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http://sharepoint2013/cc/cma/projects/RS_Default_Tariff_Cap_Models_Lib/"/>
    </mc:Choice>
  </mc:AlternateContent>
  <bookViews>
    <workbookView xWindow="0" yWindow="0" windowWidth="28800" windowHeight="12345" tabRatio="828"/>
  </bookViews>
  <sheets>
    <sheet name="Front_sheet" sheetId="2" r:id="rId1"/>
    <sheet name="Notes" sheetId="1" r:id="rId2"/>
    <sheet name="1__Outputs=&gt;" sheetId="3" r:id="rId3"/>
    <sheet name="1a_PPM_cap" sheetId="4" r:id="rId4"/>
    <sheet name="1b_Historical_level_tables" sheetId="5" r:id="rId5"/>
    <sheet name="2__Calculations=&gt;" sheetId="6" r:id="rId6"/>
    <sheet name="ElecSingle_PPM_Nil" sheetId="7" r:id="rId7"/>
    <sheet name="ElecSingle_PPM_3100kWh" sheetId="8" r:id="rId8"/>
    <sheet name="Gas_PPM_Nil" sheetId="9" r:id="rId9"/>
    <sheet name="Gas_PPM_12000kWh" sheetId="10" r:id="rId10"/>
    <sheet name="ElecMulti_PPM_Nil" sheetId="11" r:id="rId11"/>
    <sheet name="ElecMulti_PPM_4200kWh" sheetId="12" r:id="rId12"/>
    <sheet name="3__Inputs=&gt;" sheetId="13" r:id="rId13"/>
    <sheet name="3a_DF" sheetId="14" r:id="rId14"/>
    <sheet name="3b_CM" sheetId="15" r:id="rId15"/>
    <sheet name="3c_PC" sheetId="16" r:id="rId16"/>
    <sheet name="3d_NC-Elec" sheetId="17" r:id="rId17"/>
    <sheet name="3e_NC-Gas" sheetId="18" r:id="rId18"/>
    <sheet name="3f_CPIH" sheetId="19" r:id="rId19"/>
    <sheet name="3g_OC_" sheetId="20" r:id="rId20"/>
    <sheet name="3h_SMNCC" sheetId="21" r:id="rId21"/>
    <sheet name="3i_PPM" sheetId="22" r:id="rId22"/>
    <sheet name="3j_EBIT" sheetId="23" r:id="rId23"/>
    <sheet name="3k_HAP" sheetId="24" r:id="rId24"/>
  </sheets>
  <calcPr calcId="162913"/>
</workbook>
</file>

<file path=xl/calcChain.xml><?xml version="1.0" encoding="utf-8"?>
<calcChain xmlns="http://schemas.openxmlformats.org/spreadsheetml/2006/main">
  <c r="AN13" i="5" l="1"/>
  <c r="AN14" i="5"/>
  <c r="AD13" i="5"/>
  <c r="AD14" i="5"/>
  <c r="T13" i="5"/>
  <c r="T14" i="5"/>
  <c r="J13" i="5"/>
  <c r="J14" i="5"/>
  <c r="AC13" i="5" l="1"/>
  <c r="AC14" i="5"/>
  <c r="S13" i="5"/>
  <c r="S14" i="5"/>
  <c r="I13" i="5"/>
  <c r="AM13" i="5" s="1"/>
  <c r="I14" i="5"/>
  <c r="AM14" i="5" s="1"/>
  <c r="AB13" i="5" l="1"/>
  <c r="AB14" i="5"/>
  <c r="R13" i="5"/>
  <c r="R14" i="5"/>
  <c r="H13" i="5"/>
  <c r="AL13" i="5" s="1"/>
  <c r="H14" i="5"/>
  <c r="AL14" i="5" s="1"/>
  <c r="Z148" i="12" l="1"/>
  <c r="Y148" i="12"/>
  <c r="X148" i="12"/>
  <c r="W148" i="12"/>
  <c r="V148" i="12"/>
  <c r="U148" i="12"/>
  <c r="T148" i="12"/>
  <c r="S148" i="12"/>
  <c r="R148" i="12"/>
  <c r="Q148" i="12"/>
  <c r="P148" i="12"/>
  <c r="N148" i="12"/>
  <c r="M148" i="12"/>
  <c r="L148" i="12"/>
  <c r="K148" i="12"/>
  <c r="J148" i="12"/>
  <c r="I148" i="12"/>
  <c r="H148" i="12"/>
  <c r="G148" i="12"/>
  <c r="Z147" i="12"/>
  <c r="Y147" i="12"/>
  <c r="X147" i="12"/>
  <c r="W147" i="12"/>
  <c r="V147" i="12"/>
  <c r="U147" i="12"/>
  <c r="T147" i="12"/>
  <c r="S147" i="12"/>
  <c r="R147" i="12"/>
  <c r="Q147" i="12"/>
  <c r="P147" i="12"/>
  <c r="N147" i="12"/>
  <c r="M147" i="12"/>
  <c r="L147" i="12"/>
  <c r="K147" i="12"/>
  <c r="J147" i="12"/>
  <c r="I147" i="12"/>
  <c r="H147" i="12"/>
  <c r="G147" i="12"/>
  <c r="Z146" i="12"/>
  <c r="Y146" i="12"/>
  <c r="X146" i="12"/>
  <c r="W146" i="12"/>
  <c r="V146" i="12"/>
  <c r="U146" i="12"/>
  <c r="T146" i="12"/>
  <c r="S146" i="12"/>
  <c r="R146" i="12"/>
  <c r="Q146" i="12"/>
  <c r="P146" i="12"/>
  <c r="N146" i="12"/>
  <c r="M146" i="12"/>
  <c r="L146" i="12"/>
  <c r="K146" i="12"/>
  <c r="J146" i="12"/>
  <c r="I146" i="12"/>
  <c r="H146" i="12"/>
  <c r="G146" i="12"/>
  <c r="Z145" i="12"/>
  <c r="Z153" i="12" s="1"/>
  <c r="Y145" i="12"/>
  <c r="Y152" i="12" s="1"/>
  <c r="X145" i="12"/>
  <c r="X152" i="12" s="1"/>
  <c r="W145" i="12"/>
  <c r="W153" i="12" s="1"/>
  <c r="V145" i="12"/>
  <c r="V153" i="12" s="1"/>
  <c r="U145" i="12"/>
  <c r="U152" i="12" s="1"/>
  <c r="T145" i="12"/>
  <c r="T152" i="12" s="1"/>
  <c r="S145" i="12"/>
  <c r="R145" i="12"/>
  <c r="Q145" i="12"/>
  <c r="P145" i="12"/>
  <c r="N145" i="12"/>
  <c r="M145" i="12"/>
  <c r="L145" i="12"/>
  <c r="K145" i="12"/>
  <c r="J145" i="12"/>
  <c r="I145" i="12"/>
  <c r="H145" i="12"/>
  <c r="G145" i="12"/>
  <c r="Z143" i="12"/>
  <c r="Z138" i="12"/>
  <c r="Y138" i="12"/>
  <c r="X138" i="12"/>
  <c r="W138" i="12"/>
  <c r="V138" i="12"/>
  <c r="U138" i="12"/>
  <c r="T138" i="12"/>
  <c r="S138" i="12"/>
  <c r="R138" i="12"/>
  <c r="Q138" i="12"/>
  <c r="P138" i="12"/>
  <c r="N138" i="12"/>
  <c r="M138" i="12"/>
  <c r="L138" i="12"/>
  <c r="K138" i="12"/>
  <c r="J138" i="12"/>
  <c r="I138" i="12"/>
  <c r="H138" i="12"/>
  <c r="G138" i="12"/>
  <c r="Z137" i="12"/>
  <c r="Y137" i="12"/>
  <c r="X137" i="12"/>
  <c r="W137" i="12"/>
  <c r="V137" i="12"/>
  <c r="U137" i="12"/>
  <c r="T137" i="12"/>
  <c r="S137" i="12"/>
  <c r="S157" i="12" s="1"/>
  <c r="S28" i="5" s="1"/>
  <c r="R137" i="12"/>
  <c r="Q137" i="12"/>
  <c r="P137" i="12"/>
  <c r="N137" i="12"/>
  <c r="M137" i="12"/>
  <c r="L137" i="12"/>
  <c r="K137" i="12"/>
  <c r="J137" i="12"/>
  <c r="I137" i="12"/>
  <c r="H137" i="12"/>
  <c r="G137" i="12"/>
  <c r="Z136" i="12"/>
  <c r="Y136" i="12"/>
  <c r="X136" i="12"/>
  <c r="W136" i="12"/>
  <c r="V136" i="12"/>
  <c r="U136" i="12"/>
  <c r="T136" i="12"/>
  <c r="S136" i="12"/>
  <c r="R136" i="12"/>
  <c r="Q136" i="12"/>
  <c r="P136" i="12"/>
  <c r="N136" i="12"/>
  <c r="M136" i="12"/>
  <c r="L136" i="12"/>
  <c r="K136" i="12"/>
  <c r="J136" i="12"/>
  <c r="I136" i="12"/>
  <c r="H136" i="12"/>
  <c r="G136" i="12"/>
  <c r="Z135" i="12"/>
  <c r="Z142" i="12" s="1"/>
  <c r="Y135" i="12"/>
  <c r="Y143" i="12" s="1"/>
  <c r="X135" i="12"/>
  <c r="X142" i="12" s="1"/>
  <c r="W135" i="12"/>
  <c r="W142" i="12" s="1"/>
  <c r="V135" i="12"/>
  <c r="V142" i="12" s="1"/>
  <c r="U135" i="12"/>
  <c r="U143" i="12" s="1"/>
  <c r="T135" i="12"/>
  <c r="T142" i="12" s="1"/>
  <c r="S135" i="12"/>
  <c r="R135" i="12"/>
  <c r="Q135" i="12"/>
  <c r="P135" i="12"/>
  <c r="N135" i="12"/>
  <c r="M135" i="12"/>
  <c r="L135" i="12"/>
  <c r="K135" i="12"/>
  <c r="J135" i="12"/>
  <c r="I135" i="12"/>
  <c r="H135" i="12"/>
  <c r="G135" i="12"/>
  <c r="U133" i="12"/>
  <c r="Z128" i="12"/>
  <c r="Y128" i="12"/>
  <c r="X128" i="12"/>
  <c r="W128" i="12"/>
  <c r="V128" i="12"/>
  <c r="U128" i="12"/>
  <c r="T128" i="12"/>
  <c r="S128" i="12"/>
  <c r="R128" i="12"/>
  <c r="Q128" i="12"/>
  <c r="P128" i="12"/>
  <c r="N128" i="12"/>
  <c r="M128" i="12"/>
  <c r="L128" i="12"/>
  <c r="K128" i="12"/>
  <c r="J128" i="12"/>
  <c r="I128" i="12"/>
  <c r="H128" i="12"/>
  <c r="G128" i="12"/>
  <c r="Z127" i="12"/>
  <c r="Y127" i="12"/>
  <c r="X127" i="12"/>
  <c r="W127" i="12"/>
  <c r="V127" i="12"/>
  <c r="U127" i="12"/>
  <c r="T127" i="12"/>
  <c r="S127" i="12"/>
  <c r="R127" i="12"/>
  <c r="Q127" i="12"/>
  <c r="P127" i="12"/>
  <c r="N127" i="12"/>
  <c r="M127" i="12"/>
  <c r="L127" i="12"/>
  <c r="K127" i="12"/>
  <c r="J127" i="12"/>
  <c r="I127" i="12"/>
  <c r="H127" i="12"/>
  <c r="G127" i="12"/>
  <c r="Z126" i="12"/>
  <c r="Y126" i="12"/>
  <c r="X126" i="12"/>
  <c r="W126" i="12"/>
  <c r="V126" i="12"/>
  <c r="U126" i="12"/>
  <c r="T126" i="12"/>
  <c r="S126" i="12"/>
  <c r="R126" i="12"/>
  <c r="Q126" i="12"/>
  <c r="P126" i="12"/>
  <c r="N126" i="12"/>
  <c r="M126" i="12"/>
  <c r="L126" i="12"/>
  <c r="K126" i="12"/>
  <c r="J126" i="12"/>
  <c r="I126" i="12"/>
  <c r="H126" i="12"/>
  <c r="G126" i="12"/>
  <c r="Z125" i="12"/>
  <c r="Z132" i="12" s="1"/>
  <c r="Y125" i="12"/>
  <c r="Y132" i="12" s="1"/>
  <c r="X125" i="12"/>
  <c r="X133" i="12" s="1"/>
  <c r="W125" i="12"/>
  <c r="W132" i="12" s="1"/>
  <c r="V125" i="12"/>
  <c r="V134" i="12" s="1"/>
  <c r="U125" i="12"/>
  <c r="U132" i="12" s="1"/>
  <c r="T125" i="12"/>
  <c r="S125" i="12"/>
  <c r="R125" i="12"/>
  <c r="Q125" i="12"/>
  <c r="P125" i="12"/>
  <c r="N125" i="12"/>
  <c r="M125" i="12"/>
  <c r="L125" i="12"/>
  <c r="K125" i="12"/>
  <c r="J125" i="12"/>
  <c r="I125" i="12"/>
  <c r="H125" i="12"/>
  <c r="G125" i="12"/>
  <c r="U123" i="12"/>
  <c r="Z118" i="12"/>
  <c r="Y118" i="12"/>
  <c r="X118" i="12"/>
  <c r="W118" i="12"/>
  <c r="V118" i="12"/>
  <c r="U118" i="12"/>
  <c r="T118" i="12"/>
  <c r="S118" i="12"/>
  <c r="R118" i="12"/>
  <c r="Q118" i="12"/>
  <c r="P118" i="12"/>
  <c r="N118" i="12"/>
  <c r="M118" i="12"/>
  <c r="L118" i="12"/>
  <c r="K118" i="12"/>
  <c r="J118" i="12"/>
  <c r="I118" i="12"/>
  <c r="H118" i="12"/>
  <c r="G118" i="12"/>
  <c r="Z117" i="12"/>
  <c r="Y117" i="12"/>
  <c r="X117" i="12"/>
  <c r="W117" i="12"/>
  <c r="V117" i="12"/>
  <c r="U117" i="12"/>
  <c r="T117" i="12"/>
  <c r="S117" i="12"/>
  <c r="R117" i="12"/>
  <c r="Q117" i="12"/>
  <c r="P117" i="12"/>
  <c r="N117" i="12"/>
  <c r="M117" i="12"/>
  <c r="L117" i="12"/>
  <c r="K117" i="12"/>
  <c r="J117" i="12"/>
  <c r="I117" i="12"/>
  <c r="H117" i="12"/>
  <c r="G117" i="12"/>
  <c r="Z116" i="12"/>
  <c r="Y116" i="12"/>
  <c r="X116" i="12"/>
  <c r="W116" i="12"/>
  <c r="V116" i="12"/>
  <c r="U116" i="12"/>
  <c r="T116" i="12"/>
  <c r="S116" i="12"/>
  <c r="R116" i="12"/>
  <c r="Q116" i="12"/>
  <c r="P116" i="12"/>
  <c r="N116" i="12"/>
  <c r="M116" i="12"/>
  <c r="L116" i="12"/>
  <c r="K116" i="12"/>
  <c r="J116" i="12"/>
  <c r="I116" i="12"/>
  <c r="H116" i="12"/>
  <c r="G116" i="12"/>
  <c r="Z115" i="12"/>
  <c r="Z124" i="12" s="1"/>
  <c r="Y115" i="12"/>
  <c r="Y122" i="12" s="1"/>
  <c r="X115" i="12"/>
  <c r="X122" i="12" s="1"/>
  <c r="W115" i="12"/>
  <c r="W123" i="12" s="1"/>
  <c r="V115" i="12"/>
  <c r="V124" i="12" s="1"/>
  <c r="U115" i="12"/>
  <c r="U122" i="12" s="1"/>
  <c r="T115" i="12"/>
  <c r="T122" i="12" s="1"/>
  <c r="S115" i="12"/>
  <c r="R115" i="12"/>
  <c r="Q115" i="12"/>
  <c r="P115" i="12"/>
  <c r="N115" i="12"/>
  <c r="M115" i="12"/>
  <c r="L115" i="12"/>
  <c r="K115" i="12"/>
  <c r="J115" i="12"/>
  <c r="I115" i="12"/>
  <c r="H115" i="12"/>
  <c r="G115" i="12"/>
  <c r="X112" i="12"/>
  <c r="Z108" i="12"/>
  <c r="Y108" i="12"/>
  <c r="X108" i="12"/>
  <c r="W108" i="12"/>
  <c r="V108" i="12"/>
  <c r="U108" i="12"/>
  <c r="T108" i="12"/>
  <c r="S108" i="12"/>
  <c r="R108" i="12"/>
  <c r="Q108" i="12"/>
  <c r="P108" i="12"/>
  <c r="N108" i="12"/>
  <c r="M108" i="12"/>
  <c r="L108" i="12"/>
  <c r="K108" i="12"/>
  <c r="J108" i="12"/>
  <c r="I108" i="12"/>
  <c r="H108" i="12"/>
  <c r="G108" i="12"/>
  <c r="Z107" i="12"/>
  <c r="Y107" i="12"/>
  <c r="X107" i="12"/>
  <c r="W107" i="12"/>
  <c r="V107" i="12"/>
  <c r="U107" i="12"/>
  <c r="T107" i="12"/>
  <c r="S107" i="12"/>
  <c r="R107" i="12"/>
  <c r="Q107" i="12"/>
  <c r="P107" i="12"/>
  <c r="N107" i="12"/>
  <c r="M107" i="12"/>
  <c r="L107" i="12"/>
  <c r="K107" i="12"/>
  <c r="J107" i="12"/>
  <c r="I107" i="12"/>
  <c r="H107" i="12"/>
  <c r="G107" i="12"/>
  <c r="Z106" i="12"/>
  <c r="Y106" i="12"/>
  <c r="X106" i="12"/>
  <c r="W106" i="12"/>
  <c r="V106" i="12"/>
  <c r="U106" i="12"/>
  <c r="T106" i="12"/>
  <c r="S106" i="12"/>
  <c r="R106" i="12"/>
  <c r="Q106" i="12"/>
  <c r="P106" i="12"/>
  <c r="N106" i="12"/>
  <c r="M106" i="12"/>
  <c r="L106" i="12"/>
  <c r="K106" i="12"/>
  <c r="J106" i="12"/>
  <c r="I106" i="12"/>
  <c r="H106" i="12"/>
  <c r="G106" i="12"/>
  <c r="Z105" i="12"/>
  <c r="Y105" i="12"/>
  <c r="Y114" i="12" s="1"/>
  <c r="X105" i="12"/>
  <c r="X113" i="12" s="1"/>
  <c r="W105" i="12"/>
  <c r="W112" i="12" s="1"/>
  <c r="V105" i="12"/>
  <c r="V113" i="12" s="1"/>
  <c r="U105" i="12"/>
  <c r="U114" i="12" s="1"/>
  <c r="T105" i="12"/>
  <c r="S105" i="12"/>
  <c r="R105" i="12"/>
  <c r="Q105" i="12"/>
  <c r="P105" i="12"/>
  <c r="N105" i="12"/>
  <c r="M105" i="12"/>
  <c r="L105" i="12"/>
  <c r="K105" i="12"/>
  <c r="J105" i="12"/>
  <c r="I105" i="12"/>
  <c r="H105" i="12"/>
  <c r="G105" i="12"/>
  <c r="Z98" i="12"/>
  <c r="Y98" i="12"/>
  <c r="X98" i="12"/>
  <c r="W98" i="12"/>
  <c r="V98" i="12"/>
  <c r="U98" i="12"/>
  <c r="T98" i="12"/>
  <c r="S98" i="12"/>
  <c r="R98" i="12"/>
  <c r="Q98" i="12"/>
  <c r="P98" i="12"/>
  <c r="N98" i="12"/>
  <c r="M98" i="12"/>
  <c r="L98" i="12"/>
  <c r="K98" i="12"/>
  <c r="J98" i="12"/>
  <c r="I98" i="12"/>
  <c r="H98" i="12"/>
  <c r="G98" i="12"/>
  <c r="Z97" i="12"/>
  <c r="Y97" i="12"/>
  <c r="X97" i="12"/>
  <c r="W97" i="12"/>
  <c r="V97" i="12"/>
  <c r="U97" i="12"/>
  <c r="T97" i="12"/>
  <c r="S97" i="12"/>
  <c r="R97" i="12"/>
  <c r="Q97" i="12"/>
  <c r="P97" i="12"/>
  <c r="N97" i="12"/>
  <c r="M97" i="12"/>
  <c r="L97" i="12"/>
  <c r="K97" i="12"/>
  <c r="J97" i="12"/>
  <c r="I97" i="12"/>
  <c r="H97" i="12"/>
  <c r="G97" i="12"/>
  <c r="Z96" i="12"/>
  <c r="Y96" i="12"/>
  <c r="X96" i="12"/>
  <c r="W96" i="12"/>
  <c r="V96" i="12"/>
  <c r="U96" i="12"/>
  <c r="T96" i="12"/>
  <c r="S96" i="12"/>
  <c r="R96" i="12"/>
  <c r="Q96" i="12"/>
  <c r="P96" i="12"/>
  <c r="N96" i="12"/>
  <c r="M96" i="12"/>
  <c r="L96" i="12"/>
  <c r="K96" i="12"/>
  <c r="J96" i="12"/>
  <c r="I96" i="12"/>
  <c r="H96" i="12"/>
  <c r="G96" i="12"/>
  <c r="Z95" i="12"/>
  <c r="Y95" i="12"/>
  <c r="Y102" i="12" s="1"/>
  <c r="X95" i="12"/>
  <c r="X102" i="12" s="1"/>
  <c r="W95" i="12"/>
  <c r="W103" i="12" s="1"/>
  <c r="V95" i="12"/>
  <c r="U95" i="12"/>
  <c r="U103" i="12" s="1"/>
  <c r="T95" i="12"/>
  <c r="T102" i="12" s="1"/>
  <c r="S95" i="12"/>
  <c r="R95" i="12"/>
  <c r="Q95" i="12"/>
  <c r="P95" i="12"/>
  <c r="N95" i="12"/>
  <c r="M95" i="12"/>
  <c r="L95" i="12"/>
  <c r="K95" i="12"/>
  <c r="J95" i="12"/>
  <c r="I95" i="12"/>
  <c r="H95" i="12"/>
  <c r="G95" i="12"/>
  <c r="U93" i="12"/>
  <c r="V92" i="12"/>
  <c r="Z88" i="12"/>
  <c r="Y88" i="12"/>
  <c r="X88" i="12"/>
  <c r="W88" i="12"/>
  <c r="V88" i="12"/>
  <c r="U88" i="12"/>
  <c r="T88" i="12"/>
  <c r="S88" i="12"/>
  <c r="R88" i="12"/>
  <c r="Q88" i="12"/>
  <c r="P88" i="12"/>
  <c r="N88" i="12"/>
  <c r="M88" i="12"/>
  <c r="L88" i="12"/>
  <c r="K88" i="12"/>
  <c r="J88" i="12"/>
  <c r="I88" i="12"/>
  <c r="H88" i="12"/>
  <c r="G88" i="12"/>
  <c r="Z87" i="12"/>
  <c r="Y87" i="12"/>
  <c r="X87" i="12"/>
  <c r="W87" i="12"/>
  <c r="V87" i="12"/>
  <c r="U87" i="12"/>
  <c r="T87" i="12"/>
  <c r="S87" i="12"/>
  <c r="R87" i="12"/>
  <c r="Q87" i="12"/>
  <c r="P87" i="12"/>
  <c r="N87" i="12"/>
  <c r="M87" i="12"/>
  <c r="L87" i="12"/>
  <c r="K87" i="12"/>
  <c r="J87" i="12"/>
  <c r="I87" i="12"/>
  <c r="H87" i="12"/>
  <c r="G87" i="12"/>
  <c r="Z86" i="12"/>
  <c r="Y86" i="12"/>
  <c r="X86" i="12"/>
  <c r="W86" i="12"/>
  <c r="V86" i="12"/>
  <c r="U86" i="12"/>
  <c r="T86" i="12"/>
  <c r="S86" i="12"/>
  <c r="R86" i="12"/>
  <c r="Q86" i="12"/>
  <c r="P86" i="12"/>
  <c r="N86" i="12"/>
  <c r="M86" i="12"/>
  <c r="L86" i="12"/>
  <c r="K86" i="12"/>
  <c r="J86" i="12"/>
  <c r="I86" i="12"/>
  <c r="H86" i="12"/>
  <c r="G86" i="12"/>
  <c r="Z85" i="12"/>
  <c r="Z93" i="12" s="1"/>
  <c r="Y85" i="12"/>
  <c r="Y92" i="12" s="1"/>
  <c r="X85" i="12"/>
  <c r="X92" i="12" s="1"/>
  <c r="W85" i="12"/>
  <c r="W93" i="12" s="1"/>
  <c r="V85" i="12"/>
  <c r="V93" i="12" s="1"/>
  <c r="U85" i="12"/>
  <c r="U92" i="12" s="1"/>
  <c r="T85" i="12"/>
  <c r="T92" i="12" s="1"/>
  <c r="S85" i="12"/>
  <c r="R85" i="12"/>
  <c r="Q85" i="12"/>
  <c r="P85" i="12"/>
  <c r="N85" i="12"/>
  <c r="M85" i="12"/>
  <c r="L85" i="12"/>
  <c r="K85" i="12"/>
  <c r="J85" i="12"/>
  <c r="I85" i="12"/>
  <c r="H85" i="12"/>
  <c r="G85" i="12"/>
  <c r="Z78" i="12"/>
  <c r="Y78" i="12"/>
  <c r="X78" i="12"/>
  <c r="W78" i="12"/>
  <c r="V78" i="12"/>
  <c r="U78" i="12"/>
  <c r="T78" i="12"/>
  <c r="S78" i="12"/>
  <c r="R78" i="12"/>
  <c r="Q78" i="12"/>
  <c r="P78" i="12"/>
  <c r="N78" i="12"/>
  <c r="M78" i="12"/>
  <c r="L78" i="12"/>
  <c r="K78" i="12"/>
  <c r="J78" i="12"/>
  <c r="I78" i="12"/>
  <c r="H78" i="12"/>
  <c r="G78" i="12"/>
  <c r="Z77" i="12"/>
  <c r="Y77" i="12"/>
  <c r="X77" i="12"/>
  <c r="W77" i="12"/>
  <c r="V77" i="12"/>
  <c r="U77" i="12"/>
  <c r="T77" i="12"/>
  <c r="S77" i="12"/>
  <c r="R77" i="12"/>
  <c r="Q77" i="12"/>
  <c r="P77" i="12"/>
  <c r="N77" i="12"/>
  <c r="M77" i="12"/>
  <c r="L77" i="12"/>
  <c r="K77" i="12"/>
  <c r="J77" i="12"/>
  <c r="I77" i="12"/>
  <c r="H77" i="12"/>
  <c r="G77" i="12"/>
  <c r="Z76" i="12"/>
  <c r="Y76" i="12"/>
  <c r="X76" i="12"/>
  <c r="W76" i="12"/>
  <c r="V76" i="12"/>
  <c r="U76" i="12"/>
  <c r="T76" i="12"/>
  <c r="S76" i="12"/>
  <c r="R76" i="12"/>
  <c r="Q76" i="12"/>
  <c r="P76" i="12"/>
  <c r="N76" i="12"/>
  <c r="M76" i="12"/>
  <c r="L76" i="12"/>
  <c r="K76" i="12"/>
  <c r="J76" i="12"/>
  <c r="I76" i="12"/>
  <c r="H76" i="12"/>
  <c r="G76" i="12"/>
  <c r="Z75" i="12"/>
  <c r="Y75" i="12"/>
  <c r="Y83" i="12" s="1"/>
  <c r="X75" i="12"/>
  <c r="X82" i="12" s="1"/>
  <c r="W75" i="12"/>
  <c r="W83" i="12" s="1"/>
  <c r="V75" i="12"/>
  <c r="V82" i="12" s="1"/>
  <c r="U75" i="12"/>
  <c r="U83" i="12" s="1"/>
  <c r="T75" i="12"/>
  <c r="T82" i="12" s="1"/>
  <c r="S75" i="12"/>
  <c r="R75" i="12"/>
  <c r="Q75" i="12"/>
  <c r="P75" i="12"/>
  <c r="N75" i="12"/>
  <c r="M75" i="12"/>
  <c r="L75" i="12"/>
  <c r="K75" i="12"/>
  <c r="J75" i="12"/>
  <c r="I75" i="12"/>
  <c r="H75" i="12"/>
  <c r="G75" i="12"/>
  <c r="Z73" i="12"/>
  <c r="Z68" i="12"/>
  <c r="Y68" i="12"/>
  <c r="X68" i="12"/>
  <c r="W68" i="12"/>
  <c r="V68" i="12"/>
  <c r="U68" i="12"/>
  <c r="T68" i="12"/>
  <c r="S68" i="12"/>
  <c r="R68" i="12"/>
  <c r="Q68" i="12"/>
  <c r="P68" i="12"/>
  <c r="N68" i="12"/>
  <c r="M68" i="12"/>
  <c r="L68" i="12"/>
  <c r="K68" i="12"/>
  <c r="J68" i="12"/>
  <c r="I68" i="12"/>
  <c r="H68" i="12"/>
  <c r="G68" i="12"/>
  <c r="Z67" i="12"/>
  <c r="Y67" i="12"/>
  <c r="X67" i="12"/>
  <c r="W67" i="12"/>
  <c r="V67" i="12"/>
  <c r="U67" i="12"/>
  <c r="T67" i="12"/>
  <c r="S67" i="12"/>
  <c r="R67" i="12"/>
  <c r="Q67" i="12"/>
  <c r="P67" i="12"/>
  <c r="N67" i="12"/>
  <c r="M67" i="12"/>
  <c r="L67" i="12"/>
  <c r="K67" i="12"/>
  <c r="J67" i="12"/>
  <c r="I67" i="12"/>
  <c r="H67" i="12"/>
  <c r="G67" i="12"/>
  <c r="Z66" i="12"/>
  <c r="Y66" i="12"/>
  <c r="X66" i="12"/>
  <c r="W66" i="12"/>
  <c r="V66" i="12"/>
  <c r="U66" i="12"/>
  <c r="T66" i="12"/>
  <c r="S66" i="12"/>
  <c r="R66" i="12"/>
  <c r="Q66" i="12"/>
  <c r="P66" i="12"/>
  <c r="N66" i="12"/>
  <c r="M66" i="12"/>
  <c r="L66" i="12"/>
  <c r="K66" i="12"/>
  <c r="J66" i="12"/>
  <c r="I66" i="12"/>
  <c r="H66" i="12"/>
  <c r="G66" i="12"/>
  <c r="Z65" i="12"/>
  <c r="Z72" i="12" s="1"/>
  <c r="Y65" i="12"/>
  <c r="Y73" i="12" s="1"/>
  <c r="X65" i="12"/>
  <c r="W65" i="12"/>
  <c r="V65" i="12"/>
  <c r="V72" i="12" s="1"/>
  <c r="U65" i="12"/>
  <c r="U72" i="12" s="1"/>
  <c r="T65" i="12"/>
  <c r="S65" i="12"/>
  <c r="R65" i="12"/>
  <c r="Q65" i="12"/>
  <c r="P65" i="12"/>
  <c r="N65" i="12"/>
  <c r="M65" i="12"/>
  <c r="L65" i="12"/>
  <c r="L155" i="12" s="1"/>
  <c r="N26" i="5" s="1"/>
  <c r="K65" i="12"/>
  <c r="J65" i="12"/>
  <c r="I65" i="12"/>
  <c r="H65" i="12"/>
  <c r="H155" i="12" s="1"/>
  <c r="G65" i="12"/>
  <c r="U63" i="12"/>
  <c r="Z58" i="12"/>
  <c r="Y58" i="12"/>
  <c r="X58" i="12"/>
  <c r="W58" i="12"/>
  <c r="V58" i="12"/>
  <c r="U58" i="12"/>
  <c r="T58" i="12"/>
  <c r="S58" i="12"/>
  <c r="R58" i="12"/>
  <c r="Q58" i="12"/>
  <c r="P58" i="12"/>
  <c r="N58" i="12"/>
  <c r="M58" i="12"/>
  <c r="L58" i="12"/>
  <c r="K58" i="12"/>
  <c r="J58" i="12"/>
  <c r="I58" i="12"/>
  <c r="H58" i="12"/>
  <c r="G58" i="12"/>
  <c r="Z57" i="12"/>
  <c r="Y57" i="12"/>
  <c r="X57" i="12"/>
  <c r="W57" i="12"/>
  <c r="V57" i="12"/>
  <c r="U57" i="12"/>
  <c r="T57" i="12"/>
  <c r="S57" i="12"/>
  <c r="R57" i="12"/>
  <c r="Q57" i="12"/>
  <c r="P57" i="12"/>
  <c r="N57" i="12"/>
  <c r="M57" i="12"/>
  <c r="L57" i="12"/>
  <c r="K57" i="12"/>
  <c r="J57" i="12"/>
  <c r="I57" i="12"/>
  <c r="H57" i="12"/>
  <c r="G57" i="12"/>
  <c r="Z56" i="12"/>
  <c r="Y56" i="12"/>
  <c r="X56" i="12"/>
  <c r="W56" i="12"/>
  <c r="V56" i="12"/>
  <c r="U56" i="12"/>
  <c r="T56" i="12"/>
  <c r="S56" i="12"/>
  <c r="R56" i="12"/>
  <c r="Q56" i="12"/>
  <c r="P56" i="12"/>
  <c r="N56" i="12"/>
  <c r="M56" i="12"/>
  <c r="L56" i="12"/>
  <c r="K56" i="12"/>
  <c r="J56" i="12"/>
  <c r="I56" i="12"/>
  <c r="H56" i="12"/>
  <c r="G56" i="12"/>
  <c r="Z55" i="12"/>
  <c r="Z62" i="12" s="1"/>
  <c r="Y55" i="12"/>
  <c r="Y63" i="12" s="1"/>
  <c r="X55" i="12"/>
  <c r="X63" i="12" s="1"/>
  <c r="W55" i="12"/>
  <c r="V55" i="12"/>
  <c r="V62" i="12" s="1"/>
  <c r="U55" i="12"/>
  <c r="U62" i="12" s="1"/>
  <c r="T55" i="12"/>
  <c r="S55" i="12"/>
  <c r="R55" i="12"/>
  <c r="Q55" i="12"/>
  <c r="P55" i="12"/>
  <c r="N55" i="12"/>
  <c r="M55" i="12"/>
  <c r="L55" i="12"/>
  <c r="K55" i="12"/>
  <c r="J55" i="12"/>
  <c r="I55" i="12"/>
  <c r="H55" i="12"/>
  <c r="G55" i="12"/>
  <c r="Z53" i="12"/>
  <c r="Z48" i="12"/>
  <c r="Y48" i="12"/>
  <c r="X48" i="12"/>
  <c r="W48" i="12"/>
  <c r="V48" i="12"/>
  <c r="U48" i="12"/>
  <c r="T48" i="12"/>
  <c r="S48" i="12"/>
  <c r="R48" i="12"/>
  <c r="Q48" i="12"/>
  <c r="P48" i="12"/>
  <c r="N48" i="12"/>
  <c r="M48" i="12"/>
  <c r="L48" i="12"/>
  <c r="K48" i="12"/>
  <c r="J48" i="12"/>
  <c r="I48" i="12"/>
  <c r="H48" i="12"/>
  <c r="G48" i="12"/>
  <c r="Z47" i="12"/>
  <c r="Y47" i="12"/>
  <c r="X47" i="12"/>
  <c r="W47" i="12"/>
  <c r="V47" i="12"/>
  <c r="U47" i="12"/>
  <c r="T47" i="12"/>
  <c r="S47" i="12"/>
  <c r="R47" i="12"/>
  <c r="Q47" i="12"/>
  <c r="P47" i="12"/>
  <c r="N47" i="12"/>
  <c r="M47" i="12"/>
  <c r="L47" i="12"/>
  <c r="K47" i="12"/>
  <c r="J47" i="12"/>
  <c r="I47" i="12"/>
  <c r="H47" i="12"/>
  <c r="G47" i="12"/>
  <c r="Z46" i="12"/>
  <c r="Y46" i="12"/>
  <c r="X46" i="12"/>
  <c r="W46" i="12"/>
  <c r="V46" i="12"/>
  <c r="U46" i="12"/>
  <c r="T46" i="12"/>
  <c r="S46" i="12"/>
  <c r="R46" i="12"/>
  <c r="Q46" i="12"/>
  <c r="P46" i="12"/>
  <c r="N46" i="12"/>
  <c r="M46" i="12"/>
  <c r="L46" i="12"/>
  <c r="K46" i="12"/>
  <c r="J46" i="12"/>
  <c r="I46" i="12"/>
  <c r="H46" i="12"/>
  <c r="G46" i="12"/>
  <c r="Z45" i="12"/>
  <c r="Z52" i="12" s="1"/>
  <c r="Y45" i="12"/>
  <c r="Y53" i="12" s="1"/>
  <c r="X45" i="12"/>
  <c r="W45" i="12"/>
  <c r="W53" i="12" s="1"/>
  <c r="V45" i="12"/>
  <c r="V52" i="12" s="1"/>
  <c r="U45" i="12"/>
  <c r="U52" i="12" s="1"/>
  <c r="T45" i="12"/>
  <c r="S45" i="12"/>
  <c r="R45" i="12"/>
  <c r="Q45" i="12"/>
  <c r="P45" i="12"/>
  <c r="N45" i="12"/>
  <c r="M45" i="12"/>
  <c r="L45" i="12"/>
  <c r="K45" i="12"/>
  <c r="J45" i="12"/>
  <c r="I45" i="12"/>
  <c r="H45" i="12"/>
  <c r="G45" i="12"/>
  <c r="Z38" i="12"/>
  <c r="Y38" i="12"/>
  <c r="X38" i="12"/>
  <c r="W38" i="12"/>
  <c r="V38" i="12"/>
  <c r="U38" i="12"/>
  <c r="T38" i="12"/>
  <c r="S38" i="12"/>
  <c r="R38" i="12"/>
  <c r="Q38" i="12"/>
  <c r="P38" i="12"/>
  <c r="N38" i="12"/>
  <c r="M38" i="12"/>
  <c r="L38" i="12"/>
  <c r="K38" i="12"/>
  <c r="J38" i="12"/>
  <c r="I38" i="12"/>
  <c r="H38" i="12"/>
  <c r="G38" i="12"/>
  <c r="Z37" i="12"/>
  <c r="Y37" i="12"/>
  <c r="X37" i="12"/>
  <c r="W37" i="12"/>
  <c r="V37" i="12"/>
  <c r="U37" i="12"/>
  <c r="T37" i="12"/>
  <c r="S37" i="12"/>
  <c r="R37" i="12"/>
  <c r="Q37" i="12"/>
  <c r="Q157" i="12" s="1"/>
  <c r="Q28" i="5" s="1"/>
  <c r="P37" i="12"/>
  <c r="N37" i="12"/>
  <c r="M37" i="12"/>
  <c r="L37" i="12"/>
  <c r="K37" i="12"/>
  <c r="J37" i="12"/>
  <c r="I37" i="12"/>
  <c r="H37" i="12"/>
  <c r="G37" i="12"/>
  <c r="Z36" i="12"/>
  <c r="Y36" i="12"/>
  <c r="X36" i="12"/>
  <c r="W36" i="12"/>
  <c r="V36" i="12"/>
  <c r="U36" i="12"/>
  <c r="T36" i="12"/>
  <c r="S36" i="12"/>
  <c r="S156" i="12" s="1"/>
  <c r="S27" i="5" s="1"/>
  <c r="R36" i="12"/>
  <c r="Q36" i="12"/>
  <c r="P36" i="12"/>
  <c r="N36" i="12"/>
  <c r="M36" i="12"/>
  <c r="L36" i="12"/>
  <c r="K36" i="12"/>
  <c r="J36" i="12"/>
  <c r="I36" i="12"/>
  <c r="H36" i="12"/>
  <c r="G36" i="12"/>
  <c r="Z35" i="12"/>
  <c r="Z43" i="12" s="1"/>
  <c r="Y35" i="12"/>
  <c r="X35" i="12"/>
  <c r="X44" i="12" s="1"/>
  <c r="W35" i="12"/>
  <c r="W42" i="12" s="1"/>
  <c r="V35" i="12"/>
  <c r="V43" i="12" s="1"/>
  <c r="U35" i="12"/>
  <c r="U42" i="12" s="1"/>
  <c r="T35" i="12"/>
  <c r="S35" i="12"/>
  <c r="R35" i="12"/>
  <c r="Q35" i="12"/>
  <c r="P35" i="12"/>
  <c r="P155" i="12" s="1"/>
  <c r="N35" i="12"/>
  <c r="M35" i="12"/>
  <c r="L35" i="12"/>
  <c r="K35" i="12"/>
  <c r="K155" i="12" s="1"/>
  <c r="M26" i="5" s="1"/>
  <c r="J35" i="12"/>
  <c r="I35" i="12"/>
  <c r="H35" i="12"/>
  <c r="G35" i="12"/>
  <c r="G155" i="12" s="1"/>
  <c r="Y32" i="12"/>
  <c r="Z28" i="12"/>
  <c r="Y28" i="12"/>
  <c r="X28" i="12"/>
  <c r="W28" i="12"/>
  <c r="V28" i="12"/>
  <c r="U28" i="12"/>
  <c r="T28" i="12"/>
  <c r="S28" i="12"/>
  <c r="R28" i="12"/>
  <c r="Q28" i="12"/>
  <c r="P28" i="12"/>
  <c r="N28" i="12"/>
  <c r="M28" i="12"/>
  <c r="L28" i="12"/>
  <c r="K28" i="12"/>
  <c r="J28" i="12"/>
  <c r="I28" i="12"/>
  <c r="H28" i="12"/>
  <c r="G28" i="12"/>
  <c r="Z27" i="12"/>
  <c r="Y27" i="12"/>
  <c r="X27" i="12"/>
  <c r="W27" i="12"/>
  <c r="V27" i="12"/>
  <c r="U27" i="12"/>
  <c r="T27" i="12"/>
  <c r="T157" i="12" s="1"/>
  <c r="T28" i="5" s="1"/>
  <c r="S27" i="12"/>
  <c r="R27" i="12"/>
  <c r="Q27" i="12"/>
  <c r="P27" i="12"/>
  <c r="N27" i="12"/>
  <c r="M27" i="12"/>
  <c r="L27" i="12"/>
  <c r="K27" i="12"/>
  <c r="J27" i="12"/>
  <c r="I27" i="12"/>
  <c r="H27" i="12"/>
  <c r="G27" i="12"/>
  <c r="Z26" i="12"/>
  <c r="Y26" i="12"/>
  <c r="X26" i="12"/>
  <c r="W26" i="12"/>
  <c r="V26" i="12"/>
  <c r="U26" i="12"/>
  <c r="T26" i="12"/>
  <c r="S26" i="12"/>
  <c r="R26" i="12"/>
  <c r="Q26" i="12"/>
  <c r="P26" i="12"/>
  <c r="N26" i="12"/>
  <c r="M26" i="12"/>
  <c r="L26" i="12"/>
  <c r="K26" i="12"/>
  <c r="J26" i="12"/>
  <c r="I26" i="12"/>
  <c r="H26" i="12"/>
  <c r="G26" i="12"/>
  <c r="Z25" i="12"/>
  <c r="Z33" i="12" s="1"/>
  <c r="Y25" i="12"/>
  <c r="Y33" i="12" s="1"/>
  <c r="X25" i="12"/>
  <c r="W25" i="12"/>
  <c r="W32" i="12" s="1"/>
  <c r="V25" i="12"/>
  <c r="V32" i="12" s="1"/>
  <c r="U25" i="12"/>
  <c r="U33" i="12" s="1"/>
  <c r="T25" i="12"/>
  <c r="S25" i="12"/>
  <c r="R25" i="12"/>
  <c r="R155" i="12" s="1"/>
  <c r="R26" i="5" s="1"/>
  <c r="Q25" i="12"/>
  <c r="P25" i="12"/>
  <c r="N25" i="12"/>
  <c r="M25" i="12"/>
  <c r="M155" i="12" s="1"/>
  <c r="O26" i="5" s="1"/>
  <c r="L25" i="12"/>
  <c r="K25" i="12"/>
  <c r="J25" i="12"/>
  <c r="I25" i="12"/>
  <c r="I155" i="12" s="1"/>
  <c r="H25" i="12"/>
  <c r="G25" i="12"/>
  <c r="Y22" i="12"/>
  <c r="Y162" i="12" s="1"/>
  <c r="X22" i="12"/>
  <c r="X162" i="12" s="1"/>
  <c r="Z18" i="12"/>
  <c r="Y18" i="12"/>
  <c r="X18" i="12"/>
  <c r="W18" i="12"/>
  <c r="V18" i="12"/>
  <c r="U18" i="12"/>
  <c r="T18" i="12"/>
  <c r="S18" i="12"/>
  <c r="R18" i="12"/>
  <c r="Q18" i="12"/>
  <c r="Q158" i="12" s="1"/>
  <c r="Q29" i="5" s="1"/>
  <c r="P18" i="12"/>
  <c r="N18" i="12"/>
  <c r="M18" i="12"/>
  <c r="L18" i="12"/>
  <c r="K18" i="12"/>
  <c r="J18" i="12"/>
  <c r="I18" i="12"/>
  <c r="H18" i="12"/>
  <c r="G18" i="12"/>
  <c r="Z17" i="12"/>
  <c r="Y17" i="12"/>
  <c r="X17" i="12"/>
  <c r="W17" i="12"/>
  <c r="V17" i="12"/>
  <c r="U17" i="12"/>
  <c r="T17" i="12"/>
  <c r="S17" i="12"/>
  <c r="R17" i="12"/>
  <c r="Q17" i="12"/>
  <c r="P17" i="12"/>
  <c r="N17" i="12"/>
  <c r="M17" i="12"/>
  <c r="L17" i="12"/>
  <c r="K17" i="12"/>
  <c r="J17" i="12"/>
  <c r="I17" i="12"/>
  <c r="H17" i="12"/>
  <c r="G17" i="12"/>
  <c r="Z16" i="12"/>
  <c r="Y16" i="12"/>
  <c r="X16" i="12"/>
  <c r="W16" i="12"/>
  <c r="V16" i="12"/>
  <c r="U16" i="12"/>
  <c r="T16" i="12"/>
  <c r="S16" i="12"/>
  <c r="R16" i="12"/>
  <c r="Q16" i="12"/>
  <c r="P16" i="12"/>
  <c r="N16" i="12"/>
  <c r="M16" i="12"/>
  <c r="L16" i="12"/>
  <c r="K16" i="12"/>
  <c r="J16" i="12"/>
  <c r="I16" i="12"/>
  <c r="H16" i="12"/>
  <c r="G16" i="12"/>
  <c r="Z15" i="12"/>
  <c r="Y15" i="12"/>
  <c r="Y23" i="12" s="1"/>
  <c r="X15" i="12"/>
  <c r="X23" i="12" s="1"/>
  <c r="X163" i="12" s="1"/>
  <c r="W15" i="12"/>
  <c r="W22" i="12" s="1"/>
  <c r="W162" i="12" s="1"/>
  <c r="V15" i="12"/>
  <c r="V22" i="12" s="1"/>
  <c r="V162" i="12" s="1"/>
  <c r="U15" i="12"/>
  <c r="U23" i="12" s="1"/>
  <c r="T15" i="12"/>
  <c r="S15" i="12"/>
  <c r="R15" i="12"/>
  <c r="Q15" i="12"/>
  <c r="P15" i="12"/>
  <c r="N15" i="12"/>
  <c r="M15" i="12"/>
  <c r="L15" i="12"/>
  <c r="K15" i="12"/>
  <c r="J15" i="12"/>
  <c r="I15" i="12"/>
  <c r="H15" i="12"/>
  <c r="G15" i="12"/>
  <c r="Y152" i="11"/>
  <c r="U152" i="11"/>
  <c r="Z148" i="11"/>
  <c r="Y148" i="11"/>
  <c r="X148" i="11"/>
  <c r="W148" i="11"/>
  <c r="V148" i="11"/>
  <c r="U148" i="11"/>
  <c r="T148" i="11"/>
  <c r="S148" i="11"/>
  <c r="R148" i="11"/>
  <c r="Q148" i="11"/>
  <c r="P148" i="11"/>
  <c r="N148" i="11"/>
  <c r="M148" i="11"/>
  <c r="L148" i="11"/>
  <c r="K148" i="11"/>
  <c r="J148" i="11"/>
  <c r="I148" i="11"/>
  <c r="H148" i="11"/>
  <c r="G148" i="11"/>
  <c r="Z147" i="11"/>
  <c r="Z152" i="11" s="1"/>
  <c r="Y147" i="11"/>
  <c r="X147" i="11"/>
  <c r="X152" i="11" s="1"/>
  <c r="W147" i="11"/>
  <c r="W152" i="11" s="1"/>
  <c r="V147" i="11"/>
  <c r="V152" i="11" s="1"/>
  <c r="U147" i="11"/>
  <c r="T147" i="11"/>
  <c r="T152" i="11" s="1"/>
  <c r="S147" i="11"/>
  <c r="R147" i="11"/>
  <c r="Q147" i="11"/>
  <c r="P147" i="11"/>
  <c r="N147" i="11"/>
  <c r="M147" i="11"/>
  <c r="L147" i="11"/>
  <c r="K147" i="11"/>
  <c r="J147" i="11"/>
  <c r="I147" i="11"/>
  <c r="H147" i="11"/>
  <c r="G147" i="11"/>
  <c r="X142" i="11"/>
  <c r="V142" i="11"/>
  <c r="Z138" i="11"/>
  <c r="Y138" i="11"/>
  <c r="X138" i="11"/>
  <c r="W138" i="11"/>
  <c r="V138" i="11"/>
  <c r="U138" i="11"/>
  <c r="T138" i="11"/>
  <c r="S138" i="11"/>
  <c r="R138" i="11"/>
  <c r="Q138" i="11"/>
  <c r="P138" i="11"/>
  <c r="N138" i="11"/>
  <c r="M138" i="11"/>
  <c r="L138" i="11"/>
  <c r="K138" i="11"/>
  <c r="J138" i="11"/>
  <c r="I138" i="11"/>
  <c r="H138" i="11"/>
  <c r="G138" i="11"/>
  <c r="Z137" i="11"/>
  <c r="Z142" i="11" s="1"/>
  <c r="Y137" i="11"/>
  <c r="Y142" i="11" s="1"/>
  <c r="X137" i="11"/>
  <c r="W137" i="11"/>
  <c r="W142" i="11" s="1"/>
  <c r="V137" i="11"/>
  <c r="U137" i="11"/>
  <c r="U142" i="11" s="1"/>
  <c r="T137" i="11"/>
  <c r="T142" i="11" s="1"/>
  <c r="S137" i="11"/>
  <c r="R137" i="11"/>
  <c r="Q137" i="11"/>
  <c r="P137" i="11"/>
  <c r="N137" i="11"/>
  <c r="M137" i="11"/>
  <c r="L137" i="11"/>
  <c r="K137" i="11"/>
  <c r="J137" i="11"/>
  <c r="I137" i="11"/>
  <c r="H137" i="11"/>
  <c r="G137" i="11"/>
  <c r="Y132" i="11"/>
  <c r="X132" i="11"/>
  <c r="U132" i="11"/>
  <c r="Z128" i="11"/>
  <c r="Y128" i="11"/>
  <c r="X128" i="11"/>
  <c r="W128" i="11"/>
  <c r="V128" i="11"/>
  <c r="U128" i="11"/>
  <c r="T128" i="11"/>
  <c r="S128" i="11"/>
  <c r="R128" i="11"/>
  <c r="Q128" i="11"/>
  <c r="P128" i="11"/>
  <c r="N128" i="11"/>
  <c r="M128" i="11"/>
  <c r="L128" i="11"/>
  <c r="K128" i="11"/>
  <c r="J128" i="11"/>
  <c r="I128" i="11"/>
  <c r="H128" i="11"/>
  <c r="G128" i="11"/>
  <c r="Z127" i="11"/>
  <c r="Z132" i="11" s="1"/>
  <c r="Y127" i="11"/>
  <c r="X127" i="11"/>
  <c r="W127" i="11"/>
  <c r="W132" i="11" s="1"/>
  <c r="V127" i="11"/>
  <c r="V132" i="11" s="1"/>
  <c r="U127" i="11"/>
  <c r="T127" i="11"/>
  <c r="T132" i="11" s="1"/>
  <c r="S127" i="11"/>
  <c r="R127" i="11"/>
  <c r="Q127" i="11"/>
  <c r="P127" i="11"/>
  <c r="N127" i="11"/>
  <c r="M127" i="11"/>
  <c r="L127" i="11"/>
  <c r="K127" i="11"/>
  <c r="J127" i="11"/>
  <c r="I127" i="11"/>
  <c r="H127" i="11"/>
  <c r="G127" i="11"/>
  <c r="V122" i="11"/>
  <c r="Z118" i="11"/>
  <c r="Y118" i="11"/>
  <c r="X118" i="11"/>
  <c r="W118" i="11"/>
  <c r="V118" i="11"/>
  <c r="U118" i="11"/>
  <c r="T118" i="11"/>
  <c r="S118" i="11"/>
  <c r="R118" i="11"/>
  <c r="Q118" i="11"/>
  <c r="P118" i="11"/>
  <c r="N118" i="11"/>
  <c r="M118" i="11"/>
  <c r="L118" i="11"/>
  <c r="K118" i="11"/>
  <c r="J118" i="11"/>
  <c r="I118" i="11"/>
  <c r="H118" i="11"/>
  <c r="G118" i="11"/>
  <c r="Z117" i="11"/>
  <c r="Z122" i="11" s="1"/>
  <c r="Y117" i="11"/>
  <c r="Y122" i="11" s="1"/>
  <c r="X117" i="11"/>
  <c r="X122" i="11" s="1"/>
  <c r="W117" i="11"/>
  <c r="W122" i="11" s="1"/>
  <c r="V117" i="11"/>
  <c r="U117" i="11"/>
  <c r="U122" i="11" s="1"/>
  <c r="T117" i="11"/>
  <c r="T122" i="11" s="1"/>
  <c r="S117" i="11"/>
  <c r="R117" i="11"/>
  <c r="Q117" i="11"/>
  <c r="P117" i="11"/>
  <c r="N117" i="11"/>
  <c r="M117" i="11"/>
  <c r="L117" i="11"/>
  <c r="K117" i="11"/>
  <c r="J117" i="11"/>
  <c r="I117" i="11"/>
  <c r="H117" i="11"/>
  <c r="G117" i="11"/>
  <c r="Z112" i="11"/>
  <c r="Z108" i="11"/>
  <c r="Y108" i="11"/>
  <c r="X108" i="11"/>
  <c r="W108" i="11"/>
  <c r="V108" i="11"/>
  <c r="U108" i="11"/>
  <c r="T108" i="11"/>
  <c r="S108" i="11"/>
  <c r="R108" i="11"/>
  <c r="Q108" i="11"/>
  <c r="P108" i="11"/>
  <c r="N108" i="11"/>
  <c r="M108" i="11"/>
  <c r="L108" i="11"/>
  <c r="K108" i="11"/>
  <c r="J108" i="11"/>
  <c r="I108" i="11"/>
  <c r="H108" i="11"/>
  <c r="G108" i="11"/>
  <c r="Z107" i="11"/>
  <c r="Y107" i="11"/>
  <c r="Y112" i="11" s="1"/>
  <c r="X107" i="11"/>
  <c r="X112" i="11" s="1"/>
  <c r="W107" i="11"/>
  <c r="W112" i="11" s="1"/>
  <c r="V107" i="11"/>
  <c r="V112" i="11" s="1"/>
  <c r="U107" i="11"/>
  <c r="U112" i="11" s="1"/>
  <c r="T107" i="11"/>
  <c r="T112" i="11" s="1"/>
  <c r="S107" i="11"/>
  <c r="R107" i="11"/>
  <c r="Q107" i="11"/>
  <c r="P107" i="11"/>
  <c r="N107" i="11"/>
  <c r="M107" i="11"/>
  <c r="L107" i="11"/>
  <c r="K107" i="11"/>
  <c r="J107" i="11"/>
  <c r="I107" i="11"/>
  <c r="H107" i="11"/>
  <c r="G107" i="11"/>
  <c r="U102" i="11"/>
  <c r="T102" i="11"/>
  <c r="Z98" i="11"/>
  <c r="Y98" i="11"/>
  <c r="X98" i="11"/>
  <c r="W98" i="11"/>
  <c r="V98" i="11"/>
  <c r="U98" i="11"/>
  <c r="T98" i="11"/>
  <c r="S98" i="11"/>
  <c r="R98" i="11"/>
  <c r="Q98" i="11"/>
  <c r="P98" i="11"/>
  <c r="N98" i="11"/>
  <c r="M98" i="11"/>
  <c r="L98" i="11"/>
  <c r="K98" i="11"/>
  <c r="J98" i="11"/>
  <c r="I98" i="11"/>
  <c r="H98" i="11"/>
  <c r="G98" i="11"/>
  <c r="Z97" i="11"/>
  <c r="Z102" i="11" s="1"/>
  <c r="Y97" i="11"/>
  <c r="Y102" i="11" s="1"/>
  <c r="X97" i="11"/>
  <c r="X102" i="11" s="1"/>
  <c r="W97" i="11"/>
  <c r="W102" i="11" s="1"/>
  <c r="V97" i="11"/>
  <c r="V102" i="11" s="1"/>
  <c r="U97" i="11"/>
  <c r="T97" i="11"/>
  <c r="S97" i="11"/>
  <c r="R97" i="11"/>
  <c r="Q97" i="11"/>
  <c r="P97" i="11"/>
  <c r="N97" i="11"/>
  <c r="M97" i="11"/>
  <c r="L97" i="11"/>
  <c r="K97" i="11"/>
  <c r="J97" i="11"/>
  <c r="I97" i="11"/>
  <c r="H97" i="11"/>
  <c r="G97" i="11"/>
  <c r="Z88" i="11"/>
  <c r="Y88" i="11"/>
  <c r="X88" i="11"/>
  <c r="W88" i="11"/>
  <c r="V88" i="11"/>
  <c r="U88" i="11"/>
  <c r="T88" i="11"/>
  <c r="S88" i="11"/>
  <c r="R88" i="11"/>
  <c r="Q88" i="11"/>
  <c r="P88" i="11"/>
  <c r="N88" i="11"/>
  <c r="M88" i="11"/>
  <c r="L88" i="11"/>
  <c r="K88" i="11"/>
  <c r="J88" i="11"/>
  <c r="I88" i="11"/>
  <c r="H88" i="11"/>
  <c r="G88" i="11"/>
  <c r="Z87" i="11"/>
  <c r="Z92" i="11" s="1"/>
  <c r="Y87" i="11"/>
  <c r="Y92" i="11" s="1"/>
  <c r="X87" i="11"/>
  <c r="X92" i="11" s="1"/>
  <c r="W87" i="11"/>
  <c r="W92" i="11" s="1"/>
  <c r="V87" i="11"/>
  <c r="V92" i="11" s="1"/>
  <c r="U87" i="11"/>
  <c r="U92" i="11" s="1"/>
  <c r="T87" i="11"/>
  <c r="T92" i="11" s="1"/>
  <c r="S87" i="11"/>
  <c r="R87" i="11"/>
  <c r="Q87" i="11"/>
  <c r="P87" i="11"/>
  <c r="N87" i="11"/>
  <c r="M87" i="11"/>
  <c r="L87" i="11"/>
  <c r="K87" i="11"/>
  <c r="J87" i="11"/>
  <c r="I87" i="11"/>
  <c r="H87" i="11"/>
  <c r="G87" i="11"/>
  <c r="Z78" i="11"/>
  <c r="Y78" i="11"/>
  <c r="X78" i="11"/>
  <c r="W78" i="11"/>
  <c r="V78" i="11"/>
  <c r="U78" i="11"/>
  <c r="T78" i="11"/>
  <c r="S78" i="11"/>
  <c r="R78" i="11"/>
  <c r="Q78" i="11"/>
  <c r="P78" i="11"/>
  <c r="N78" i="11"/>
  <c r="M78" i="11"/>
  <c r="L78" i="11"/>
  <c r="K78" i="11"/>
  <c r="J78" i="11"/>
  <c r="I78" i="11"/>
  <c r="H78" i="11"/>
  <c r="G78" i="11"/>
  <c r="Z77" i="11"/>
  <c r="Z82" i="11" s="1"/>
  <c r="Y77" i="11"/>
  <c r="Y82" i="11" s="1"/>
  <c r="X77" i="11"/>
  <c r="X82" i="11" s="1"/>
  <c r="W77" i="11"/>
  <c r="W82" i="11" s="1"/>
  <c r="V77" i="11"/>
  <c r="V82" i="11" s="1"/>
  <c r="U77" i="11"/>
  <c r="U82" i="11" s="1"/>
  <c r="T77" i="11"/>
  <c r="T82" i="11" s="1"/>
  <c r="S77" i="11"/>
  <c r="R77" i="11"/>
  <c r="Q77" i="11"/>
  <c r="Q157" i="11" s="1"/>
  <c r="Q15" i="5" s="1"/>
  <c r="P77" i="11"/>
  <c r="N77" i="11"/>
  <c r="M77" i="11"/>
  <c r="L77" i="11"/>
  <c r="K77" i="11"/>
  <c r="J77" i="11"/>
  <c r="I77" i="11"/>
  <c r="H77" i="11"/>
  <c r="G77" i="11"/>
  <c r="Z68" i="11"/>
  <c r="Y68" i="11"/>
  <c r="X68" i="11"/>
  <c r="W68" i="11"/>
  <c r="V68" i="11"/>
  <c r="U68" i="11"/>
  <c r="T68" i="11"/>
  <c r="S68" i="11"/>
  <c r="R68" i="11"/>
  <c r="Q68" i="11"/>
  <c r="P68" i="11"/>
  <c r="N68" i="11"/>
  <c r="M68" i="11"/>
  <c r="L68" i="11"/>
  <c r="K68" i="11"/>
  <c r="J68" i="11"/>
  <c r="I68" i="11"/>
  <c r="H68" i="11"/>
  <c r="G68" i="11"/>
  <c r="Z67" i="11"/>
  <c r="Z72" i="11" s="1"/>
  <c r="Y67" i="11"/>
  <c r="Y72" i="11" s="1"/>
  <c r="X67" i="11"/>
  <c r="X72" i="11" s="1"/>
  <c r="W67" i="11"/>
  <c r="W72" i="11" s="1"/>
  <c r="V67" i="11"/>
  <c r="V72" i="11" s="1"/>
  <c r="U67" i="11"/>
  <c r="U72" i="11" s="1"/>
  <c r="T67" i="11"/>
  <c r="T72" i="11" s="1"/>
  <c r="S67" i="11"/>
  <c r="R67" i="11"/>
  <c r="Q67" i="11"/>
  <c r="P67" i="11"/>
  <c r="N67" i="11"/>
  <c r="M67" i="11"/>
  <c r="L67" i="11"/>
  <c r="K67" i="11"/>
  <c r="J67" i="11"/>
  <c r="I67" i="11"/>
  <c r="H67" i="11"/>
  <c r="G67" i="11"/>
  <c r="Y62" i="11"/>
  <c r="Z58" i="11"/>
  <c r="Y58" i="11"/>
  <c r="X58" i="11"/>
  <c r="W58" i="11"/>
  <c r="V58" i="11"/>
  <c r="U58" i="11"/>
  <c r="T58" i="11"/>
  <c r="S58" i="11"/>
  <c r="R58" i="11"/>
  <c r="Q58" i="11"/>
  <c r="P58" i="11"/>
  <c r="N58" i="11"/>
  <c r="M58" i="11"/>
  <c r="L58" i="11"/>
  <c r="K58" i="11"/>
  <c r="J58" i="11"/>
  <c r="I58" i="11"/>
  <c r="H58" i="11"/>
  <c r="G58" i="11"/>
  <c r="Z57" i="11"/>
  <c r="Z62" i="11" s="1"/>
  <c r="Y57" i="11"/>
  <c r="X57" i="11"/>
  <c r="X62" i="11" s="1"/>
  <c r="W57" i="11"/>
  <c r="W62" i="11" s="1"/>
  <c r="V57" i="11"/>
  <c r="V62" i="11" s="1"/>
  <c r="U57" i="11"/>
  <c r="U62" i="11" s="1"/>
  <c r="T57" i="11"/>
  <c r="T62" i="11" s="1"/>
  <c r="S57" i="11"/>
  <c r="R57" i="11"/>
  <c r="Q57" i="11"/>
  <c r="P57" i="11"/>
  <c r="N57" i="11"/>
  <c r="M57" i="11"/>
  <c r="L57" i="11"/>
  <c r="K57" i="11"/>
  <c r="J57" i="11"/>
  <c r="I57" i="11"/>
  <c r="H57" i="11"/>
  <c r="G57" i="11"/>
  <c r="Z48" i="11"/>
  <c r="Y48" i="11"/>
  <c r="X48" i="11"/>
  <c r="W48" i="11"/>
  <c r="V48" i="11"/>
  <c r="U48" i="11"/>
  <c r="T48" i="11"/>
  <c r="S48" i="11"/>
  <c r="R48" i="11"/>
  <c r="Q48" i="11"/>
  <c r="P48" i="11"/>
  <c r="N48" i="11"/>
  <c r="M48" i="11"/>
  <c r="L48" i="11"/>
  <c r="K48" i="11"/>
  <c r="J48" i="11"/>
  <c r="I48" i="11"/>
  <c r="H48" i="11"/>
  <c r="G48" i="11"/>
  <c r="Z47" i="11"/>
  <c r="Z52" i="11" s="1"/>
  <c r="Y47" i="11"/>
  <c r="Y52" i="11" s="1"/>
  <c r="X47" i="11"/>
  <c r="X52" i="11" s="1"/>
  <c r="W47" i="11"/>
  <c r="W52" i="11" s="1"/>
  <c r="V47" i="11"/>
  <c r="V52" i="11" s="1"/>
  <c r="U47" i="11"/>
  <c r="U52" i="11" s="1"/>
  <c r="T47" i="11"/>
  <c r="T52" i="11" s="1"/>
  <c r="S47" i="11"/>
  <c r="R47" i="11"/>
  <c r="Q47" i="11"/>
  <c r="P47" i="11"/>
  <c r="N47" i="11"/>
  <c r="M47" i="11"/>
  <c r="L47" i="11"/>
  <c r="K47" i="11"/>
  <c r="J47" i="11"/>
  <c r="I47" i="11"/>
  <c r="H47" i="11"/>
  <c r="G47" i="11"/>
  <c r="Y42" i="11"/>
  <c r="U42" i="11"/>
  <c r="Z38" i="11"/>
  <c r="Y38" i="11"/>
  <c r="X38" i="11"/>
  <c r="W38" i="11"/>
  <c r="V38" i="11"/>
  <c r="U38" i="11"/>
  <c r="T38" i="11"/>
  <c r="S38" i="11"/>
  <c r="R38" i="11"/>
  <c r="Q38" i="11"/>
  <c r="Q158" i="11" s="1"/>
  <c r="Q16" i="5" s="1"/>
  <c r="P38" i="11"/>
  <c r="N38" i="11"/>
  <c r="M38" i="11"/>
  <c r="L38" i="11"/>
  <c r="K38" i="11"/>
  <c r="J38" i="11"/>
  <c r="I38" i="11"/>
  <c r="H38" i="11"/>
  <c r="G38" i="11"/>
  <c r="Z37" i="11"/>
  <c r="Z42" i="11" s="1"/>
  <c r="Y37" i="11"/>
  <c r="X37" i="11"/>
  <c r="X42" i="11" s="1"/>
  <c r="W37" i="11"/>
  <c r="W42" i="11" s="1"/>
  <c r="V37" i="11"/>
  <c r="V42" i="11" s="1"/>
  <c r="U37" i="11"/>
  <c r="T37" i="11"/>
  <c r="T42" i="11" s="1"/>
  <c r="S37" i="11"/>
  <c r="R37" i="11"/>
  <c r="Q37" i="11"/>
  <c r="P37" i="11"/>
  <c r="N37" i="11"/>
  <c r="M37" i="11"/>
  <c r="L37" i="11"/>
  <c r="K37" i="11"/>
  <c r="J37" i="11"/>
  <c r="I37" i="11"/>
  <c r="H37" i="11"/>
  <c r="G37" i="11"/>
  <c r="W32" i="11"/>
  <c r="Z28" i="11"/>
  <c r="Y28" i="11"/>
  <c r="X28" i="11"/>
  <c r="W28" i="11"/>
  <c r="V28" i="11"/>
  <c r="U28" i="11"/>
  <c r="T28" i="11"/>
  <c r="S28" i="11"/>
  <c r="R28" i="11"/>
  <c r="Q28" i="11"/>
  <c r="P28" i="11"/>
  <c r="N28" i="11"/>
  <c r="M28" i="11"/>
  <c r="L28" i="11"/>
  <c r="K28" i="11"/>
  <c r="J28" i="11"/>
  <c r="I28" i="11"/>
  <c r="H28" i="11"/>
  <c r="G28" i="11"/>
  <c r="Z27" i="11"/>
  <c r="Z32" i="11" s="1"/>
  <c r="Y27" i="11"/>
  <c r="Y32" i="11" s="1"/>
  <c r="X27" i="11"/>
  <c r="X32" i="11" s="1"/>
  <c r="W27" i="11"/>
  <c r="V27" i="11"/>
  <c r="V32" i="11" s="1"/>
  <c r="U27" i="11"/>
  <c r="U32" i="11" s="1"/>
  <c r="T27" i="11"/>
  <c r="T32" i="11" s="1"/>
  <c r="S27" i="11"/>
  <c r="R27" i="11"/>
  <c r="Q27" i="11"/>
  <c r="P27" i="11"/>
  <c r="N27" i="11"/>
  <c r="M27" i="11"/>
  <c r="L27" i="11"/>
  <c r="K27" i="11"/>
  <c r="J27" i="11"/>
  <c r="I27" i="11"/>
  <c r="H27" i="11"/>
  <c r="G27" i="11"/>
  <c r="U22" i="11"/>
  <c r="U162" i="11" s="1"/>
  <c r="Z18" i="11"/>
  <c r="Y18" i="11"/>
  <c r="X18" i="11"/>
  <c r="W18" i="11"/>
  <c r="V18" i="11"/>
  <c r="U18" i="11"/>
  <c r="T18" i="11"/>
  <c r="S18" i="11"/>
  <c r="R18" i="11"/>
  <c r="Q18" i="11"/>
  <c r="P18" i="11"/>
  <c r="N18" i="11"/>
  <c r="M18" i="11"/>
  <c r="L18" i="11"/>
  <c r="K18" i="11"/>
  <c r="J18" i="11"/>
  <c r="I18" i="11"/>
  <c r="H18" i="11"/>
  <c r="G18" i="11"/>
  <c r="Z17" i="11"/>
  <c r="Z22" i="11" s="1"/>
  <c r="Z162" i="11" s="1"/>
  <c r="Y17" i="11"/>
  <c r="Y22" i="11" s="1"/>
  <c r="X17" i="11"/>
  <c r="X22" i="11" s="1"/>
  <c r="W17" i="11"/>
  <c r="W22" i="11" s="1"/>
  <c r="V17" i="11"/>
  <c r="V22" i="11" s="1"/>
  <c r="V162" i="11" s="1"/>
  <c r="U17" i="11"/>
  <c r="T17" i="11"/>
  <c r="T22" i="11" s="1"/>
  <c r="S17" i="11"/>
  <c r="R17" i="11"/>
  <c r="Q17" i="11"/>
  <c r="P17" i="11"/>
  <c r="N17" i="11"/>
  <c r="M17" i="11"/>
  <c r="L17" i="11"/>
  <c r="K17" i="11"/>
  <c r="J17" i="11"/>
  <c r="I17" i="11"/>
  <c r="H17" i="11"/>
  <c r="G17" i="11"/>
  <c r="W152" i="10"/>
  <c r="Z148" i="10"/>
  <c r="Y148" i="10"/>
  <c r="X148" i="10"/>
  <c r="W148" i="10"/>
  <c r="V148" i="10"/>
  <c r="U148" i="10"/>
  <c r="T148" i="10"/>
  <c r="S148" i="10"/>
  <c r="R148" i="10"/>
  <c r="Q148" i="10"/>
  <c r="P148" i="10"/>
  <c r="N148" i="10"/>
  <c r="M148" i="10"/>
  <c r="L148" i="10"/>
  <c r="K148" i="10"/>
  <c r="J148" i="10"/>
  <c r="I148" i="10"/>
  <c r="H148" i="10"/>
  <c r="G148" i="10"/>
  <c r="Z147" i="10"/>
  <c r="Z152" i="10" s="1"/>
  <c r="Y147" i="10"/>
  <c r="Y152" i="10" s="1"/>
  <c r="X147" i="10"/>
  <c r="X152" i="10" s="1"/>
  <c r="W147" i="10"/>
  <c r="V147" i="10"/>
  <c r="V152" i="10" s="1"/>
  <c r="U147" i="10"/>
  <c r="U152" i="10" s="1"/>
  <c r="T147" i="10"/>
  <c r="S147" i="10"/>
  <c r="R147" i="10"/>
  <c r="Q147" i="10"/>
  <c r="P147" i="10"/>
  <c r="N147" i="10"/>
  <c r="M147" i="10"/>
  <c r="L147" i="10"/>
  <c r="K147" i="10"/>
  <c r="J147" i="10"/>
  <c r="I147" i="10"/>
  <c r="H147" i="10"/>
  <c r="G147" i="10"/>
  <c r="Z145" i="10"/>
  <c r="Z154" i="10" s="1"/>
  <c r="Y145" i="10"/>
  <c r="X145" i="10"/>
  <c r="W145" i="10"/>
  <c r="V145" i="10"/>
  <c r="V154" i="10" s="1"/>
  <c r="U145" i="10"/>
  <c r="T145" i="10"/>
  <c r="S145" i="10"/>
  <c r="R145" i="10"/>
  <c r="Q145" i="10"/>
  <c r="P145" i="10"/>
  <c r="N145" i="10"/>
  <c r="M145" i="10"/>
  <c r="L145" i="10"/>
  <c r="K145" i="10"/>
  <c r="J145" i="10"/>
  <c r="I145" i="10"/>
  <c r="H145" i="10"/>
  <c r="G145" i="10"/>
  <c r="W142" i="10"/>
  <c r="Z138" i="10"/>
  <c r="Y138" i="10"/>
  <c r="X138" i="10"/>
  <c r="W138" i="10"/>
  <c r="V138" i="10"/>
  <c r="U138" i="10"/>
  <c r="T138" i="10"/>
  <c r="S138" i="10"/>
  <c r="R138" i="10"/>
  <c r="Q138" i="10"/>
  <c r="P138" i="10"/>
  <c r="N138" i="10"/>
  <c r="M138" i="10"/>
  <c r="L138" i="10"/>
  <c r="K138" i="10"/>
  <c r="J138" i="10"/>
  <c r="I138" i="10"/>
  <c r="H138" i="10"/>
  <c r="G138" i="10"/>
  <c r="Z137" i="10"/>
  <c r="Z142" i="10" s="1"/>
  <c r="Y137" i="10"/>
  <c r="Y142" i="10" s="1"/>
  <c r="X137" i="10"/>
  <c r="X142" i="10" s="1"/>
  <c r="W137" i="10"/>
  <c r="V137" i="10"/>
  <c r="V142" i="10" s="1"/>
  <c r="U137" i="10"/>
  <c r="U142" i="10" s="1"/>
  <c r="T137" i="10"/>
  <c r="S137" i="10"/>
  <c r="R137" i="10"/>
  <c r="Q137" i="10"/>
  <c r="P137" i="10"/>
  <c r="N137" i="10"/>
  <c r="M137" i="10"/>
  <c r="L137" i="10"/>
  <c r="K137" i="10"/>
  <c r="J137" i="10"/>
  <c r="I137" i="10"/>
  <c r="H137" i="10"/>
  <c r="G137" i="10"/>
  <c r="Z135" i="10"/>
  <c r="Y135" i="10"/>
  <c r="X135" i="10"/>
  <c r="W135" i="10"/>
  <c r="V135" i="10"/>
  <c r="U135" i="10"/>
  <c r="T135" i="10"/>
  <c r="S135" i="10"/>
  <c r="R135" i="10"/>
  <c r="Q135" i="10"/>
  <c r="P135" i="10"/>
  <c r="N135" i="10"/>
  <c r="M135" i="10"/>
  <c r="L135" i="10"/>
  <c r="K135" i="10"/>
  <c r="J135" i="10"/>
  <c r="I135" i="10"/>
  <c r="H135" i="10"/>
  <c r="G135" i="10"/>
  <c r="Z132" i="10"/>
  <c r="W132" i="10"/>
  <c r="Z128" i="10"/>
  <c r="Y128" i="10"/>
  <c r="X128" i="10"/>
  <c r="W128" i="10"/>
  <c r="V128" i="10"/>
  <c r="U128" i="10"/>
  <c r="T128" i="10"/>
  <c r="S128" i="10"/>
  <c r="R128" i="10"/>
  <c r="Q128" i="10"/>
  <c r="P128" i="10"/>
  <c r="N128" i="10"/>
  <c r="M128" i="10"/>
  <c r="L128" i="10"/>
  <c r="K128" i="10"/>
  <c r="J128" i="10"/>
  <c r="I128" i="10"/>
  <c r="H128" i="10"/>
  <c r="G128" i="10"/>
  <c r="Z127" i="10"/>
  <c r="Y127" i="10"/>
  <c r="Y132" i="10" s="1"/>
  <c r="X127" i="10"/>
  <c r="X132" i="10" s="1"/>
  <c r="W127" i="10"/>
  <c r="V127" i="10"/>
  <c r="V132" i="10" s="1"/>
  <c r="U127" i="10"/>
  <c r="U132" i="10" s="1"/>
  <c r="T127" i="10"/>
  <c r="S127" i="10"/>
  <c r="R127" i="10"/>
  <c r="Q127" i="10"/>
  <c r="P127" i="10"/>
  <c r="N127" i="10"/>
  <c r="M127" i="10"/>
  <c r="L127" i="10"/>
  <c r="K127" i="10"/>
  <c r="J127" i="10"/>
  <c r="I127" i="10"/>
  <c r="H127" i="10"/>
  <c r="G127" i="10"/>
  <c r="Z125" i="10"/>
  <c r="Y125" i="10"/>
  <c r="Y134" i="10" s="1"/>
  <c r="X125" i="10"/>
  <c r="W125" i="10"/>
  <c r="V125" i="10"/>
  <c r="U125" i="10"/>
  <c r="U134" i="10" s="1"/>
  <c r="T125" i="10"/>
  <c r="S125" i="10"/>
  <c r="R125" i="10"/>
  <c r="Q125" i="10"/>
  <c r="P125" i="10"/>
  <c r="N125" i="10"/>
  <c r="M125" i="10"/>
  <c r="L125" i="10"/>
  <c r="K125" i="10"/>
  <c r="J125" i="10"/>
  <c r="I125" i="10"/>
  <c r="H125" i="10"/>
  <c r="G125" i="10"/>
  <c r="W122" i="10"/>
  <c r="Z118" i="10"/>
  <c r="Y118" i="10"/>
  <c r="X118" i="10"/>
  <c r="W118" i="10"/>
  <c r="V118" i="10"/>
  <c r="U118" i="10"/>
  <c r="T118" i="10"/>
  <c r="S118" i="10"/>
  <c r="R118" i="10"/>
  <c r="Q118" i="10"/>
  <c r="P118" i="10"/>
  <c r="N118" i="10"/>
  <c r="M118" i="10"/>
  <c r="L118" i="10"/>
  <c r="K118" i="10"/>
  <c r="J118" i="10"/>
  <c r="I118" i="10"/>
  <c r="H118" i="10"/>
  <c r="G118" i="10"/>
  <c r="Z117" i="10"/>
  <c r="Z122" i="10" s="1"/>
  <c r="Y117" i="10"/>
  <c r="Y122" i="10" s="1"/>
  <c r="X117" i="10"/>
  <c r="X122" i="10" s="1"/>
  <c r="W117" i="10"/>
  <c r="V117" i="10"/>
  <c r="V122" i="10" s="1"/>
  <c r="U117" i="10"/>
  <c r="U122" i="10" s="1"/>
  <c r="T117" i="10"/>
  <c r="S117" i="10"/>
  <c r="R117" i="10"/>
  <c r="Q117" i="10"/>
  <c r="P117" i="10"/>
  <c r="N117" i="10"/>
  <c r="M117" i="10"/>
  <c r="L117" i="10"/>
  <c r="K117" i="10"/>
  <c r="J117" i="10"/>
  <c r="I117" i="10"/>
  <c r="H117" i="10"/>
  <c r="G117" i="10"/>
  <c r="Z115" i="10"/>
  <c r="Y115" i="10"/>
  <c r="X115" i="10"/>
  <c r="X124" i="10" s="1"/>
  <c r="W115" i="10"/>
  <c r="V115" i="10"/>
  <c r="U115" i="10"/>
  <c r="T115" i="10"/>
  <c r="S115" i="10"/>
  <c r="R115" i="10"/>
  <c r="Q115" i="10"/>
  <c r="P115" i="10"/>
  <c r="N115" i="10"/>
  <c r="M115" i="10"/>
  <c r="L115" i="10"/>
  <c r="K115" i="10"/>
  <c r="J115" i="10"/>
  <c r="I115" i="10"/>
  <c r="H115" i="10"/>
  <c r="G115" i="10"/>
  <c r="Z112" i="10"/>
  <c r="W112" i="10"/>
  <c r="Z108" i="10"/>
  <c r="Y108" i="10"/>
  <c r="X108" i="10"/>
  <c r="W108" i="10"/>
  <c r="V108" i="10"/>
  <c r="U108" i="10"/>
  <c r="T108" i="10"/>
  <c r="S108" i="10"/>
  <c r="R108" i="10"/>
  <c r="Q108" i="10"/>
  <c r="P108" i="10"/>
  <c r="N108" i="10"/>
  <c r="M108" i="10"/>
  <c r="L108" i="10"/>
  <c r="K108" i="10"/>
  <c r="J108" i="10"/>
  <c r="I108" i="10"/>
  <c r="H108" i="10"/>
  <c r="G108" i="10"/>
  <c r="Z107" i="10"/>
  <c r="Y107" i="10"/>
  <c r="Y112" i="10" s="1"/>
  <c r="X107" i="10"/>
  <c r="X112" i="10" s="1"/>
  <c r="W107" i="10"/>
  <c r="V107" i="10"/>
  <c r="V112" i="10" s="1"/>
  <c r="U107" i="10"/>
  <c r="U112" i="10" s="1"/>
  <c r="T107" i="10"/>
  <c r="S107" i="10"/>
  <c r="R107" i="10"/>
  <c r="Q107" i="10"/>
  <c r="P107" i="10"/>
  <c r="N107" i="10"/>
  <c r="M107" i="10"/>
  <c r="L107" i="10"/>
  <c r="K107" i="10"/>
  <c r="J107" i="10"/>
  <c r="I107" i="10"/>
  <c r="H107" i="10"/>
  <c r="G107" i="10"/>
  <c r="Z105" i="10"/>
  <c r="Y105" i="10"/>
  <c r="X105" i="10"/>
  <c r="W105" i="10"/>
  <c r="V105" i="10"/>
  <c r="U105" i="10"/>
  <c r="T105" i="10"/>
  <c r="S105" i="10"/>
  <c r="R105" i="10"/>
  <c r="Q105" i="10"/>
  <c r="P105" i="10"/>
  <c r="N105" i="10"/>
  <c r="M105" i="10"/>
  <c r="L105" i="10"/>
  <c r="K105" i="10"/>
  <c r="J105" i="10"/>
  <c r="I105" i="10"/>
  <c r="H105" i="10"/>
  <c r="G105" i="10"/>
  <c r="Z102" i="10"/>
  <c r="V102" i="10"/>
  <c r="Z98" i="10"/>
  <c r="Y98" i="10"/>
  <c r="X98" i="10"/>
  <c r="W98" i="10"/>
  <c r="V98" i="10"/>
  <c r="U98" i="10"/>
  <c r="T98" i="10"/>
  <c r="S98" i="10"/>
  <c r="R98" i="10"/>
  <c r="Q98" i="10"/>
  <c r="P98" i="10"/>
  <c r="N98" i="10"/>
  <c r="M98" i="10"/>
  <c r="L98" i="10"/>
  <c r="K98" i="10"/>
  <c r="J98" i="10"/>
  <c r="I98" i="10"/>
  <c r="H98" i="10"/>
  <c r="G98" i="10"/>
  <c r="Z97" i="10"/>
  <c r="Y97" i="10"/>
  <c r="Y102" i="10" s="1"/>
  <c r="X97" i="10"/>
  <c r="X102" i="10" s="1"/>
  <c r="W97" i="10"/>
  <c r="W102" i="10" s="1"/>
  <c r="V97" i="10"/>
  <c r="U97" i="10"/>
  <c r="U102" i="10" s="1"/>
  <c r="T97" i="10"/>
  <c r="S97" i="10"/>
  <c r="R97" i="10"/>
  <c r="Q97" i="10"/>
  <c r="P97" i="10"/>
  <c r="N97" i="10"/>
  <c r="M97" i="10"/>
  <c r="L97" i="10"/>
  <c r="K97" i="10"/>
  <c r="J97" i="10"/>
  <c r="I97" i="10"/>
  <c r="H97" i="10"/>
  <c r="G97" i="10"/>
  <c r="Z95" i="10"/>
  <c r="Y95" i="10"/>
  <c r="X95" i="10"/>
  <c r="W95" i="10"/>
  <c r="W104" i="10" s="1"/>
  <c r="V95" i="10"/>
  <c r="U95" i="10"/>
  <c r="T95" i="10"/>
  <c r="S95" i="10"/>
  <c r="R95" i="10"/>
  <c r="Q95" i="10"/>
  <c r="P95" i="10"/>
  <c r="N95" i="10"/>
  <c r="M95" i="10"/>
  <c r="L95" i="10"/>
  <c r="K95" i="10"/>
  <c r="J95" i="10"/>
  <c r="I95" i="10"/>
  <c r="H95" i="10"/>
  <c r="G95" i="10"/>
  <c r="Z92" i="10"/>
  <c r="Y92" i="10"/>
  <c r="V92" i="10"/>
  <c r="Z88" i="10"/>
  <c r="Y88" i="10"/>
  <c r="X88" i="10"/>
  <c r="W88" i="10"/>
  <c r="V88" i="10"/>
  <c r="U88" i="10"/>
  <c r="T88" i="10"/>
  <c r="S88" i="10"/>
  <c r="R88" i="10"/>
  <c r="Q88" i="10"/>
  <c r="P88" i="10"/>
  <c r="N88" i="10"/>
  <c r="M88" i="10"/>
  <c r="L88" i="10"/>
  <c r="K88" i="10"/>
  <c r="J88" i="10"/>
  <c r="I88" i="10"/>
  <c r="H88" i="10"/>
  <c r="G88" i="10"/>
  <c r="Z87" i="10"/>
  <c r="Y87" i="10"/>
  <c r="X87" i="10"/>
  <c r="X92" i="10" s="1"/>
  <c r="W87" i="10"/>
  <c r="W92" i="10" s="1"/>
  <c r="V87" i="10"/>
  <c r="U87" i="10"/>
  <c r="U92" i="10" s="1"/>
  <c r="T87" i="10"/>
  <c r="S87" i="10"/>
  <c r="R87" i="10"/>
  <c r="Q87" i="10"/>
  <c r="P87" i="10"/>
  <c r="N87" i="10"/>
  <c r="M87" i="10"/>
  <c r="L87" i="10"/>
  <c r="K87" i="10"/>
  <c r="J87" i="10"/>
  <c r="I87" i="10"/>
  <c r="H87" i="10"/>
  <c r="G87" i="10"/>
  <c r="Z85" i="10"/>
  <c r="Y85" i="10"/>
  <c r="X85" i="10"/>
  <c r="W85" i="10"/>
  <c r="W94" i="10" s="1"/>
  <c r="V85" i="10"/>
  <c r="U85" i="10"/>
  <c r="T85" i="10"/>
  <c r="S85" i="10"/>
  <c r="R85" i="10"/>
  <c r="Q85" i="10"/>
  <c r="P85" i="10"/>
  <c r="N85" i="10"/>
  <c r="M85" i="10"/>
  <c r="L85" i="10"/>
  <c r="K85" i="10"/>
  <c r="J85" i="10"/>
  <c r="J155" i="10" s="1"/>
  <c r="I85" i="10"/>
  <c r="H85" i="10"/>
  <c r="G85" i="10"/>
  <c r="Z82" i="10"/>
  <c r="V82" i="10"/>
  <c r="Z78" i="10"/>
  <c r="Y78" i="10"/>
  <c r="X78" i="10"/>
  <c r="W78" i="10"/>
  <c r="V78" i="10"/>
  <c r="U78" i="10"/>
  <c r="T78" i="10"/>
  <c r="S78" i="10"/>
  <c r="R78" i="10"/>
  <c r="Q78" i="10"/>
  <c r="P78" i="10"/>
  <c r="N78" i="10"/>
  <c r="M78" i="10"/>
  <c r="L78" i="10"/>
  <c r="K78" i="10"/>
  <c r="J78" i="10"/>
  <c r="I78" i="10"/>
  <c r="H78" i="10"/>
  <c r="G78" i="10"/>
  <c r="Z77" i="10"/>
  <c r="Y77" i="10"/>
  <c r="Y82" i="10" s="1"/>
  <c r="X77" i="10"/>
  <c r="X82" i="10" s="1"/>
  <c r="W77" i="10"/>
  <c r="W82" i="10" s="1"/>
  <c r="V77" i="10"/>
  <c r="U77" i="10"/>
  <c r="U82" i="10" s="1"/>
  <c r="T77" i="10"/>
  <c r="S77" i="10"/>
  <c r="R77" i="10"/>
  <c r="Q77" i="10"/>
  <c r="P77" i="10"/>
  <c r="N77" i="10"/>
  <c r="M77" i="10"/>
  <c r="L77" i="10"/>
  <c r="K77" i="10"/>
  <c r="J77" i="10"/>
  <c r="I77" i="10"/>
  <c r="H77" i="10"/>
  <c r="G77" i="10"/>
  <c r="Z75" i="10"/>
  <c r="Z84" i="10" s="1"/>
  <c r="Y75" i="10"/>
  <c r="X75" i="10"/>
  <c r="W75" i="10"/>
  <c r="V75" i="10"/>
  <c r="V84" i="10" s="1"/>
  <c r="U75" i="10"/>
  <c r="T75" i="10"/>
  <c r="S75" i="10"/>
  <c r="R75" i="10"/>
  <c r="Q75" i="10"/>
  <c r="P75" i="10"/>
  <c r="N75" i="10"/>
  <c r="M75" i="10"/>
  <c r="L75" i="10"/>
  <c r="K75" i="10"/>
  <c r="J75" i="10"/>
  <c r="I75" i="10"/>
  <c r="H75" i="10"/>
  <c r="G75" i="10"/>
  <c r="Z72" i="10"/>
  <c r="Y72" i="10"/>
  <c r="V72" i="10"/>
  <c r="Z68" i="10"/>
  <c r="Y68" i="10"/>
  <c r="X68" i="10"/>
  <c r="W68" i="10"/>
  <c r="V68" i="10"/>
  <c r="U68" i="10"/>
  <c r="T68" i="10"/>
  <c r="T158" i="10" s="1"/>
  <c r="AD29" i="5" s="1"/>
  <c r="S68" i="10"/>
  <c r="R68" i="10"/>
  <c r="Q68" i="10"/>
  <c r="P68" i="10"/>
  <c r="N68" i="10"/>
  <c r="M68" i="10"/>
  <c r="L68" i="10"/>
  <c r="K68" i="10"/>
  <c r="J68" i="10"/>
  <c r="I68" i="10"/>
  <c r="H68" i="10"/>
  <c r="G68" i="10"/>
  <c r="Z67" i="10"/>
  <c r="Y67" i="10"/>
  <c r="X67" i="10"/>
  <c r="X72" i="10" s="1"/>
  <c r="W67" i="10"/>
  <c r="W72" i="10" s="1"/>
  <c r="V67" i="10"/>
  <c r="U67" i="10"/>
  <c r="U72" i="10" s="1"/>
  <c r="T67" i="10"/>
  <c r="S67" i="10"/>
  <c r="R67" i="10"/>
  <c r="Q67" i="10"/>
  <c r="P67" i="10"/>
  <c r="N67" i="10"/>
  <c r="M67" i="10"/>
  <c r="L67" i="10"/>
  <c r="K67" i="10"/>
  <c r="J67" i="10"/>
  <c r="I67" i="10"/>
  <c r="H67" i="10"/>
  <c r="G67" i="10"/>
  <c r="Z65" i="10"/>
  <c r="Z74" i="10" s="1"/>
  <c r="Y65" i="10"/>
  <c r="X65" i="10"/>
  <c r="W65" i="10"/>
  <c r="V65" i="10"/>
  <c r="V74" i="10" s="1"/>
  <c r="U65" i="10"/>
  <c r="T65" i="10"/>
  <c r="S65" i="10"/>
  <c r="R65" i="10"/>
  <c r="Q65" i="10"/>
  <c r="P65" i="10"/>
  <c r="N65" i="10"/>
  <c r="M65" i="10"/>
  <c r="L65" i="10"/>
  <c r="K65" i="10"/>
  <c r="J65" i="10"/>
  <c r="I65" i="10"/>
  <c r="H65" i="10"/>
  <c r="G65" i="10"/>
  <c r="W62" i="10"/>
  <c r="V62" i="10"/>
  <c r="Z58" i="10"/>
  <c r="Y58" i="10"/>
  <c r="X58" i="10"/>
  <c r="W58" i="10"/>
  <c r="V58" i="10"/>
  <c r="U58" i="10"/>
  <c r="T58" i="10"/>
  <c r="S58" i="10"/>
  <c r="S158" i="10" s="1"/>
  <c r="AC29" i="5" s="1"/>
  <c r="R58" i="10"/>
  <c r="Q58" i="10"/>
  <c r="P58" i="10"/>
  <c r="N58" i="10"/>
  <c r="M58" i="10"/>
  <c r="L58" i="10"/>
  <c r="K58" i="10"/>
  <c r="J58" i="10"/>
  <c r="I58" i="10"/>
  <c r="H58" i="10"/>
  <c r="G58" i="10"/>
  <c r="Z57" i="10"/>
  <c r="Z62" i="10" s="1"/>
  <c r="Y57" i="10"/>
  <c r="Y62" i="10" s="1"/>
  <c r="X57" i="10"/>
  <c r="X62" i="10" s="1"/>
  <c r="W57" i="10"/>
  <c r="V57" i="10"/>
  <c r="U57" i="10"/>
  <c r="U62" i="10" s="1"/>
  <c r="T57" i="10"/>
  <c r="S57" i="10"/>
  <c r="R57" i="10"/>
  <c r="Q57" i="10"/>
  <c r="P57" i="10"/>
  <c r="N57" i="10"/>
  <c r="M57" i="10"/>
  <c r="L57" i="10"/>
  <c r="K57" i="10"/>
  <c r="J57" i="10"/>
  <c r="I57" i="10"/>
  <c r="H57" i="10"/>
  <c r="G57" i="10"/>
  <c r="Z55" i="10"/>
  <c r="Z64" i="10" s="1"/>
  <c r="Y55" i="10"/>
  <c r="X55" i="10"/>
  <c r="W55" i="10"/>
  <c r="V55" i="10"/>
  <c r="V64" i="10" s="1"/>
  <c r="U55" i="10"/>
  <c r="T55" i="10"/>
  <c r="S55" i="10"/>
  <c r="R55" i="10"/>
  <c r="Q55" i="10"/>
  <c r="P55" i="10"/>
  <c r="N55" i="10"/>
  <c r="M55" i="10"/>
  <c r="L55" i="10"/>
  <c r="K55" i="10"/>
  <c r="J55" i="10"/>
  <c r="I55" i="10"/>
  <c r="H55" i="10"/>
  <c r="G55" i="10"/>
  <c r="W52" i="10"/>
  <c r="Z48" i="10"/>
  <c r="Y48" i="10"/>
  <c r="X48" i="10"/>
  <c r="W48" i="10"/>
  <c r="V48" i="10"/>
  <c r="U48" i="10"/>
  <c r="T48" i="10"/>
  <c r="S48" i="10"/>
  <c r="R48" i="10"/>
  <c r="Q48" i="10"/>
  <c r="P48" i="10"/>
  <c r="N48" i="10"/>
  <c r="M48" i="10"/>
  <c r="L48" i="10"/>
  <c r="K48" i="10"/>
  <c r="J48" i="10"/>
  <c r="I48" i="10"/>
  <c r="H48" i="10"/>
  <c r="G48" i="10"/>
  <c r="Z47" i="10"/>
  <c r="Z52" i="10" s="1"/>
  <c r="Y47" i="10"/>
  <c r="Y52" i="10" s="1"/>
  <c r="X47" i="10"/>
  <c r="X52" i="10" s="1"/>
  <c r="W47" i="10"/>
  <c r="V47" i="10"/>
  <c r="V52" i="10" s="1"/>
  <c r="U47" i="10"/>
  <c r="U52" i="10" s="1"/>
  <c r="T47" i="10"/>
  <c r="S47" i="10"/>
  <c r="R47" i="10"/>
  <c r="Q47" i="10"/>
  <c r="P47" i="10"/>
  <c r="N47" i="10"/>
  <c r="M47" i="10"/>
  <c r="L47" i="10"/>
  <c r="K47" i="10"/>
  <c r="J47" i="10"/>
  <c r="I47" i="10"/>
  <c r="H47" i="10"/>
  <c r="G47" i="10"/>
  <c r="Z45" i="10"/>
  <c r="Y45" i="10"/>
  <c r="Y54" i="10" s="1"/>
  <c r="X45" i="10"/>
  <c r="W45" i="10"/>
  <c r="V45" i="10"/>
  <c r="U45" i="10"/>
  <c r="U54" i="10" s="1"/>
  <c r="T45" i="10"/>
  <c r="S45" i="10"/>
  <c r="R45" i="10"/>
  <c r="Q45" i="10"/>
  <c r="P45" i="10"/>
  <c r="N45" i="10"/>
  <c r="M45" i="10"/>
  <c r="L45" i="10"/>
  <c r="L155" i="10" s="1"/>
  <c r="X26" i="5" s="1"/>
  <c r="K45" i="10"/>
  <c r="J45" i="10"/>
  <c r="I45" i="10"/>
  <c r="H45" i="10"/>
  <c r="H155" i="10" s="1"/>
  <c r="G45" i="10"/>
  <c r="Y42" i="10"/>
  <c r="W42" i="10"/>
  <c r="U42" i="10"/>
  <c r="Z38" i="10"/>
  <c r="Y38" i="10"/>
  <c r="X38" i="10"/>
  <c r="W38" i="10"/>
  <c r="V38" i="10"/>
  <c r="U38" i="10"/>
  <c r="T38" i="10"/>
  <c r="S38" i="10"/>
  <c r="R38" i="10"/>
  <c r="Q38" i="10"/>
  <c r="P38" i="10"/>
  <c r="N38" i="10"/>
  <c r="M38" i="10"/>
  <c r="L38" i="10"/>
  <c r="K38" i="10"/>
  <c r="J38" i="10"/>
  <c r="I38" i="10"/>
  <c r="H38" i="10"/>
  <c r="G38" i="10"/>
  <c r="Z37" i="10"/>
  <c r="Z42" i="10" s="1"/>
  <c r="Y37" i="10"/>
  <c r="X37" i="10"/>
  <c r="X42" i="10" s="1"/>
  <c r="W37" i="10"/>
  <c r="V37" i="10"/>
  <c r="V42" i="10" s="1"/>
  <c r="U37" i="10"/>
  <c r="T37" i="10"/>
  <c r="S37" i="10"/>
  <c r="R37" i="10"/>
  <c r="Q37" i="10"/>
  <c r="P37" i="10"/>
  <c r="N37" i="10"/>
  <c r="M37" i="10"/>
  <c r="L37" i="10"/>
  <c r="K37" i="10"/>
  <c r="J37" i="10"/>
  <c r="I37" i="10"/>
  <c r="H37" i="10"/>
  <c r="G37" i="10"/>
  <c r="Z35" i="10"/>
  <c r="Z44" i="10" s="1"/>
  <c r="Y35" i="10"/>
  <c r="X35" i="10"/>
  <c r="W35" i="10"/>
  <c r="V35" i="10"/>
  <c r="V44" i="10" s="1"/>
  <c r="U35" i="10"/>
  <c r="T35" i="10"/>
  <c r="S35" i="10"/>
  <c r="R35" i="10"/>
  <c r="Q35" i="10"/>
  <c r="P35" i="10"/>
  <c r="N35" i="10"/>
  <c r="M35" i="10"/>
  <c r="M155" i="10" s="1"/>
  <c r="Y26" i="5" s="1"/>
  <c r="L35" i="10"/>
  <c r="K35" i="10"/>
  <c r="J35" i="10"/>
  <c r="I35" i="10"/>
  <c r="H35" i="10"/>
  <c r="G35" i="10"/>
  <c r="Z32" i="10"/>
  <c r="W32" i="10"/>
  <c r="V32" i="10"/>
  <c r="U32" i="10"/>
  <c r="Z28" i="10"/>
  <c r="Y28" i="10"/>
  <c r="X28" i="10"/>
  <c r="W28" i="10"/>
  <c r="V28" i="10"/>
  <c r="U28" i="10"/>
  <c r="T28" i="10"/>
  <c r="S28" i="10"/>
  <c r="R28" i="10"/>
  <c r="Q28" i="10"/>
  <c r="P28" i="10"/>
  <c r="N28" i="10"/>
  <c r="M28" i="10"/>
  <c r="L28" i="10"/>
  <c r="K28" i="10"/>
  <c r="J28" i="10"/>
  <c r="I28" i="10"/>
  <c r="H28" i="10"/>
  <c r="G28" i="10"/>
  <c r="Z27" i="10"/>
  <c r="Y27" i="10"/>
  <c r="Y32" i="10" s="1"/>
  <c r="X27" i="10"/>
  <c r="X32" i="10" s="1"/>
  <c r="W27" i="10"/>
  <c r="V27" i="10"/>
  <c r="U27" i="10"/>
  <c r="T27" i="10"/>
  <c r="S27" i="10"/>
  <c r="R27" i="10"/>
  <c r="Q27" i="10"/>
  <c r="P27" i="10"/>
  <c r="N27" i="10"/>
  <c r="M27" i="10"/>
  <c r="L27" i="10"/>
  <c r="K27" i="10"/>
  <c r="J27" i="10"/>
  <c r="I27" i="10"/>
  <c r="H27" i="10"/>
  <c r="G27" i="10"/>
  <c r="Z25" i="10"/>
  <c r="Y25" i="10"/>
  <c r="X25" i="10"/>
  <c r="W25" i="10"/>
  <c r="V25" i="10"/>
  <c r="U25" i="10"/>
  <c r="T25" i="10"/>
  <c r="S25" i="10"/>
  <c r="R25" i="10"/>
  <c r="Q25" i="10"/>
  <c r="P25" i="10"/>
  <c r="N25" i="10"/>
  <c r="M25" i="10"/>
  <c r="L25" i="10"/>
  <c r="K25" i="10"/>
  <c r="J25" i="10"/>
  <c r="I25" i="10"/>
  <c r="H25" i="10"/>
  <c r="G25" i="10"/>
  <c r="W22" i="10"/>
  <c r="W162" i="10" s="1"/>
  <c r="V22" i="10"/>
  <c r="V162" i="10" s="1"/>
  <c r="Z18" i="10"/>
  <c r="Z158" i="10" s="1"/>
  <c r="Y18" i="10"/>
  <c r="X18" i="10"/>
  <c r="W18" i="10"/>
  <c r="V18" i="10"/>
  <c r="V158" i="10" s="1"/>
  <c r="U18" i="10"/>
  <c r="T18" i="10"/>
  <c r="S18" i="10"/>
  <c r="R18" i="10"/>
  <c r="R158" i="10" s="1"/>
  <c r="AB29" i="5" s="1"/>
  <c r="Q18" i="10"/>
  <c r="Q158" i="10" s="1"/>
  <c r="AA29" i="5" s="1"/>
  <c r="P18" i="10"/>
  <c r="N18" i="10"/>
  <c r="M18" i="10"/>
  <c r="L18" i="10"/>
  <c r="K18" i="10"/>
  <c r="J18" i="10"/>
  <c r="I18" i="10"/>
  <c r="H18" i="10"/>
  <c r="G18" i="10"/>
  <c r="Z17" i="10"/>
  <c r="Z22" i="10" s="1"/>
  <c r="Y17" i="10"/>
  <c r="X17" i="10"/>
  <c r="X22" i="10" s="1"/>
  <c r="X162" i="10" s="1"/>
  <c r="W17" i="10"/>
  <c r="V17" i="10"/>
  <c r="U17" i="10"/>
  <c r="T17" i="10"/>
  <c r="S17" i="10"/>
  <c r="R17" i="10"/>
  <c r="Q17" i="10"/>
  <c r="P17" i="10"/>
  <c r="N17" i="10"/>
  <c r="M17" i="10"/>
  <c r="L17" i="10"/>
  <c r="K17" i="10"/>
  <c r="J17" i="10"/>
  <c r="I17" i="10"/>
  <c r="H17" i="10"/>
  <c r="G17" i="10"/>
  <c r="Z15" i="10"/>
  <c r="Y15" i="10"/>
  <c r="X15" i="10"/>
  <c r="X155" i="10" s="1"/>
  <c r="W15" i="10"/>
  <c r="V15" i="10"/>
  <c r="U15" i="10"/>
  <c r="T15" i="10"/>
  <c r="T155" i="10" s="1"/>
  <c r="AD26" i="5" s="1"/>
  <c r="S15" i="10"/>
  <c r="R15" i="10"/>
  <c r="Q15" i="10"/>
  <c r="P15" i="10"/>
  <c r="P155" i="10" s="1"/>
  <c r="N15" i="10"/>
  <c r="M15" i="10"/>
  <c r="L15" i="10"/>
  <c r="K15" i="10"/>
  <c r="K155" i="10" s="1"/>
  <c r="W26" i="5" s="1"/>
  <c r="J15" i="10"/>
  <c r="I15" i="10"/>
  <c r="H15" i="10"/>
  <c r="G15" i="10"/>
  <c r="G155" i="10" s="1"/>
  <c r="Z152" i="9"/>
  <c r="Z147" i="9"/>
  <c r="Y147" i="9"/>
  <c r="Y152" i="9" s="1"/>
  <c r="X147" i="9"/>
  <c r="X152" i="9" s="1"/>
  <c r="W147" i="9"/>
  <c r="W152" i="9" s="1"/>
  <c r="V147" i="9"/>
  <c r="V152" i="9" s="1"/>
  <c r="U147" i="9"/>
  <c r="U152" i="9" s="1"/>
  <c r="T147" i="9"/>
  <c r="T152" i="9" s="1"/>
  <c r="S147" i="9"/>
  <c r="R147" i="9"/>
  <c r="Q147" i="9"/>
  <c r="P147" i="9"/>
  <c r="N147" i="9"/>
  <c r="M147" i="9"/>
  <c r="L147" i="9"/>
  <c r="K147" i="9"/>
  <c r="J147" i="9"/>
  <c r="I147" i="9"/>
  <c r="H147" i="9"/>
  <c r="G147" i="9"/>
  <c r="X142" i="9"/>
  <c r="Z137" i="9"/>
  <c r="Z142" i="9" s="1"/>
  <c r="Y137" i="9"/>
  <c r="Y142" i="9" s="1"/>
  <c r="X137" i="9"/>
  <c r="W137" i="9"/>
  <c r="W142" i="9" s="1"/>
  <c r="V137" i="9"/>
  <c r="V142" i="9" s="1"/>
  <c r="U137" i="9"/>
  <c r="U142" i="9" s="1"/>
  <c r="T137" i="9"/>
  <c r="T142" i="9" s="1"/>
  <c r="S137" i="9"/>
  <c r="R137" i="9"/>
  <c r="Q137" i="9"/>
  <c r="P137" i="9"/>
  <c r="N137" i="9"/>
  <c r="M137" i="9"/>
  <c r="L137" i="9"/>
  <c r="K137" i="9"/>
  <c r="J137" i="9"/>
  <c r="I137" i="9"/>
  <c r="H137" i="9"/>
  <c r="G137" i="9"/>
  <c r="U132" i="9"/>
  <c r="Z127" i="9"/>
  <c r="Z132" i="9" s="1"/>
  <c r="Y127" i="9"/>
  <c r="Y132" i="9" s="1"/>
  <c r="X127" i="9"/>
  <c r="X132" i="9" s="1"/>
  <c r="W127" i="9"/>
  <c r="W132" i="9" s="1"/>
  <c r="V127" i="9"/>
  <c r="V132" i="9" s="1"/>
  <c r="U127" i="9"/>
  <c r="T127" i="9"/>
  <c r="T132" i="9" s="1"/>
  <c r="S127" i="9"/>
  <c r="R127" i="9"/>
  <c r="Q127" i="9"/>
  <c r="P127" i="9"/>
  <c r="N127" i="9"/>
  <c r="M127" i="9"/>
  <c r="L127" i="9"/>
  <c r="K127" i="9"/>
  <c r="J127" i="9"/>
  <c r="I127" i="9"/>
  <c r="H127" i="9"/>
  <c r="G127" i="9"/>
  <c r="T122" i="9"/>
  <c r="Z117" i="9"/>
  <c r="Z122" i="9" s="1"/>
  <c r="Y117" i="9"/>
  <c r="Y122" i="9" s="1"/>
  <c r="X117" i="9"/>
  <c r="X122" i="9" s="1"/>
  <c r="W117" i="9"/>
  <c r="W122" i="9" s="1"/>
  <c r="V117" i="9"/>
  <c r="V122" i="9" s="1"/>
  <c r="U117" i="9"/>
  <c r="U122" i="9" s="1"/>
  <c r="T117" i="9"/>
  <c r="S117" i="9"/>
  <c r="R117" i="9"/>
  <c r="Q117" i="9"/>
  <c r="P117" i="9"/>
  <c r="N117" i="9"/>
  <c r="M117" i="9"/>
  <c r="L117" i="9"/>
  <c r="K117" i="9"/>
  <c r="J117" i="9"/>
  <c r="I117" i="9"/>
  <c r="H117" i="9"/>
  <c r="G117" i="9"/>
  <c r="V112" i="9"/>
  <c r="U112" i="9"/>
  <c r="Z107" i="9"/>
  <c r="Z112" i="9" s="1"/>
  <c r="Y107" i="9"/>
  <c r="Y112" i="9" s="1"/>
  <c r="X107" i="9"/>
  <c r="X112" i="9" s="1"/>
  <c r="W107" i="9"/>
  <c r="W112" i="9" s="1"/>
  <c r="V107" i="9"/>
  <c r="U107" i="9"/>
  <c r="T107" i="9"/>
  <c r="T112" i="9" s="1"/>
  <c r="S107" i="9"/>
  <c r="R107" i="9"/>
  <c r="Q107" i="9"/>
  <c r="P107" i="9"/>
  <c r="N107" i="9"/>
  <c r="M107" i="9"/>
  <c r="L107" i="9"/>
  <c r="K107" i="9"/>
  <c r="J107" i="9"/>
  <c r="I107" i="9"/>
  <c r="H107" i="9"/>
  <c r="G107" i="9"/>
  <c r="W102" i="9"/>
  <c r="Z97" i="9"/>
  <c r="Z102" i="9" s="1"/>
  <c r="Y97" i="9"/>
  <c r="Y102" i="9" s="1"/>
  <c r="X97" i="9"/>
  <c r="X102" i="9" s="1"/>
  <c r="W97" i="9"/>
  <c r="V97" i="9"/>
  <c r="V102" i="9" s="1"/>
  <c r="U97" i="9"/>
  <c r="U102" i="9" s="1"/>
  <c r="T97" i="9"/>
  <c r="T102" i="9" s="1"/>
  <c r="S97" i="9"/>
  <c r="R97" i="9"/>
  <c r="Q97" i="9"/>
  <c r="P97" i="9"/>
  <c r="N97" i="9"/>
  <c r="M97" i="9"/>
  <c r="L97" i="9"/>
  <c r="K97" i="9"/>
  <c r="J97" i="9"/>
  <c r="I97" i="9"/>
  <c r="H97" i="9"/>
  <c r="G97" i="9"/>
  <c r="V92" i="9"/>
  <c r="Z87" i="9"/>
  <c r="Z92" i="9" s="1"/>
  <c r="Y87" i="9"/>
  <c r="Y92" i="9" s="1"/>
  <c r="X87" i="9"/>
  <c r="X92" i="9" s="1"/>
  <c r="W87" i="9"/>
  <c r="W92" i="9" s="1"/>
  <c r="V87" i="9"/>
  <c r="U87" i="9"/>
  <c r="U92" i="9" s="1"/>
  <c r="T87" i="9"/>
  <c r="T92" i="9" s="1"/>
  <c r="S87" i="9"/>
  <c r="R87" i="9"/>
  <c r="Q87" i="9"/>
  <c r="P87" i="9"/>
  <c r="N87" i="9"/>
  <c r="M87" i="9"/>
  <c r="L87" i="9"/>
  <c r="K87" i="9"/>
  <c r="J87" i="9"/>
  <c r="I87" i="9"/>
  <c r="H87" i="9"/>
  <c r="G87" i="9"/>
  <c r="X82" i="9"/>
  <c r="W82" i="9"/>
  <c r="Z77" i="9"/>
  <c r="Z82" i="9" s="1"/>
  <c r="Y77" i="9"/>
  <c r="Y82" i="9" s="1"/>
  <c r="X77" i="9"/>
  <c r="W77" i="9"/>
  <c r="V77" i="9"/>
  <c r="V82" i="9" s="1"/>
  <c r="U77" i="9"/>
  <c r="U82" i="9" s="1"/>
  <c r="T77" i="9"/>
  <c r="T82" i="9" s="1"/>
  <c r="S77" i="9"/>
  <c r="R77" i="9"/>
  <c r="R157" i="9" s="1"/>
  <c r="AB15" i="5" s="1"/>
  <c r="Q77" i="9"/>
  <c r="P77" i="9"/>
  <c r="N77" i="9"/>
  <c r="M77" i="9"/>
  <c r="L77" i="9"/>
  <c r="K77" i="9"/>
  <c r="J77" i="9"/>
  <c r="I77" i="9"/>
  <c r="H77" i="9"/>
  <c r="G77" i="9"/>
  <c r="Z67" i="9"/>
  <c r="Z72" i="9" s="1"/>
  <c r="Y67" i="9"/>
  <c r="Y72" i="9" s="1"/>
  <c r="X67" i="9"/>
  <c r="X72" i="9" s="1"/>
  <c r="W67" i="9"/>
  <c r="W72" i="9" s="1"/>
  <c r="V67" i="9"/>
  <c r="V72" i="9" s="1"/>
  <c r="U67" i="9"/>
  <c r="U72" i="9" s="1"/>
  <c r="T67" i="9"/>
  <c r="T72" i="9" s="1"/>
  <c r="S67" i="9"/>
  <c r="R67" i="9"/>
  <c r="Q67" i="9"/>
  <c r="P67" i="9"/>
  <c r="N67" i="9"/>
  <c r="M67" i="9"/>
  <c r="L67" i="9"/>
  <c r="K67" i="9"/>
  <c r="J67" i="9"/>
  <c r="I67" i="9"/>
  <c r="H67" i="9"/>
  <c r="G67" i="9"/>
  <c r="X62" i="9"/>
  <c r="Z57" i="9"/>
  <c r="Z62" i="9" s="1"/>
  <c r="Y57" i="9"/>
  <c r="Y62" i="9" s="1"/>
  <c r="X57" i="9"/>
  <c r="W57" i="9"/>
  <c r="W62" i="9" s="1"/>
  <c r="V57" i="9"/>
  <c r="V62" i="9" s="1"/>
  <c r="U57" i="9"/>
  <c r="U62" i="9" s="1"/>
  <c r="T57" i="9"/>
  <c r="T62" i="9" s="1"/>
  <c r="S57" i="9"/>
  <c r="R57" i="9"/>
  <c r="Q57" i="9"/>
  <c r="P57" i="9"/>
  <c r="N57" i="9"/>
  <c r="M57" i="9"/>
  <c r="L57" i="9"/>
  <c r="K57" i="9"/>
  <c r="J57" i="9"/>
  <c r="I57" i="9"/>
  <c r="H57" i="9"/>
  <c r="G57" i="9"/>
  <c r="U52" i="9"/>
  <c r="Z47" i="9"/>
  <c r="Z52" i="9" s="1"/>
  <c r="Y47" i="9"/>
  <c r="Y52" i="9" s="1"/>
  <c r="X47" i="9"/>
  <c r="X52" i="9" s="1"/>
  <c r="W47" i="9"/>
  <c r="W52" i="9" s="1"/>
  <c r="V47" i="9"/>
  <c r="V52" i="9" s="1"/>
  <c r="U47" i="9"/>
  <c r="T47" i="9"/>
  <c r="T52" i="9" s="1"/>
  <c r="S47" i="9"/>
  <c r="R47" i="9"/>
  <c r="Q47" i="9"/>
  <c r="P47" i="9"/>
  <c r="N47" i="9"/>
  <c r="M47" i="9"/>
  <c r="L47" i="9"/>
  <c r="K47" i="9"/>
  <c r="J47" i="9"/>
  <c r="I47" i="9"/>
  <c r="H47" i="9"/>
  <c r="G47" i="9"/>
  <c r="Z37" i="9"/>
  <c r="Z42" i="9" s="1"/>
  <c r="Y37" i="9"/>
  <c r="Y42" i="9" s="1"/>
  <c r="X37" i="9"/>
  <c r="X42" i="9" s="1"/>
  <c r="W37" i="9"/>
  <c r="W42" i="9" s="1"/>
  <c r="V37" i="9"/>
  <c r="V42" i="9" s="1"/>
  <c r="U37" i="9"/>
  <c r="U42" i="9" s="1"/>
  <c r="T37" i="9"/>
  <c r="T42" i="9" s="1"/>
  <c r="S37" i="9"/>
  <c r="R37" i="9"/>
  <c r="Q37" i="9"/>
  <c r="P37" i="9"/>
  <c r="N37" i="9"/>
  <c r="M37" i="9"/>
  <c r="L37" i="9"/>
  <c r="K37" i="9"/>
  <c r="J37" i="9"/>
  <c r="I37" i="9"/>
  <c r="H37" i="9"/>
  <c r="G37" i="9"/>
  <c r="V32" i="9"/>
  <c r="U32" i="9"/>
  <c r="Z27" i="9"/>
  <c r="Z32" i="9" s="1"/>
  <c r="Y27" i="9"/>
  <c r="Y32" i="9" s="1"/>
  <c r="X27" i="9"/>
  <c r="X32" i="9" s="1"/>
  <c r="W27" i="9"/>
  <c r="W32" i="9" s="1"/>
  <c r="V27" i="9"/>
  <c r="U27" i="9"/>
  <c r="T27" i="9"/>
  <c r="T32" i="9" s="1"/>
  <c r="S27" i="9"/>
  <c r="R27" i="9"/>
  <c r="Q27" i="9"/>
  <c r="P27" i="9"/>
  <c r="N27" i="9"/>
  <c r="M27" i="9"/>
  <c r="L27" i="9"/>
  <c r="K27" i="9"/>
  <c r="J27" i="9"/>
  <c r="I27" i="9"/>
  <c r="H27" i="9"/>
  <c r="G27" i="9"/>
  <c r="W22" i="9"/>
  <c r="W162" i="9" s="1"/>
  <c r="Z17" i="9"/>
  <c r="Z22" i="9" s="1"/>
  <c r="Y17" i="9"/>
  <c r="Y22" i="9" s="1"/>
  <c r="X17" i="9"/>
  <c r="X22" i="9" s="1"/>
  <c r="W17" i="9"/>
  <c r="V17" i="9"/>
  <c r="V22" i="9" s="1"/>
  <c r="U17" i="9"/>
  <c r="U22" i="9" s="1"/>
  <c r="U162" i="9" s="1"/>
  <c r="T17" i="9"/>
  <c r="T22" i="9" s="1"/>
  <c r="S17" i="9"/>
  <c r="R17" i="9"/>
  <c r="Q17" i="9"/>
  <c r="Q157" i="9" s="1"/>
  <c r="AA15" i="5" s="1"/>
  <c r="P17" i="9"/>
  <c r="N17" i="9"/>
  <c r="M17" i="9"/>
  <c r="L17" i="9"/>
  <c r="K17" i="9"/>
  <c r="J17" i="9"/>
  <c r="I17" i="9"/>
  <c r="H17" i="9"/>
  <c r="G17" i="9"/>
  <c r="Y152" i="8"/>
  <c r="W150" i="8"/>
  <c r="Z148" i="8"/>
  <c r="Y148" i="8"/>
  <c r="X148" i="8"/>
  <c r="W148" i="8"/>
  <c r="V148" i="8"/>
  <c r="U148" i="8"/>
  <c r="T148" i="8"/>
  <c r="S148" i="8"/>
  <c r="R148" i="8"/>
  <c r="Q148" i="8"/>
  <c r="P148" i="8"/>
  <c r="N148" i="8"/>
  <c r="M148" i="8"/>
  <c r="L148" i="8"/>
  <c r="K148" i="8"/>
  <c r="J148" i="8"/>
  <c r="I148" i="8"/>
  <c r="H148" i="8"/>
  <c r="G148" i="8"/>
  <c r="Z147" i="8"/>
  <c r="Y147" i="8"/>
  <c r="X147" i="8"/>
  <c r="W147" i="8"/>
  <c r="V147" i="8"/>
  <c r="U147" i="8"/>
  <c r="T147" i="8"/>
  <c r="S147" i="8"/>
  <c r="R147" i="8"/>
  <c r="Q147" i="8"/>
  <c r="P147" i="8"/>
  <c r="N147" i="8"/>
  <c r="M147" i="8"/>
  <c r="L147" i="8"/>
  <c r="K147" i="8"/>
  <c r="J147" i="8"/>
  <c r="I147" i="8"/>
  <c r="H147" i="8"/>
  <c r="G147" i="8"/>
  <c r="Z146" i="8"/>
  <c r="Y146" i="8"/>
  <c r="X146" i="8"/>
  <c r="W146" i="8"/>
  <c r="V146" i="8"/>
  <c r="U146" i="8"/>
  <c r="T146" i="8"/>
  <c r="S146" i="8"/>
  <c r="R146" i="8"/>
  <c r="Q146" i="8"/>
  <c r="P146" i="8"/>
  <c r="N146" i="8"/>
  <c r="M146" i="8"/>
  <c r="L146" i="8"/>
  <c r="K146" i="8"/>
  <c r="J146" i="8"/>
  <c r="I146" i="8"/>
  <c r="H146" i="8"/>
  <c r="G146" i="8"/>
  <c r="Z145" i="8"/>
  <c r="Z154" i="8" s="1"/>
  <c r="Y145" i="8"/>
  <c r="Y153" i="8" s="1"/>
  <c r="X145" i="8"/>
  <c r="X152" i="8" s="1"/>
  <c r="W145" i="8"/>
  <c r="W152" i="8" s="1"/>
  <c r="V145" i="8"/>
  <c r="V152" i="8" s="1"/>
  <c r="U145" i="8"/>
  <c r="U153" i="8" s="1"/>
  <c r="T145" i="8"/>
  <c r="T152" i="8" s="1"/>
  <c r="S145" i="8"/>
  <c r="R145" i="8"/>
  <c r="Q145" i="8"/>
  <c r="P145" i="8"/>
  <c r="N145" i="8"/>
  <c r="M145" i="8"/>
  <c r="L145" i="8"/>
  <c r="K145" i="8"/>
  <c r="J145" i="8"/>
  <c r="I145" i="8"/>
  <c r="H145" i="8"/>
  <c r="G145" i="8"/>
  <c r="Y143" i="8"/>
  <c r="Z138" i="8"/>
  <c r="Y138" i="8"/>
  <c r="X138" i="8"/>
  <c r="W138" i="8"/>
  <c r="V138" i="8"/>
  <c r="U138" i="8"/>
  <c r="T138" i="8"/>
  <c r="S138" i="8"/>
  <c r="R138" i="8"/>
  <c r="Q138" i="8"/>
  <c r="P138" i="8"/>
  <c r="N138" i="8"/>
  <c r="M138" i="8"/>
  <c r="L138" i="8"/>
  <c r="K138" i="8"/>
  <c r="J138" i="8"/>
  <c r="I138" i="8"/>
  <c r="H138" i="8"/>
  <c r="G138" i="8"/>
  <c r="Z137" i="8"/>
  <c r="Y137" i="8"/>
  <c r="X137" i="8"/>
  <c r="W137" i="8"/>
  <c r="V137" i="8"/>
  <c r="U137" i="8"/>
  <c r="T137" i="8"/>
  <c r="S137" i="8"/>
  <c r="R137" i="8"/>
  <c r="Q137" i="8"/>
  <c r="P137" i="8"/>
  <c r="N137" i="8"/>
  <c r="M137" i="8"/>
  <c r="L137" i="8"/>
  <c r="K137" i="8"/>
  <c r="J137" i="8"/>
  <c r="I137" i="8"/>
  <c r="H137" i="8"/>
  <c r="G137" i="8"/>
  <c r="Z136" i="8"/>
  <c r="Y136" i="8"/>
  <c r="X136" i="8"/>
  <c r="W136" i="8"/>
  <c r="V136" i="8"/>
  <c r="U136" i="8"/>
  <c r="T136" i="8"/>
  <c r="S136" i="8"/>
  <c r="R136" i="8"/>
  <c r="Q136" i="8"/>
  <c r="P136" i="8"/>
  <c r="N136" i="8"/>
  <c r="M136" i="8"/>
  <c r="L136" i="8"/>
  <c r="K136" i="8"/>
  <c r="J136" i="8"/>
  <c r="I136" i="8"/>
  <c r="H136" i="8"/>
  <c r="G136" i="8"/>
  <c r="Z135" i="8"/>
  <c r="Z142" i="8" s="1"/>
  <c r="Y135" i="8"/>
  <c r="Y142" i="8" s="1"/>
  <c r="X135" i="8"/>
  <c r="X143" i="8" s="1"/>
  <c r="W135" i="8"/>
  <c r="W142" i="8" s="1"/>
  <c r="V135" i="8"/>
  <c r="V142" i="8" s="1"/>
  <c r="U135" i="8"/>
  <c r="U143" i="8" s="1"/>
  <c r="T135" i="8"/>
  <c r="S135" i="8"/>
  <c r="R135" i="8"/>
  <c r="Q135" i="8"/>
  <c r="P135" i="8"/>
  <c r="N135" i="8"/>
  <c r="M135" i="8"/>
  <c r="L135" i="8"/>
  <c r="K135" i="8"/>
  <c r="J135" i="8"/>
  <c r="I135" i="8"/>
  <c r="H135" i="8"/>
  <c r="G135" i="8"/>
  <c r="Z128" i="8"/>
  <c r="Y128" i="8"/>
  <c r="X128" i="8"/>
  <c r="W128" i="8"/>
  <c r="V128" i="8"/>
  <c r="U128" i="8"/>
  <c r="T128" i="8"/>
  <c r="S128" i="8"/>
  <c r="R128" i="8"/>
  <c r="Q128" i="8"/>
  <c r="P128" i="8"/>
  <c r="N128" i="8"/>
  <c r="M128" i="8"/>
  <c r="L128" i="8"/>
  <c r="K128" i="8"/>
  <c r="J128" i="8"/>
  <c r="I128" i="8"/>
  <c r="H128" i="8"/>
  <c r="G128" i="8"/>
  <c r="Z127" i="8"/>
  <c r="Y127" i="8"/>
  <c r="X127" i="8"/>
  <c r="W127" i="8"/>
  <c r="V127" i="8"/>
  <c r="U127" i="8"/>
  <c r="T127" i="8"/>
  <c r="S127" i="8"/>
  <c r="R127" i="8"/>
  <c r="Q127" i="8"/>
  <c r="P127" i="8"/>
  <c r="N127" i="8"/>
  <c r="M127" i="8"/>
  <c r="L127" i="8"/>
  <c r="K127" i="8"/>
  <c r="J127" i="8"/>
  <c r="I127" i="8"/>
  <c r="H127" i="8"/>
  <c r="G127" i="8"/>
  <c r="Z126" i="8"/>
  <c r="Y126" i="8"/>
  <c r="X126" i="8"/>
  <c r="W126" i="8"/>
  <c r="V126" i="8"/>
  <c r="U126" i="8"/>
  <c r="T126" i="8"/>
  <c r="S126" i="8"/>
  <c r="R126" i="8"/>
  <c r="Q126" i="8"/>
  <c r="P126" i="8"/>
  <c r="N126" i="8"/>
  <c r="M126" i="8"/>
  <c r="L126" i="8"/>
  <c r="K126" i="8"/>
  <c r="J126" i="8"/>
  <c r="I126" i="8"/>
  <c r="H126" i="8"/>
  <c r="G126" i="8"/>
  <c r="Z125" i="8"/>
  <c r="Z132" i="8" s="1"/>
  <c r="Y125" i="8"/>
  <c r="Y132" i="8" s="1"/>
  <c r="X125" i="8"/>
  <c r="X133" i="8" s="1"/>
  <c r="W125" i="8"/>
  <c r="W133" i="8" s="1"/>
  <c r="V125" i="8"/>
  <c r="V132" i="8" s="1"/>
  <c r="U125" i="8"/>
  <c r="U132" i="8" s="1"/>
  <c r="T125" i="8"/>
  <c r="T132" i="8" s="1"/>
  <c r="S125" i="8"/>
  <c r="R125" i="8"/>
  <c r="Q125" i="8"/>
  <c r="P125" i="8"/>
  <c r="N125" i="8"/>
  <c r="M125" i="8"/>
  <c r="L125" i="8"/>
  <c r="K125" i="8"/>
  <c r="J125" i="8"/>
  <c r="I125" i="8"/>
  <c r="H125" i="8"/>
  <c r="G125" i="8"/>
  <c r="Z122" i="8"/>
  <c r="Z118" i="8"/>
  <c r="Y118" i="8"/>
  <c r="X118" i="8"/>
  <c r="W118" i="8"/>
  <c r="V118" i="8"/>
  <c r="U118" i="8"/>
  <c r="T118" i="8"/>
  <c r="S118" i="8"/>
  <c r="R118" i="8"/>
  <c r="Q118" i="8"/>
  <c r="P118" i="8"/>
  <c r="N118" i="8"/>
  <c r="M118" i="8"/>
  <c r="L118" i="8"/>
  <c r="K118" i="8"/>
  <c r="J118" i="8"/>
  <c r="I118" i="8"/>
  <c r="H118" i="8"/>
  <c r="G118" i="8"/>
  <c r="Z117" i="8"/>
  <c r="Y117" i="8"/>
  <c r="X117" i="8"/>
  <c r="W117" i="8"/>
  <c r="V117" i="8"/>
  <c r="U117" i="8"/>
  <c r="T117" i="8"/>
  <c r="S117" i="8"/>
  <c r="R117" i="8"/>
  <c r="Q117" i="8"/>
  <c r="P117" i="8"/>
  <c r="N117" i="8"/>
  <c r="M117" i="8"/>
  <c r="L117" i="8"/>
  <c r="K117" i="8"/>
  <c r="J117" i="8"/>
  <c r="I117" i="8"/>
  <c r="H117" i="8"/>
  <c r="G117" i="8"/>
  <c r="Z116" i="8"/>
  <c r="Y116" i="8"/>
  <c r="X116" i="8"/>
  <c r="W116" i="8"/>
  <c r="V116" i="8"/>
  <c r="U116" i="8"/>
  <c r="T116" i="8"/>
  <c r="S116" i="8"/>
  <c r="R116" i="8"/>
  <c r="Q116" i="8"/>
  <c r="P116" i="8"/>
  <c r="N116" i="8"/>
  <c r="M116" i="8"/>
  <c r="L116" i="8"/>
  <c r="K116" i="8"/>
  <c r="J116" i="8"/>
  <c r="I116" i="8"/>
  <c r="H116" i="8"/>
  <c r="G116" i="8"/>
  <c r="Z115" i="8"/>
  <c r="Z123" i="8" s="1"/>
  <c r="Y115" i="8"/>
  <c r="Y122" i="8" s="1"/>
  <c r="X115" i="8"/>
  <c r="X122" i="8" s="1"/>
  <c r="W115" i="8"/>
  <c r="W122" i="8" s="1"/>
  <c r="V115" i="8"/>
  <c r="V123" i="8" s="1"/>
  <c r="U115" i="8"/>
  <c r="U122" i="8" s="1"/>
  <c r="T115" i="8"/>
  <c r="T122" i="8" s="1"/>
  <c r="S115" i="8"/>
  <c r="R115" i="8"/>
  <c r="Q115" i="8"/>
  <c r="P115" i="8"/>
  <c r="N115" i="8"/>
  <c r="M115" i="8"/>
  <c r="L115" i="8"/>
  <c r="K115" i="8"/>
  <c r="J115" i="8"/>
  <c r="I115" i="8"/>
  <c r="H115" i="8"/>
  <c r="G115" i="8"/>
  <c r="Y112" i="8"/>
  <c r="Z108" i="8"/>
  <c r="Y108" i="8"/>
  <c r="X108" i="8"/>
  <c r="W108" i="8"/>
  <c r="V108" i="8"/>
  <c r="U108" i="8"/>
  <c r="T108" i="8"/>
  <c r="S108" i="8"/>
  <c r="R108" i="8"/>
  <c r="Q108" i="8"/>
  <c r="P108" i="8"/>
  <c r="N108" i="8"/>
  <c r="M108" i="8"/>
  <c r="L108" i="8"/>
  <c r="K108" i="8"/>
  <c r="J108" i="8"/>
  <c r="I108" i="8"/>
  <c r="H108" i="8"/>
  <c r="G108" i="8"/>
  <c r="Z107" i="8"/>
  <c r="Y107" i="8"/>
  <c r="X107" i="8"/>
  <c r="W107" i="8"/>
  <c r="V107" i="8"/>
  <c r="U107" i="8"/>
  <c r="T107" i="8"/>
  <c r="S107" i="8"/>
  <c r="R107" i="8"/>
  <c r="Q107" i="8"/>
  <c r="P107" i="8"/>
  <c r="N107" i="8"/>
  <c r="M107" i="8"/>
  <c r="L107" i="8"/>
  <c r="K107" i="8"/>
  <c r="J107" i="8"/>
  <c r="I107" i="8"/>
  <c r="H107" i="8"/>
  <c r="G107" i="8"/>
  <c r="Z106" i="8"/>
  <c r="Y106" i="8"/>
  <c r="X106" i="8"/>
  <c r="W106" i="8"/>
  <c r="V106" i="8"/>
  <c r="U106" i="8"/>
  <c r="T106" i="8"/>
  <c r="S106" i="8"/>
  <c r="R106" i="8"/>
  <c r="Q106" i="8"/>
  <c r="P106" i="8"/>
  <c r="N106" i="8"/>
  <c r="M106" i="8"/>
  <c r="L106" i="8"/>
  <c r="K106" i="8"/>
  <c r="J106" i="8"/>
  <c r="I106" i="8"/>
  <c r="H106" i="8"/>
  <c r="G106" i="8"/>
  <c r="Z105" i="8"/>
  <c r="Z114" i="8" s="1"/>
  <c r="Y105" i="8"/>
  <c r="Y113" i="8" s="1"/>
  <c r="X105" i="8"/>
  <c r="X112" i="8" s="1"/>
  <c r="W105" i="8"/>
  <c r="W112" i="8" s="1"/>
  <c r="V105" i="8"/>
  <c r="V113" i="8" s="1"/>
  <c r="U105" i="8"/>
  <c r="U113" i="8" s="1"/>
  <c r="T105" i="8"/>
  <c r="T112" i="8" s="1"/>
  <c r="S105" i="8"/>
  <c r="R105" i="8"/>
  <c r="Q105" i="8"/>
  <c r="P105" i="8"/>
  <c r="N105" i="8"/>
  <c r="M105" i="8"/>
  <c r="L105" i="8"/>
  <c r="K105" i="8"/>
  <c r="J105" i="8"/>
  <c r="I105" i="8"/>
  <c r="H105" i="8"/>
  <c r="G105" i="8"/>
  <c r="X102" i="8"/>
  <c r="Z98" i="8"/>
  <c r="Y98" i="8"/>
  <c r="X98" i="8"/>
  <c r="W98" i="8"/>
  <c r="V98" i="8"/>
  <c r="U98" i="8"/>
  <c r="T98" i="8"/>
  <c r="S98" i="8"/>
  <c r="R98" i="8"/>
  <c r="Q98" i="8"/>
  <c r="P98" i="8"/>
  <c r="N98" i="8"/>
  <c r="M98" i="8"/>
  <c r="L98" i="8"/>
  <c r="K98" i="8"/>
  <c r="J98" i="8"/>
  <c r="I98" i="8"/>
  <c r="H98" i="8"/>
  <c r="G98" i="8"/>
  <c r="Z97" i="8"/>
  <c r="Y97" i="8"/>
  <c r="X97" i="8"/>
  <c r="W97" i="8"/>
  <c r="V97" i="8"/>
  <c r="U97" i="8"/>
  <c r="T97" i="8"/>
  <c r="S97" i="8"/>
  <c r="R97" i="8"/>
  <c r="Q97" i="8"/>
  <c r="P97" i="8"/>
  <c r="N97" i="8"/>
  <c r="M97" i="8"/>
  <c r="L97" i="8"/>
  <c r="K97" i="8"/>
  <c r="J97" i="8"/>
  <c r="I97" i="8"/>
  <c r="H97" i="8"/>
  <c r="G97" i="8"/>
  <c r="Z96" i="8"/>
  <c r="Y96" i="8"/>
  <c r="X96" i="8"/>
  <c r="W96" i="8"/>
  <c r="V96" i="8"/>
  <c r="U96" i="8"/>
  <c r="T96" i="8"/>
  <c r="S96" i="8"/>
  <c r="R96" i="8"/>
  <c r="Q96" i="8"/>
  <c r="P96" i="8"/>
  <c r="N96" i="8"/>
  <c r="M96" i="8"/>
  <c r="L96" i="8"/>
  <c r="K96" i="8"/>
  <c r="J96" i="8"/>
  <c r="I96" i="8"/>
  <c r="H96" i="8"/>
  <c r="G96" i="8"/>
  <c r="Z95" i="8"/>
  <c r="Y95" i="8"/>
  <c r="Y103" i="8" s="1"/>
  <c r="X95" i="8"/>
  <c r="X103" i="8" s="1"/>
  <c r="W95" i="8"/>
  <c r="W102" i="8" s="1"/>
  <c r="V95" i="8"/>
  <c r="U95" i="8"/>
  <c r="U102" i="8" s="1"/>
  <c r="T95" i="8"/>
  <c r="S95" i="8"/>
  <c r="R95" i="8"/>
  <c r="Q95" i="8"/>
  <c r="P95" i="8"/>
  <c r="N95" i="8"/>
  <c r="M95" i="8"/>
  <c r="L95" i="8"/>
  <c r="K95" i="8"/>
  <c r="J95" i="8"/>
  <c r="I95" i="8"/>
  <c r="H95" i="8"/>
  <c r="G95" i="8"/>
  <c r="Z88" i="8"/>
  <c r="Y88" i="8"/>
  <c r="X88" i="8"/>
  <c r="W88" i="8"/>
  <c r="V88" i="8"/>
  <c r="U88" i="8"/>
  <c r="T88" i="8"/>
  <c r="S88" i="8"/>
  <c r="R88" i="8"/>
  <c r="Q88" i="8"/>
  <c r="P88" i="8"/>
  <c r="N88" i="8"/>
  <c r="M88" i="8"/>
  <c r="L88" i="8"/>
  <c r="K88" i="8"/>
  <c r="J88" i="8"/>
  <c r="I88" i="8"/>
  <c r="H88" i="8"/>
  <c r="G88" i="8"/>
  <c r="Z87" i="8"/>
  <c r="Y87" i="8"/>
  <c r="X87" i="8"/>
  <c r="W87" i="8"/>
  <c r="V87" i="8"/>
  <c r="U87" i="8"/>
  <c r="T87" i="8"/>
  <c r="S87" i="8"/>
  <c r="R87" i="8"/>
  <c r="Q87" i="8"/>
  <c r="P87" i="8"/>
  <c r="N87" i="8"/>
  <c r="M87" i="8"/>
  <c r="L87" i="8"/>
  <c r="K87" i="8"/>
  <c r="J87" i="8"/>
  <c r="I87" i="8"/>
  <c r="H87" i="8"/>
  <c r="G87" i="8"/>
  <c r="Z86" i="8"/>
  <c r="Y86" i="8"/>
  <c r="X86" i="8"/>
  <c r="W86" i="8"/>
  <c r="V86" i="8"/>
  <c r="U86" i="8"/>
  <c r="T86" i="8"/>
  <c r="S86" i="8"/>
  <c r="R86" i="8"/>
  <c r="Q86" i="8"/>
  <c r="P86" i="8"/>
  <c r="N86" i="8"/>
  <c r="M86" i="8"/>
  <c r="L86" i="8"/>
  <c r="K86" i="8"/>
  <c r="J86" i="8"/>
  <c r="I86" i="8"/>
  <c r="H86" i="8"/>
  <c r="G86" i="8"/>
  <c r="Z85" i="8"/>
  <c r="Z92" i="8" s="1"/>
  <c r="Y85" i="8"/>
  <c r="Y92" i="8" s="1"/>
  <c r="X85" i="8"/>
  <c r="X92" i="8" s="1"/>
  <c r="W85" i="8"/>
  <c r="W93" i="8" s="1"/>
  <c r="V85" i="8"/>
  <c r="V92" i="8" s="1"/>
  <c r="U85" i="8"/>
  <c r="U92" i="8" s="1"/>
  <c r="T85" i="8"/>
  <c r="S85" i="8"/>
  <c r="R85" i="8"/>
  <c r="Q85" i="8"/>
  <c r="P85" i="8"/>
  <c r="N85" i="8"/>
  <c r="M85" i="8"/>
  <c r="L85" i="8"/>
  <c r="K85" i="8"/>
  <c r="J85" i="8"/>
  <c r="I85" i="8"/>
  <c r="H85" i="8"/>
  <c r="G85" i="8"/>
  <c r="Z82" i="8"/>
  <c r="Z78" i="8"/>
  <c r="Y78" i="8"/>
  <c r="X78" i="8"/>
  <c r="W78" i="8"/>
  <c r="V78" i="8"/>
  <c r="U78" i="8"/>
  <c r="T78" i="8"/>
  <c r="S78" i="8"/>
  <c r="R78" i="8"/>
  <c r="Q78" i="8"/>
  <c r="P78" i="8"/>
  <c r="N78" i="8"/>
  <c r="M78" i="8"/>
  <c r="L78" i="8"/>
  <c r="K78" i="8"/>
  <c r="J78" i="8"/>
  <c r="I78" i="8"/>
  <c r="H78" i="8"/>
  <c r="G78" i="8"/>
  <c r="Z77" i="8"/>
  <c r="Y77" i="8"/>
  <c r="X77" i="8"/>
  <c r="W77" i="8"/>
  <c r="V77" i="8"/>
  <c r="U77" i="8"/>
  <c r="T77" i="8"/>
  <c r="S77" i="8"/>
  <c r="R77" i="8"/>
  <c r="Q77" i="8"/>
  <c r="P77" i="8"/>
  <c r="N77" i="8"/>
  <c r="M77" i="8"/>
  <c r="L77" i="8"/>
  <c r="K77" i="8"/>
  <c r="J77" i="8"/>
  <c r="I77" i="8"/>
  <c r="H77" i="8"/>
  <c r="G77" i="8"/>
  <c r="Z76" i="8"/>
  <c r="Y76" i="8"/>
  <c r="X76" i="8"/>
  <c r="W76" i="8"/>
  <c r="V76" i="8"/>
  <c r="U76" i="8"/>
  <c r="T76" i="8"/>
  <c r="S76" i="8"/>
  <c r="R76" i="8"/>
  <c r="Q76" i="8"/>
  <c r="P76" i="8"/>
  <c r="N76" i="8"/>
  <c r="M76" i="8"/>
  <c r="L76" i="8"/>
  <c r="K76" i="8"/>
  <c r="J76" i="8"/>
  <c r="I76" i="8"/>
  <c r="H76" i="8"/>
  <c r="G76" i="8"/>
  <c r="Z75" i="8"/>
  <c r="Z83" i="8" s="1"/>
  <c r="Y75" i="8"/>
  <c r="Y82" i="8" s="1"/>
  <c r="X75" i="8"/>
  <c r="X82" i="8" s="1"/>
  <c r="W75" i="8"/>
  <c r="W83" i="8" s="1"/>
  <c r="V75" i="8"/>
  <c r="V83" i="8" s="1"/>
  <c r="U75" i="8"/>
  <c r="U82" i="8" s="1"/>
  <c r="T75" i="8"/>
  <c r="T82" i="8" s="1"/>
  <c r="S75" i="8"/>
  <c r="R75" i="8"/>
  <c r="Q75" i="8"/>
  <c r="P75" i="8"/>
  <c r="N75" i="8"/>
  <c r="M75" i="8"/>
  <c r="L75" i="8"/>
  <c r="K75" i="8"/>
  <c r="J75" i="8"/>
  <c r="I75" i="8"/>
  <c r="H75" i="8"/>
  <c r="G75" i="8"/>
  <c r="Z68" i="8"/>
  <c r="Y68" i="8"/>
  <c r="X68" i="8"/>
  <c r="W68" i="8"/>
  <c r="V68" i="8"/>
  <c r="U68" i="8"/>
  <c r="T68" i="8"/>
  <c r="S68" i="8"/>
  <c r="R68" i="8"/>
  <c r="Q68" i="8"/>
  <c r="P68" i="8"/>
  <c r="N68" i="8"/>
  <c r="M68" i="8"/>
  <c r="L68" i="8"/>
  <c r="K68" i="8"/>
  <c r="J68" i="8"/>
  <c r="I68" i="8"/>
  <c r="H68" i="8"/>
  <c r="G68" i="8"/>
  <c r="Z67" i="8"/>
  <c r="Y67" i="8"/>
  <c r="X67" i="8"/>
  <c r="W67" i="8"/>
  <c r="V67" i="8"/>
  <c r="U67" i="8"/>
  <c r="T67" i="8"/>
  <c r="S67" i="8"/>
  <c r="R67" i="8"/>
  <c r="Q67" i="8"/>
  <c r="P67" i="8"/>
  <c r="N67" i="8"/>
  <c r="M67" i="8"/>
  <c r="L67" i="8"/>
  <c r="K67" i="8"/>
  <c r="J67" i="8"/>
  <c r="I67" i="8"/>
  <c r="H67" i="8"/>
  <c r="G67" i="8"/>
  <c r="Z66" i="8"/>
  <c r="Y66" i="8"/>
  <c r="X66" i="8"/>
  <c r="W66" i="8"/>
  <c r="V66" i="8"/>
  <c r="U66" i="8"/>
  <c r="T66" i="8"/>
  <c r="S66" i="8"/>
  <c r="R66" i="8"/>
  <c r="Q66" i="8"/>
  <c r="P66" i="8"/>
  <c r="N66" i="8"/>
  <c r="M66" i="8"/>
  <c r="L66" i="8"/>
  <c r="K66" i="8"/>
  <c r="J66" i="8"/>
  <c r="I66" i="8"/>
  <c r="H66" i="8"/>
  <c r="G66" i="8"/>
  <c r="Z65" i="8"/>
  <c r="Z73" i="8" s="1"/>
  <c r="Y65" i="8"/>
  <c r="Y73" i="8" s="1"/>
  <c r="X65" i="8"/>
  <c r="W65" i="8"/>
  <c r="W72" i="8" s="1"/>
  <c r="V65" i="8"/>
  <c r="V72" i="8" s="1"/>
  <c r="U65" i="8"/>
  <c r="T65" i="8"/>
  <c r="S65" i="8"/>
  <c r="R65" i="8"/>
  <c r="Q65" i="8"/>
  <c r="P65" i="8"/>
  <c r="N65" i="8"/>
  <c r="M65" i="8"/>
  <c r="L65" i="8"/>
  <c r="K65" i="8"/>
  <c r="J65" i="8"/>
  <c r="I65" i="8"/>
  <c r="H65" i="8"/>
  <c r="G65" i="8"/>
  <c r="Z62" i="8"/>
  <c r="Z58" i="8"/>
  <c r="Y58" i="8"/>
  <c r="X58" i="8"/>
  <c r="W58" i="8"/>
  <c r="V58" i="8"/>
  <c r="U58" i="8"/>
  <c r="T58" i="8"/>
  <c r="S58" i="8"/>
  <c r="R58" i="8"/>
  <c r="Q58" i="8"/>
  <c r="P58" i="8"/>
  <c r="N58" i="8"/>
  <c r="M58" i="8"/>
  <c r="L58" i="8"/>
  <c r="K58" i="8"/>
  <c r="J58" i="8"/>
  <c r="I58" i="8"/>
  <c r="H58" i="8"/>
  <c r="G58" i="8"/>
  <c r="Z57" i="8"/>
  <c r="Y57" i="8"/>
  <c r="X57" i="8"/>
  <c r="W57" i="8"/>
  <c r="V57" i="8"/>
  <c r="U57" i="8"/>
  <c r="T57" i="8"/>
  <c r="S57" i="8"/>
  <c r="R57" i="8"/>
  <c r="Q57" i="8"/>
  <c r="P57" i="8"/>
  <c r="N57" i="8"/>
  <c r="M57" i="8"/>
  <c r="L57" i="8"/>
  <c r="K57" i="8"/>
  <c r="J57" i="8"/>
  <c r="I57" i="8"/>
  <c r="H57" i="8"/>
  <c r="G57" i="8"/>
  <c r="Z56" i="8"/>
  <c r="Y56" i="8"/>
  <c r="X56" i="8"/>
  <c r="W56" i="8"/>
  <c r="V56" i="8"/>
  <c r="U56" i="8"/>
  <c r="T56" i="8"/>
  <c r="S56" i="8"/>
  <c r="R56" i="8"/>
  <c r="Q56" i="8"/>
  <c r="P56" i="8"/>
  <c r="N56" i="8"/>
  <c r="M56" i="8"/>
  <c r="L56" i="8"/>
  <c r="K56" i="8"/>
  <c r="J56" i="8"/>
  <c r="I56" i="8"/>
  <c r="H56" i="8"/>
  <c r="G56" i="8"/>
  <c r="Z55" i="8"/>
  <c r="Z63" i="8" s="1"/>
  <c r="Y55" i="8"/>
  <c r="Y62" i="8" s="1"/>
  <c r="X55" i="8"/>
  <c r="X62" i="8" s="1"/>
  <c r="W55" i="8"/>
  <c r="W63" i="8" s="1"/>
  <c r="V55" i="8"/>
  <c r="V63" i="8" s="1"/>
  <c r="U55" i="8"/>
  <c r="U62" i="8" s="1"/>
  <c r="T55" i="8"/>
  <c r="T62" i="8" s="1"/>
  <c r="S55" i="8"/>
  <c r="R55" i="8"/>
  <c r="Q55" i="8"/>
  <c r="P55" i="8"/>
  <c r="N55" i="8"/>
  <c r="M55" i="8"/>
  <c r="L55" i="8"/>
  <c r="K55" i="8"/>
  <c r="J55" i="8"/>
  <c r="I55" i="8"/>
  <c r="H55" i="8"/>
  <c r="G55" i="8"/>
  <c r="Z52" i="8"/>
  <c r="P50" i="8"/>
  <c r="Z48" i="8"/>
  <c r="Y48" i="8"/>
  <c r="X48" i="8"/>
  <c r="W48" i="8"/>
  <c r="V48" i="8"/>
  <c r="U48" i="8"/>
  <c r="T48" i="8"/>
  <c r="S48" i="8"/>
  <c r="R48" i="8"/>
  <c r="Q48" i="8"/>
  <c r="P48" i="8"/>
  <c r="N48" i="8"/>
  <c r="M48" i="8"/>
  <c r="L48" i="8"/>
  <c r="K48" i="8"/>
  <c r="J48" i="8"/>
  <c r="I48" i="8"/>
  <c r="H48" i="8"/>
  <c r="G48" i="8"/>
  <c r="Z47" i="8"/>
  <c r="Y47" i="8"/>
  <c r="X47" i="8"/>
  <c r="W47" i="8"/>
  <c r="V47" i="8"/>
  <c r="U47" i="8"/>
  <c r="T47" i="8"/>
  <c r="S47" i="8"/>
  <c r="R47" i="8"/>
  <c r="Q47" i="8"/>
  <c r="P47" i="8"/>
  <c r="N47" i="8"/>
  <c r="M47" i="8"/>
  <c r="L47" i="8"/>
  <c r="K47" i="8"/>
  <c r="J47" i="8"/>
  <c r="I47" i="8"/>
  <c r="H47" i="8"/>
  <c r="G47" i="8"/>
  <c r="Z46" i="8"/>
  <c r="Y46" i="8"/>
  <c r="X46" i="8"/>
  <c r="W46" i="8"/>
  <c r="V46" i="8"/>
  <c r="U46" i="8"/>
  <c r="T46" i="8"/>
  <c r="S46" i="8"/>
  <c r="R46" i="8"/>
  <c r="Q46" i="8"/>
  <c r="P46" i="8"/>
  <c r="N46" i="8"/>
  <c r="M46" i="8"/>
  <c r="L46" i="8"/>
  <c r="K46" i="8"/>
  <c r="J46" i="8"/>
  <c r="I46" i="8"/>
  <c r="H46" i="8"/>
  <c r="G46" i="8"/>
  <c r="Z45" i="8"/>
  <c r="Z53" i="8" s="1"/>
  <c r="Y45" i="8"/>
  <c r="Y53" i="8" s="1"/>
  <c r="X45" i="8"/>
  <c r="X52" i="8" s="1"/>
  <c r="W45" i="8"/>
  <c r="W52" i="8" s="1"/>
  <c r="V45" i="8"/>
  <c r="V53" i="8" s="1"/>
  <c r="U45" i="8"/>
  <c r="U53" i="8" s="1"/>
  <c r="T45" i="8"/>
  <c r="T52" i="8" s="1"/>
  <c r="S45" i="8"/>
  <c r="R45" i="8"/>
  <c r="Q45" i="8"/>
  <c r="P45" i="8"/>
  <c r="N45" i="8"/>
  <c r="M45" i="8"/>
  <c r="L45" i="8"/>
  <c r="K45" i="8"/>
  <c r="J45" i="8"/>
  <c r="I45" i="8"/>
  <c r="H45" i="8"/>
  <c r="G45" i="8"/>
  <c r="Z38" i="8"/>
  <c r="Y38" i="8"/>
  <c r="X38" i="8"/>
  <c r="W38" i="8"/>
  <c r="V38" i="8"/>
  <c r="U38" i="8"/>
  <c r="T38" i="8"/>
  <c r="S38" i="8"/>
  <c r="R38" i="8"/>
  <c r="Q38" i="8"/>
  <c r="P38" i="8"/>
  <c r="N38" i="8"/>
  <c r="M38" i="8"/>
  <c r="L38" i="8"/>
  <c r="K38" i="8"/>
  <c r="J38" i="8"/>
  <c r="I38" i="8"/>
  <c r="H38" i="8"/>
  <c r="G38" i="8"/>
  <c r="Z37" i="8"/>
  <c r="Y37" i="8"/>
  <c r="X37" i="8"/>
  <c r="W37" i="8"/>
  <c r="V37" i="8"/>
  <c r="U37" i="8"/>
  <c r="T37" i="8"/>
  <c r="S37" i="8"/>
  <c r="S157" i="8" s="1"/>
  <c r="I28" i="5" s="1"/>
  <c r="R37" i="8"/>
  <c r="Q37" i="8"/>
  <c r="Q157" i="8" s="1"/>
  <c r="G28" i="5" s="1"/>
  <c r="P37" i="8"/>
  <c r="N37" i="8"/>
  <c r="M37" i="8"/>
  <c r="L37" i="8"/>
  <c r="K37" i="8"/>
  <c r="J37" i="8"/>
  <c r="I37" i="8"/>
  <c r="H37" i="8"/>
  <c r="G37" i="8"/>
  <c r="Z36" i="8"/>
  <c r="Y36" i="8"/>
  <c r="X36" i="8"/>
  <c r="W36" i="8"/>
  <c r="V36" i="8"/>
  <c r="U36" i="8"/>
  <c r="T36" i="8"/>
  <c r="S36" i="8"/>
  <c r="R36" i="8"/>
  <c r="Q36" i="8"/>
  <c r="P36" i="8"/>
  <c r="N36" i="8"/>
  <c r="M36" i="8"/>
  <c r="L36" i="8"/>
  <c r="K36" i="8"/>
  <c r="J36" i="8"/>
  <c r="I36" i="8"/>
  <c r="H36" i="8"/>
  <c r="G36" i="8"/>
  <c r="Z35" i="8"/>
  <c r="Z42" i="8" s="1"/>
  <c r="Y35" i="8"/>
  <c r="Y43" i="8" s="1"/>
  <c r="X35" i="8"/>
  <c r="X42" i="8" s="1"/>
  <c r="W35" i="8"/>
  <c r="W42" i="8" s="1"/>
  <c r="V35" i="8"/>
  <c r="V42" i="8" s="1"/>
  <c r="U35" i="8"/>
  <c r="U43" i="8" s="1"/>
  <c r="T35" i="8"/>
  <c r="T42" i="8" s="1"/>
  <c r="S35" i="8"/>
  <c r="R35" i="8"/>
  <c r="Q35" i="8"/>
  <c r="P35" i="8"/>
  <c r="N35" i="8"/>
  <c r="N155" i="8" s="1"/>
  <c r="F26" i="5" s="1"/>
  <c r="M35" i="8"/>
  <c r="L35" i="8"/>
  <c r="K35" i="8"/>
  <c r="J35" i="8"/>
  <c r="J155" i="8" s="1"/>
  <c r="I35" i="8"/>
  <c r="H35" i="8"/>
  <c r="G35" i="8"/>
  <c r="X32" i="8"/>
  <c r="V30" i="8"/>
  <c r="Z28" i="8"/>
  <c r="Y28" i="8"/>
  <c r="X28" i="8"/>
  <c r="W28" i="8"/>
  <c r="V28" i="8"/>
  <c r="U28" i="8"/>
  <c r="T28" i="8"/>
  <c r="S28" i="8"/>
  <c r="R28" i="8"/>
  <c r="Q28" i="8"/>
  <c r="Q158" i="8" s="1"/>
  <c r="G29" i="5" s="1"/>
  <c r="P28" i="8"/>
  <c r="N28" i="8"/>
  <c r="M28" i="8"/>
  <c r="L28" i="8"/>
  <c r="K28" i="8"/>
  <c r="J28" i="8"/>
  <c r="I28" i="8"/>
  <c r="H28" i="8"/>
  <c r="G28" i="8"/>
  <c r="Z27" i="8"/>
  <c r="Y27" i="8"/>
  <c r="X27" i="8"/>
  <c r="W27" i="8"/>
  <c r="V27" i="8"/>
  <c r="U27" i="8"/>
  <c r="T27" i="8"/>
  <c r="T157" i="8" s="1"/>
  <c r="J28" i="5" s="1"/>
  <c r="S27" i="8"/>
  <c r="R27" i="8"/>
  <c r="Q27" i="8"/>
  <c r="P27" i="8"/>
  <c r="N27" i="8"/>
  <c r="M27" i="8"/>
  <c r="L27" i="8"/>
  <c r="K27" i="8"/>
  <c r="J27" i="8"/>
  <c r="I27" i="8"/>
  <c r="H27" i="8"/>
  <c r="G27" i="8"/>
  <c r="Z26" i="8"/>
  <c r="Y26" i="8"/>
  <c r="X26" i="8"/>
  <c r="W26" i="8"/>
  <c r="V26" i="8"/>
  <c r="U26" i="8"/>
  <c r="T26" i="8"/>
  <c r="S26" i="8"/>
  <c r="R26" i="8"/>
  <c r="Q26" i="8"/>
  <c r="P26" i="8"/>
  <c r="N26" i="8"/>
  <c r="M26" i="8"/>
  <c r="L26" i="8"/>
  <c r="K26" i="8"/>
  <c r="J26" i="8"/>
  <c r="I26" i="8"/>
  <c r="H26" i="8"/>
  <c r="G26" i="8"/>
  <c r="Z25" i="8"/>
  <c r="Z32" i="8" s="1"/>
  <c r="Y25" i="8"/>
  <c r="Y32" i="8" s="1"/>
  <c r="X25" i="8"/>
  <c r="X33" i="8" s="1"/>
  <c r="W25" i="8"/>
  <c r="W32" i="8" s="1"/>
  <c r="V25" i="8"/>
  <c r="V32" i="8" s="1"/>
  <c r="U25" i="8"/>
  <c r="U32" i="8" s="1"/>
  <c r="T25" i="8"/>
  <c r="S25" i="8"/>
  <c r="R25" i="8"/>
  <c r="R155" i="8" s="1"/>
  <c r="H26" i="5" s="1"/>
  <c r="Q25" i="8"/>
  <c r="P25" i="8"/>
  <c r="N25" i="8"/>
  <c r="M25" i="8"/>
  <c r="M155" i="8" s="1"/>
  <c r="E26" i="5" s="1"/>
  <c r="L25" i="8"/>
  <c r="K25" i="8"/>
  <c r="J25" i="8"/>
  <c r="I25" i="8"/>
  <c r="I155" i="8" s="1"/>
  <c r="H25" i="8"/>
  <c r="G25" i="8"/>
  <c r="W22" i="8"/>
  <c r="Z18" i="8"/>
  <c r="Y18" i="8"/>
  <c r="X18" i="8"/>
  <c r="W18" i="8"/>
  <c r="V18" i="8"/>
  <c r="U18" i="8"/>
  <c r="T18" i="8"/>
  <c r="S18" i="8"/>
  <c r="R18" i="8"/>
  <c r="Q18" i="8"/>
  <c r="P18" i="8"/>
  <c r="N18" i="8"/>
  <c r="M18" i="8"/>
  <c r="L18" i="8"/>
  <c r="K18" i="8"/>
  <c r="J18" i="8"/>
  <c r="I18" i="8"/>
  <c r="H18" i="8"/>
  <c r="G18" i="8"/>
  <c r="Z17" i="8"/>
  <c r="Y17" i="8"/>
  <c r="X17" i="8"/>
  <c r="W17" i="8"/>
  <c r="V17" i="8"/>
  <c r="U17" i="8"/>
  <c r="T17" i="8"/>
  <c r="S17" i="8"/>
  <c r="R17" i="8"/>
  <c r="Q17" i="8"/>
  <c r="P17" i="8"/>
  <c r="N17" i="8"/>
  <c r="M17" i="8"/>
  <c r="L17" i="8"/>
  <c r="K17" i="8"/>
  <c r="J17" i="8"/>
  <c r="I17" i="8"/>
  <c r="H17" i="8"/>
  <c r="G17" i="8"/>
  <c r="Z16" i="8"/>
  <c r="Y16" i="8"/>
  <c r="X16" i="8"/>
  <c r="W16" i="8"/>
  <c r="V16" i="8"/>
  <c r="U16" i="8"/>
  <c r="T16" i="8"/>
  <c r="S16" i="8"/>
  <c r="R16" i="8"/>
  <c r="Q16" i="8"/>
  <c r="P16" i="8"/>
  <c r="N16" i="8"/>
  <c r="M16" i="8"/>
  <c r="L16" i="8"/>
  <c r="K16" i="8"/>
  <c r="J16" i="8"/>
  <c r="I16" i="8"/>
  <c r="H16" i="8"/>
  <c r="G16" i="8"/>
  <c r="Z15" i="8"/>
  <c r="Z22" i="8" s="1"/>
  <c r="Z162" i="8" s="1"/>
  <c r="Y15" i="8"/>
  <c r="Y22" i="8" s="1"/>
  <c r="Y162" i="8" s="1"/>
  <c r="X15" i="8"/>
  <c r="X22" i="8" s="1"/>
  <c r="W15" i="8"/>
  <c r="W23" i="8" s="1"/>
  <c r="W163" i="8" s="1"/>
  <c r="V15" i="8"/>
  <c r="V22" i="8" s="1"/>
  <c r="V162" i="8" s="1"/>
  <c r="U15" i="8"/>
  <c r="U22" i="8" s="1"/>
  <c r="U162" i="8" s="1"/>
  <c r="T15" i="8"/>
  <c r="T22" i="8" s="1"/>
  <c r="S15" i="8"/>
  <c r="R15" i="8"/>
  <c r="Q15" i="8"/>
  <c r="P15" i="8"/>
  <c r="N15" i="8"/>
  <c r="M15" i="8"/>
  <c r="L15" i="8"/>
  <c r="L155" i="8" s="1"/>
  <c r="D26" i="5" s="1"/>
  <c r="K15" i="8"/>
  <c r="J15" i="8"/>
  <c r="I15" i="8"/>
  <c r="H15" i="8"/>
  <c r="H155" i="8" s="1"/>
  <c r="G15" i="8"/>
  <c r="Z152" i="7"/>
  <c r="V152" i="7"/>
  <c r="Z148" i="7"/>
  <c r="Y148" i="7"/>
  <c r="X148" i="7"/>
  <c r="W148" i="7"/>
  <c r="V148" i="7"/>
  <c r="U148" i="7"/>
  <c r="T148" i="7"/>
  <c r="S148" i="7"/>
  <c r="R148" i="7"/>
  <c r="Q148" i="7"/>
  <c r="P148" i="7"/>
  <c r="N148" i="7"/>
  <c r="M148" i="7"/>
  <c r="L148" i="7"/>
  <c r="K148" i="7"/>
  <c r="J148" i="7"/>
  <c r="I148" i="7"/>
  <c r="H148" i="7"/>
  <c r="G148" i="7"/>
  <c r="Z147" i="7"/>
  <c r="Y147" i="7"/>
  <c r="Y152" i="7" s="1"/>
  <c r="X147" i="7"/>
  <c r="X152" i="7" s="1"/>
  <c r="W147" i="7"/>
  <c r="W152" i="7" s="1"/>
  <c r="V147" i="7"/>
  <c r="U147" i="7"/>
  <c r="U152" i="7" s="1"/>
  <c r="T147" i="7"/>
  <c r="T152" i="7" s="1"/>
  <c r="S147" i="7"/>
  <c r="R147" i="7"/>
  <c r="Q147" i="7"/>
  <c r="P147" i="7"/>
  <c r="N147" i="7"/>
  <c r="M147" i="7"/>
  <c r="L147" i="7"/>
  <c r="K147" i="7"/>
  <c r="J147" i="7"/>
  <c r="I147" i="7"/>
  <c r="H147" i="7"/>
  <c r="G147" i="7"/>
  <c r="W142" i="7"/>
  <c r="Z138" i="7"/>
  <c r="Y138" i="7"/>
  <c r="X138" i="7"/>
  <c r="W138" i="7"/>
  <c r="V138" i="7"/>
  <c r="U138" i="7"/>
  <c r="T138" i="7"/>
  <c r="S138" i="7"/>
  <c r="R138" i="7"/>
  <c r="Q138" i="7"/>
  <c r="P138" i="7"/>
  <c r="N138" i="7"/>
  <c r="M138" i="7"/>
  <c r="L138" i="7"/>
  <c r="K138" i="7"/>
  <c r="J138" i="7"/>
  <c r="I138" i="7"/>
  <c r="H138" i="7"/>
  <c r="G138" i="7"/>
  <c r="Z137" i="7"/>
  <c r="Z142" i="7" s="1"/>
  <c r="Y137" i="7"/>
  <c r="Y142" i="7" s="1"/>
  <c r="X137" i="7"/>
  <c r="X142" i="7" s="1"/>
  <c r="W137" i="7"/>
  <c r="V137" i="7"/>
  <c r="V142" i="7" s="1"/>
  <c r="U137" i="7"/>
  <c r="U142" i="7" s="1"/>
  <c r="T137" i="7"/>
  <c r="T142" i="7" s="1"/>
  <c r="S137" i="7"/>
  <c r="R137" i="7"/>
  <c r="Q137" i="7"/>
  <c r="P137" i="7"/>
  <c r="N137" i="7"/>
  <c r="M137" i="7"/>
  <c r="L137" i="7"/>
  <c r="K137" i="7"/>
  <c r="J137" i="7"/>
  <c r="I137" i="7"/>
  <c r="H137" i="7"/>
  <c r="G137" i="7"/>
  <c r="X132" i="7"/>
  <c r="Z128" i="7"/>
  <c r="Y128" i="7"/>
  <c r="X128" i="7"/>
  <c r="W128" i="7"/>
  <c r="V128" i="7"/>
  <c r="U128" i="7"/>
  <c r="T128" i="7"/>
  <c r="S128" i="7"/>
  <c r="R128" i="7"/>
  <c r="Q128" i="7"/>
  <c r="P128" i="7"/>
  <c r="N128" i="7"/>
  <c r="M128" i="7"/>
  <c r="L128" i="7"/>
  <c r="K128" i="7"/>
  <c r="J128" i="7"/>
  <c r="I128" i="7"/>
  <c r="H128" i="7"/>
  <c r="G128" i="7"/>
  <c r="Z127" i="7"/>
  <c r="Z132" i="7" s="1"/>
  <c r="Y127" i="7"/>
  <c r="Y132" i="7" s="1"/>
  <c r="X127" i="7"/>
  <c r="W127" i="7"/>
  <c r="W132" i="7" s="1"/>
  <c r="V127" i="7"/>
  <c r="V132" i="7" s="1"/>
  <c r="U127" i="7"/>
  <c r="U132" i="7" s="1"/>
  <c r="T127" i="7"/>
  <c r="T132" i="7" s="1"/>
  <c r="S127" i="7"/>
  <c r="R127" i="7"/>
  <c r="Q127" i="7"/>
  <c r="P127" i="7"/>
  <c r="N127" i="7"/>
  <c r="M127" i="7"/>
  <c r="L127" i="7"/>
  <c r="K127" i="7"/>
  <c r="J127" i="7"/>
  <c r="I127" i="7"/>
  <c r="H127" i="7"/>
  <c r="G127" i="7"/>
  <c r="Y122" i="7"/>
  <c r="U122" i="7"/>
  <c r="Z118" i="7"/>
  <c r="Y118" i="7"/>
  <c r="X118" i="7"/>
  <c r="W118" i="7"/>
  <c r="V118" i="7"/>
  <c r="U118" i="7"/>
  <c r="T118" i="7"/>
  <c r="S118" i="7"/>
  <c r="R118" i="7"/>
  <c r="Q118" i="7"/>
  <c r="P118" i="7"/>
  <c r="N118" i="7"/>
  <c r="M118" i="7"/>
  <c r="L118" i="7"/>
  <c r="K118" i="7"/>
  <c r="J118" i="7"/>
  <c r="I118" i="7"/>
  <c r="H118" i="7"/>
  <c r="G118" i="7"/>
  <c r="Z117" i="7"/>
  <c r="Z122" i="7" s="1"/>
  <c r="Y117" i="7"/>
  <c r="X117" i="7"/>
  <c r="X122" i="7" s="1"/>
  <c r="W117" i="7"/>
  <c r="W122" i="7" s="1"/>
  <c r="V117" i="7"/>
  <c r="V122" i="7" s="1"/>
  <c r="U117" i="7"/>
  <c r="T117" i="7"/>
  <c r="T122" i="7" s="1"/>
  <c r="S117" i="7"/>
  <c r="R117" i="7"/>
  <c r="Q117" i="7"/>
  <c r="P117" i="7"/>
  <c r="N117" i="7"/>
  <c r="M117" i="7"/>
  <c r="L117" i="7"/>
  <c r="K117" i="7"/>
  <c r="J117" i="7"/>
  <c r="I117" i="7"/>
  <c r="H117" i="7"/>
  <c r="G117" i="7"/>
  <c r="Z112" i="7"/>
  <c r="V112" i="7"/>
  <c r="Z108" i="7"/>
  <c r="Y108" i="7"/>
  <c r="X108" i="7"/>
  <c r="W108" i="7"/>
  <c r="V108" i="7"/>
  <c r="U108" i="7"/>
  <c r="T108" i="7"/>
  <c r="S108" i="7"/>
  <c r="R108" i="7"/>
  <c r="Q108" i="7"/>
  <c r="P108" i="7"/>
  <c r="N108" i="7"/>
  <c r="M108" i="7"/>
  <c r="L108" i="7"/>
  <c r="K108" i="7"/>
  <c r="J108" i="7"/>
  <c r="I108" i="7"/>
  <c r="H108" i="7"/>
  <c r="G108" i="7"/>
  <c r="Z107" i="7"/>
  <c r="Y107" i="7"/>
  <c r="Y112" i="7" s="1"/>
  <c r="X107" i="7"/>
  <c r="X112" i="7" s="1"/>
  <c r="W107" i="7"/>
  <c r="W112" i="7" s="1"/>
  <c r="V107" i="7"/>
  <c r="U107" i="7"/>
  <c r="U112" i="7" s="1"/>
  <c r="T107" i="7"/>
  <c r="T112" i="7" s="1"/>
  <c r="S107" i="7"/>
  <c r="R107" i="7"/>
  <c r="Q107" i="7"/>
  <c r="P107" i="7"/>
  <c r="N107" i="7"/>
  <c r="M107" i="7"/>
  <c r="L107" i="7"/>
  <c r="K107" i="7"/>
  <c r="J107" i="7"/>
  <c r="I107" i="7"/>
  <c r="H107" i="7"/>
  <c r="G107" i="7"/>
  <c r="W102" i="7"/>
  <c r="Z98" i="7"/>
  <c r="Y98" i="7"/>
  <c r="X98" i="7"/>
  <c r="W98" i="7"/>
  <c r="V98" i="7"/>
  <c r="U98" i="7"/>
  <c r="T98" i="7"/>
  <c r="S98" i="7"/>
  <c r="R98" i="7"/>
  <c r="Q98" i="7"/>
  <c r="P98" i="7"/>
  <c r="N98" i="7"/>
  <c r="M98" i="7"/>
  <c r="L98" i="7"/>
  <c r="K98" i="7"/>
  <c r="J98" i="7"/>
  <c r="I98" i="7"/>
  <c r="H98" i="7"/>
  <c r="G98" i="7"/>
  <c r="Z97" i="7"/>
  <c r="Z102" i="7" s="1"/>
  <c r="Y97" i="7"/>
  <c r="Y102" i="7" s="1"/>
  <c r="X97" i="7"/>
  <c r="X102" i="7" s="1"/>
  <c r="W97" i="7"/>
  <c r="V97" i="7"/>
  <c r="V102" i="7" s="1"/>
  <c r="U97" i="7"/>
  <c r="U102" i="7" s="1"/>
  <c r="T97" i="7"/>
  <c r="T102" i="7" s="1"/>
  <c r="S97" i="7"/>
  <c r="R97" i="7"/>
  <c r="Q97" i="7"/>
  <c r="P97" i="7"/>
  <c r="N97" i="7"/>
  <c r="M97" i="7"/>
  <c r="L97" i="7"/>
  <c r="K97" i="7"/>
  <c r="J97" i="7"/>
  <c r="I97" i="7"/>
  <c r="H97" i="7"/>
  <c r="G97" i="7"/>
  <c r="X92" i="7"/>
  <c r="T92" i="7"/>
  <c r="M90" i="7"/>
  <c r="Z88" i="7"/>
  <c r="Y88" i="7"/>
  <c r="X88" i="7"/>
  <c r="W88" i="7"/>
  <c r="V88" i="7"/>
  <c r="U88" i="7"/>
  <c r="T88" i="7"/>
  <c r="S88" i="7"/>
  <c r="R88" i="7"/>
  <c r="Q88" i="7"/>
  <c r="P88" i="7"/>
  <c r="N88" i="7"/>
  <c r="M88" i="7"/>
  <c r="L88" i="7"/>
  <c r="K88" i="7"/>
  <c r="J88" i="7"/>
  <c r="I88" i="7"/>
  <c r="H88" i="7"/>
  <c r="G88" i="7"/>
  <c r="Z87" i="7"/>
  <c r="Z92" i="7" s="1"/>
  <c r="Y87" i="7"/>
  <c r="Y92" i="7" s="1"/>
  <c r="X87" i="7"/>
  <c r="W87" i="7"/>
  <c r="W92" i="7" s="1"/>
  <c r="V87" i="7"/>
  <c r="V92" i="7" s="1"/>
  <c r="U87" i="7"/>
  <c r="U92" i="7" s="1"/>
  <c r="T87" i="7"/>
  <c r="S87" i="7"/>
  <c r="R87" i="7"/>
  <c r="Q87" i="7"/>
  <c r="P87" i="7"/>
  <c r="N87" i="7"/>
  <c r="M87" i="7"/>
  <c r="L87" i="7"/>
  <c r="K87" i="7"/>
  <c r="J87" i="7"/>
  <c r="I87" i="7"/>
  <c r="H87" i="7"/>
  <c r="G87" i="7"/>
  <c r="Y82" i="7"/>
  <c r="U82" i="7"/>
  <c r="Z78" i="7"/>
  <c r="Y78" i="7"/>
  <c r="X78" i="7"/>
  <c r="W78" i="7"/>
  <c r="V78" i="7"/>
  <c r="U78" i="7"/>
  <c r="T78" i="7"/>
  <c r="S78" i="7"/>
  <c r="R78" i="7"/>
  <c r="Q78" i="7"/>
  <c r="P78" i="7"/>
  <c r="N78" i="7"/>
  <c r="M78" i="7"/>
  <c r="L78" i="7"/>
  <c r="K78" i="7"/>
  <c r="J78" i="7"/>
  <c r="I78" i="7"/>
  <c r="H78" i="7"/>
  <c r="G78" i="7"/>
  <c r="Z77" i="7"/>
  <c r="Z82" i="7" s="1"/>
  <c r="Y77" i="7"/>
  <c r="X77" i="7"/>
  <c r="X82" i="7" s="1"/>
  <c r="W77" i="7"/>
  <c r="W82" i="7" s="1"/>
  <c r="V77" i="7"/>
  <c r="V82" i="7" s="1"/>
  <c r="U77" i="7"/>
  <c r="T77" i="7"/>
  <c r="T82" i="7" s="1"/>
  <c r="S77" i="7"/>
  <c r="R77" i="7"/>
  <c r="Q77" i="7"/>
  <c r="P77" i="7"/>
  <c r="N77" i="7"/>
  <c r="M77" i="7"/>
  <c r="L77" i="7"/>
  <c r="K77" i="7"/>
  <c r="J77" i="7"/>
  <c r="I77" i="7"/>
  <c r="H77" i="7"/>
  <c r="G77" i="7"/>
  <c r="Z72" i="7"/>
  <c r="V72" i="7"/>
  <c r="Z68" i="7"/>
  <c r="Y68" i="7"/>
  <c r="X68" i="7"/>
  <c r="W68" i="7"/>
  <c r="V68" i="7"/>
  <c r="U68" i="7"/>
  <c r="T68" i="7"/>
  <c r="S68" i="7"/>
  <c r="R68" i="7"/>
  <c r="Q68" i="7"/>
  <c r="P68" i="7"/>
  <c r="N68" i="7"/>
  <c r="M68" i="7"/>
  <c r="L68" i="7"/>
  <c r="K68" i="7"/>
  <c r="J68" i="7"/>
  <c r="I68" i="7"/>
  <c r="H68" i="7"/>
  <c r="G68" i="7"/>
  <c r="Z67" i="7"/>
  <c r="Y67" i="7"/>
  <c r="Y72" i="7" s="1"/>
  <c r="X67" i="7"/>
  <c r="X72" i="7" s="1"/>
  <c r="W67" i="7"/>
  <c r="W72" i="7" s="1"/>
  <c r="V67" i="7"/>
  <c r="U67" i="7"/>
  <c r="U72" i="7" s="1"/>
  <c r="T67" i="7"/>
  <c r="T72" i="7" s="1"/>
  <c r="S67" i="7"/>
  <c r="R67" i="7"/>
  <c r="Q67" i="7"/>
  <c r="P67" i="7"/>
  <c r="N67" i="7"/>
  <c r="M67" i="7"/>
  <c r="L67" i="7"/>
  <c r="K67" i="7"/>
  <c r="J67" i="7"/>
  <c r="I67" i="7"/>
  <c r="H67" i="7"/>
  <c r="G67" i="7"/>
  <c r="V62" i="7"/>
  <c r="W60" i="7"/>
  <c r="Z58" i="7"/>
  <c r="Y58" i="7"/>
  <c r="X58" i="7"/>
  <c r="W58" i="7"/>
  <c r="V58" i="7"/>
  <c r="U58" i="7"/>
  <c r="T58" i="7"/>
  <c r="S58" i="7"/>
  <c r="R58" i="7"/>
  <c r="Q58" i="7"/>
  <c r="P58" i="7"/>
  <c r="N58" i="7"/>
  <c r="M58" i="7"/>
  <c r="L58" i="7"/>
  <c r="K58" i="7"/>
  <c r="J58" i="7"/>
  <c r="I58" i="7"/>
  <c r="H58" i="7"/>
  <c r="G58" i="7"/>
  <c r="Z57" i="7"/>
  <c r="Z62" i="7" s="1"/>
  <c r="Y57" i="7"/>
  <c r="Y62" i="7" s="1"/>
  <c r="X57" i="7"/>
  <c r="X62" i="7" s="1"/>
  <c r="W57" i="7"/>
  <c r="W62" i="7" s="1"/>
  <c r="V57" i="7"/>
  <c r="U57" i="7"/>
  <c r="U62" i="7" s="1"/>
  <c r="T57" i="7"/>
  <c r="T62" i="7" s="1"/>
  <c r="S57" i="7"/>
  <c r="R57" i="7"/>
  <c r="Q57" i="7"/>
  <c r="P57" i="7"/>
  <c r="N57" i="7"/>
  <c r="M57" i="7"/>
  <c r="L57" i="7"/>
  <c r="K57" i="7"/>
  <c r="J57" i="7"/>
  <c r="I57" i="7"/>
  <c r="H57" i="7"/>
  <c r="G57" i="7"/>
  <c r="Z52" i="7"/>
  <c r="V52" i="7"/>
  <c r="Z48" i="7"/>
  <c r="Y48" i="7"/>
  <c r="X48" i="7"/>
  <c r="W48" i="7"/>
  <c r="V48" i="7"/>
  <c r="U48" i="7"/>
  <c r="T48" i="7"/>
  <c r="S48" i="7"/>
  <c r="R48" i="7"/>
  <c r="Q48" i="7"/>
  <c r="P48" i="7"/>
  <c r="N48" i="7"/>
  <c r="M48" i="7"/>
  <c r="L48" i="7"/>
  <c r="K48" i="7"/>
  <c r="J48" i="7"/>
  <c r="I48" i="7"/>
  <c r="I158" i="7" s="1"/>
  <c r="H48" i="7"/>
  <c r="G48" i="7"/>
  <c r="Z47" i="7"/>
  <c r="Y47" i="7"/>
  <c r="Y52" i="7" s="1"/>
  <c r="X47" i="7"/>
  <c r="X52" i="7" s="1"/>
  <c r="W47" i="7"/>
  <c r="W52" i="7" s="1"/>
  <c r="V47" i="7"/>
  <c r="U47" i="7"/>
  <c r="U52" i="7" s="1"/>
  <c r="T47" i="7"/>
  <c r="T52" i="7" s="1"/>
  <c r="S47" i="7"/>
  <c r="R47" i="7"/>
  <c r="Q47" i="7"/>
  <c r="P47" i="7"/>
  <c r="N47" i="7"/>
  <c r="M47" i="7"/>
  <c r="L47" i="7"/>
  <c r="K47" i="7"/>
  <c r="J47" i="7"/>
  <c r="I47" i="7"/>
  <c r="H47" i="7"/>
  <c r="G47" i="7"/>
  <c r="W42" i="7"/>
  <c r="Z38" i="7"/>
  <c r="Y38" i="7"/>
  <c r="X38" i="7"/>
  <c r="W38" i="7"/>
  <c r="V38" i="7"/>
  <c r="U38" i="7"/>
  <c r="T38" i="7"/>
  <c r="S38" i="7"/>
  <c r="R38" i="7"/>
  <c r="Q38" i="7"/>
  <c r="P38" i="7"/>
  <c r="N38" i="7"/>
  <c r="M38" i="7"/>
  <c r="L38" i="7"/>
  <c r="K38" i="7"/>
  <c r="J38" i="7"/>
  <c r="I38" i="7"/>
  <c r="H38" i="7"/>
  <c r="G38" i="7"/>
  <c r="Z37" i="7"/>
  <c r="Z42" i="7" s="1"/>
  <c r="Y37" i="7"/>
  <c r="Y42" i="7" s="1"/>
  <c r="X37" i="7"/>
  <c r="X42" i="7" s="1"/>
  <c r="W37" i="7"/>
  <c r="V37" i="7"/>
  <c r="V42" i="7" s="1"/>
  <c r="U37" i="7"/>
  <c r="U42" i="7" s="1"/>
  <c r="T37" i="7"/>
  <c r="T42" i="7" s="1"/>
  <c r="S37" i="7"/>
  <c r="R37" i="7"/>
  <c r="R157" i="7" s="1"/>
  <c r="H15" i="5" s="1"/>
  <c r="Q37" i="7"/>
  <c r="P37" i="7"/>
  <c r="N37" i="7"/>
  <c r="M37" i="7"/>
  <c r="L37" i="7"/>
  <c r="K37" i="7"/>
  <c r="J37" i="7"/>
  <c r="I37" i="7"/>
  <c r="H37" i="7"/>
  <c r="G37" i="7"/>
  <c r="X32" i="7"/>
  <c r="T32" i="7"/>
  <c r="Z30" i="7"/>
  <c r="V30" i="7"/>
  <c r="M30" i="7"/>
  <c r="Z28" i="7"/>
  <c r="Y28" i="7"/>
  <c r="X28" i="7"/>
  <c r="W28" i="7"/>
  <c r="V28" i="7"/>
  <c r="U28" i="7"/>
  <c r="T28" i="7"/>
  <c r="S28" i="7"/>
  <c r="R28" i="7"/>
  <c r="Q28" i="7"/>
  <c r="P28" i="7"/>
  <c r="N28" i="7"/>
  <c r="M28" i="7"/>
  <c r="L28" i="7"/>
  <c r="K28" i="7"/>
  <c r="J28" i="7"/>
  <c r="I28" i="7"/>
  <c r="H28" i="7"/>
  <c r="G28" i="7"/>
  <c r="G158" i="7" s="1"/>
  <c r="Z27" i="7"/>
  <c r="Z32" i="7" s="1"/>
  <c r="Y27" i="7"/>
  <c r="Y32" i="7" s="1"/>
  <c r="X27" i="7"/>
  <c r="W27" i="7"/>
  <c r="W32" i="7" s="1"/>
  <c r="V27" i="7"/>
  <c r="V32" i="7" s="1"/>
  <c r="U27" i="7"/>
  <c r="U32" i="7" s="1"/>
  <c r="T27" i="7"/>
  <c r="S27" i="7"/>
  <c r="R27" i="7"/>
  <c r="Q27" i="7"/>
  <c r="P27" i="7"/>
  <c r="N27" i="7"/>
  <c r="M27" i="7"/>
  <c r="L27" i="7"/>
  <c r="K27" i="7"/>
  <c r="J27" i="7"/>
  <c r="I27" i="7"/>
  <c r="H27" i="7"/>
  <c r="G27" i="7"/>
  <c r="Y22" i="7"/>
  <c r="Y162" i="7" s="1"/>
  <c r="U22" i="7"/>
  <c r="U162" i="7" s="1"/>
  <c r="Z18" i="7"/>
  <c r="Y18" i="7"/>
  <c r="Y158" i="7" s="1"/>
  <c r="X18" i="7"/>
  <c r="W18" i="7"/>
  <c r="V18" i="7"/>
  <c r="U18" i="7"/>
  <c r="U158" i="7" s="1"/>
  <c r="T18" i="7"/>
  <c r="S18" i="7"/>
  <c r="R18" i="7"/>
  <c r="R158" i="7" s="1"/>
  <c r="H16" i="5" s="1"/>
  <c r="AL16" i="5" s="1"/>
  <c r="Q18" i="7"/>
  <c r="P18" i="7"/>
  <c r="N18" i="7"/>
  <c r="M18" i="7"/>
  <c r="L18" i="7"/>
  <c r="L158" i="7" s="1"/>
  <c r="D16" i="5" s="1"/>
  <c r="K18" i="7"/>
  <c r="J18" i="7"/>
  <c r="I18" i="7"/>
  <c r="H18" i="7"/>
  <c r="G18" i="7"/>
  <c r="Z17" i="7"/>
  <c r="Z22" i="7" s="1"/>
  <c r="Z162" i="7" s="1"/>
  <c r="Y17" i="7"/>
  <c r="X17" i="7"/>
  <c r="X22" i="7" s="1"/>
  <c r="X162" i="7" s="1"/>
  <c r="W17" i="7"/>
  <c r="W22" i="7" s="1"/>
  <c r="V17" i="7"/>
  <c r="V22" i="7" s="1"/>
  <c r="V162" i="7" s="1"/>
  <c r="U17" i="7"/>
  <c r="T17" i="7"/>
  <c r="T22" i="7" s="1"/>
  <c r="S17" i="7"/>
  <c r="R17" i="7"/>
  <c r="Q17" i="7"/>
  <c r="P17" i="7"/>
  <c r="N17" i="7"/>
  <c r="M17" i="7"/>
  <c r="L17" i="7"/>
  <c r="K17" i="7"/>
  <c r="J17" i="7"/>
  <c r="I17" i="7"/>
  <c r="H17" i="7"/>
  <c r="G17" i="7"/>
  <c r="J61" i="5"/>
  <c r="I61" i="5"/>
  <c r="K60" i="5"/>
  <c r="J60" i="5"/>
  <c r="I60" i="5"/>
  <c r="F60" i="5"/>
  <c r="E60" i="5"/>
  <c r="H60" i="5" s="1"/>
  <c r="K59" i="5"/>
  <c r="J59" i="5"/>
  <c r="I59" i="5"/>
  <c r="J58" i="5"/>
  <c r="I58" i="5"/>
  <c r="L58" i="5" s="1"/>
  <c r="K57" i="5"/>
  <c r="J57" i="5"/>
  <c r="I57" i="5"/>
  <c r="G57" i="5"/>
  <c r="F57" i="5"/>
  <c r="E57" i="5"/>
  <c r="K56" i="5"/>
  <c r="J56" i="5"/>
  <c r="I56" i="5"/>
  <c r="J55" i="5"/>
  <c r="I55" i="5"/>
  <c r="L55" i="5" s="1"/>
  <c r="J54" i="5"/>
  <c r="I54" i="5"/>
  <c r="L54" i="5" s="1"/>
  <c r="J53" i="5"/>
  <c r="I53" i="5"/>
  <c r="L53" i="5" s="1"/>
  <c r="J52" i="5"/>
  <c r="I52" i="5"/>
  <c r="L52" i="5" s="1"/>
  <c r="K51" i="5"/>
  <c r="J51" i="5"/>
  <c r="I51" i="5"/>
  <c r="Z29" i="5"/>
  <c r="M29" i="5"/>
  <c r="D29" i="5"/>
  <c r="Y28" i="5"/>
  <c r="P28" i="5"/>
  <c r="C28" i="5"/>
  <c r="N27" i="5"/>
  <c r="Z15" i="5"/>
  <c r="Y14" i="5"/>
  <c r="P14" i="5"/>
  <c r="C14" i="5"/>
  <c r="X13" i="5"/>
  <c r="O13" i="5"/>
  <c r="G12" i="22"/>
  <c r="G11" i="22"/>
  <c r="S38" i="21"/>
  <c r="R38" i="21"/>
  <c r="N38" i="21"/>
  <c r="S130" i="9" s="1"/>
  <c r="K38" i="21"/>
  <c r="P150" i="9" s="1"/>
  <c r="I38" i="21"/>
  <c r="N90" i="9" s="1"/>
  <c r="F38" i="21"/>
  <c r="U37" i="21"/>
  <c r="Z130" i="7" s="1"/>
  <c r="R37" i="21"/>
  <c r="W120" i="7" s="1"/>
  <c r="Q37" i="21"/>
  <c r="V90" i="7" s="1"/>
  <c r="N37" i="21"/>
  <c r="I37" i="21"/>
  <c r="H37" i="21"/>
  <c r="M50" i="7" s="1"/>
  <c r="U30" i="21"/>
  <c r="T30" i="21"/>
  <c r="T38" i="21" s="1"/>
  <c r="S30" i="21"/>
  <c r="R30" i="21"/>
  <c r="Q30" i="21"/>
  <c r="P30" i="21"/>
  <c r="P38" i="21" s="1"/>
  <c r="O30" i="21"/>
  <c r="T40" i="10" s="1"/>
  <c r="N30" i="21"/>
  <c r="M30" i="21"/>
  <c r="L30" i="21"/>
  <c r="L38" i="21" s="1"/>
  <c r="K30" i="21"/>
  <c r="P100" i="10" s="1"/>
  <c r="I30" i="21"/>
  <c r="H30" i="21"/>
  <c r="G30" i="21"/>
  <c r="L20" i="10" s="1"/>
  <c r="F30" i="21"/>
  <c r="U29" i="21"/>
  <c r="T29" i="21"/>
  <c r="S29" i="21"/>
  <c r="X50" i="8" s="1"/>
  <c r="R29" i="21"/>
  <c r="Q29" i="21"/>
  <c r="P29" i="21"/>
  <c r="O29" i="21"/>
  <c r="T50" i="8" s="1"/>
  <c r="N29" i="21"/>
  <c r="M29" i="21"/>
  <c r="M37" i="21" s="1"/>
  <c r="L29" i="21"/>
  <c r="Q20" i="8" s="1"/>
  <c r="K29" i="21"/>
  <c r="P120" i="8" s="1"/>
  <c r="I29" i="21"/>
  <c r="N40" i="8" s="1"/>
  <c r="H29" i="21"/>
  <c r="G29" i="21"/>
  <c r="L60" i="8" s="1"/>
  <c r="F29" i="21"/>
  <c r="K80" i="8" s="1"/>
  <c r="V16" i="19"/>
  <c r="Z29" i="10" s="1"/>
  <c r="Z33" i="10" s="1"/>
  <c r="U16" i="19"/>
  <c r="T16" i="19"/>
  <c r="X139" i="9" s="1"/>
  <c r="S16" i="19"/>
  <c r="R16" i="19"/>
  <c r="V59" i="10" s="1"/>
  <c r="V63" i="10" s="1"/>
  <c r="Q16" i="19"/>
  <c r="P16" i="19"/>
  <c r="O16" i="19"/>
  <c r="N16" i="19"/>
  <c r="L16" i="19"/>
  <c r="J16" i="19"/>
  <c r="I16" i="19"/>
  <c r="H16" i="19"/>
  <c r="G16" i="19"/>
  <c r="C9" i="19" s="1"/>
  <c r="F16" i="19"/>
  <c r="E16" i="19"/>
  <c r="D16" i="19"/>
  <c r="C16" i="19"/>
  <c r="G41" i="8" s="1"/>
  <c r="C164" i="12"/>
  <c r="Y163" i="12"/>
  <c r="U163" i="12"/>
  <c r="J160" i="12"/>
  <c r="I160" i="12"/>
  <c r="H160" i="12"/>
  <c r="G160" i="12"/>
  <c r="Z158" i="12"/>
  <c r="Y158" i="12"/>
  <c r="X158" i="12"/>
  <c r="W158" i="12"/>
  <c r="V158" i="12"/>
  <c r="U158" i="12"/>
  <c r="T158" i="12"/>
  <c r="T29" i="5" s="1"/>
  <c r="S158" i="12"/>
  <c r="S29" i="5" s="1"/>
  <c r="P158" i="12"/>
  <c r="N158" i="12"/>
  <c r="P29" i="5" s="1"/>
  <c r="M158" i="12"/>
  <c r="O29" i="5" s="1"/>
  <c r="L158" i="12"/>
  <c r="N29" i="5" s="1"/>
  <c r="K158" i="12"/>
  <c r="J158" i="12"/>
  <c r="I158" i="12"/>
  <c r="H158" i="12"/>
  <c r="G158" i="12"/>
  <c r="Z157" i="12"/>
  <c r="Y157" i="12"/>
  <c r="X157" i="12"/>
  <c r="W157" i="12"/>
  <c r="V157" i="12"/>
  <c r="U157" i="12"/>
  <c r="P157" i="12"/>
  <c r="N157" i="12"/>
  <c r="M157" i="12"/>
  <c r="O28" i="5" s="1"/>
  <c r="L157" i="12"/>
  <c r="N28" i="5" s="1"/>
  <c r="K157" i="12"/>
  <c r="M28" i="5" s="1"/>
  <c r="J157" i="12"/>
  <c r="I157" i="12"/>
  <c r="H157" i="12"/>
  <c r="G157" i="12"/>
  <c r="Z156" i="12"/>
  <c r="Y156" i="12"/>
  <c r="X156" i="12"/>
  <c r="W156" i="12"/>
  <c r="V156" i="12"/>
  <c r="U156" i="12"/>
  <c r="T156" i="12"/>
  <c r="T27" i="5" s="1"/>
  <c r="P156" i="12"/>
  <c r="N156" i="12"/>
  <c r="P27" i="5" s="1"/>
  <c r="M156" i="12"/>
  <c r="O27" i="5" s="1"/>
  <c r="L156" i="12"/>
  <c r="K156" i="12"/>
  <c r="M27" i="5" s="1"/>
  <c r="J156" i="12"/>
  <c r="I156" i="12"/>
  <c r="H156" i="12"/>
  <c r="G156" i="12"/>
  <c r="Z155" i="12"/>
  <c r="Y155" i="12"/>
  <c r="X155" i="12"/>
  <c r="W155" i="12"/>
  <c r="V155" i="12"/>
  <c r="U155" i="12"/>
  <c r="T155" i="12"/>
  <c r="T26" i="5" s="1"/>
  <c r="N155" i="12"/>
  <c r="P26" i="5" s="1"/>
  <c r="J155" i="12"/>
  <c r="Z154" i="12"/>
  <c r="Y154" i="12"/>
  <c r="X154" i="12"/>
  <c r="V154" i="12"/>
  <c r="U154" i="12"/>
  <c r="C154" i="12"/>
  <c r="Z144" i="12"/>
  <c r="Y144" i="12"/>
  <c r="X144" i="12"/>
  <c r="W144" i="12"/>
  <c r="V144" i="12"/>
  <c r="U144" i="12"/>
  <c r="C144" i="12"/>
  <c r="Y134" i="12"/>
  <c r="X134" i="12"/>
  <c r="W134" i="12"/>
  <c r="U134" i="12"/>
  <c r="C134" i="12"/>
  <c r="Y124" i="12"/>
  <c r="X124" i="12"/>
  <c r="W124" i="12"/>
  <c r="U124" i="12"/>
  <c r="C124" i="12"/>
  <c r="Z114" i="12"/>
  <c r="X114" i="12"/>
  <c r="W114" i="12"/>
  <c r="V114" i="12"/>
  <c r="C114" i="12"/>
  <c r="Z104" i="12"/>
  <c r="X104" i="12"/>
  <c r="W104" i="12"/>
  <c r="V104" i="12"/>
  <c r="C104" i="12"/>
  <c r="Z94" i="12"/>
  <c r="Y94" i="12"/>
  <c r="X94" i="12"/>
  <c r="W94" i="12"/>
  <c r="V94" i="12"/>
  <c r="U94" i="12"/>
  <c r="C94" i="12"/>
  <c r="Z84" i="12"/>
  <c r="Y84" i="12"/>
  <c r="X84" i="12"/>
  <c r="V84" i="12"/>
  <c r="U84" i="12"/>
  <c r="C84" i="12"/>
  <c r="Z74" i="12"/>
  <c r="X74" i="12"/>
  <c r="W74" i="12"/>
  <c r="V74" i="12"/>
  <c r="C74" i="12"/>
  <c r="Z64" i="12"/>
  <c r="Y64" i="12"/>
  <c r="X64" i="12"/>
  <c r="W64" i="12"/>
  <c r="V64" i="12"/>
  <c r="U64" i="12"/>
  <c r="C64" i="12"/>
  <c r="Z54" i="12"/>
  <c r="Y54" i="12"/>
  <c r="X54" i="12"/>
  <c r="W54" i="12"/>
  <c r="V54" i="12"/>
  <c r="U54" i="12"/>
  <c r="C54" i="12"/>
  <c r="Z44" i="12"/>
  <c r="Y44" i="12"/>
  <c r="W44" i="12"/>
  <c r="V44" i="12"/>
  <c r="U44" i="12"/>
  <c r="C44" i="12"/>
  <c r="Z34" i="12"/>
  <c r="Y34" i="12"/>
  <c r="X34" i="12"/>
  <c r="W34" i="12"/>
  <c r="V34" i="12"/>
  <c r="U34" i="12"/>
  <c r="C34" i="12"/>
  <c r="Z24" i="12"/>
  <c r="Z164" i="12" s="1"/>
  <c r="Y24" i="12"/>
  <c r="Y164" i="12" s="1"/>
  <c r="X24" i="12"/>
  <c r="X164" i="12" s="1"/>
  <c r="W24" i="12"/>
  <c r="W164" i="12" s="1"/>
  <c r="V24" i="12"/>
  <c r="V164" i="12" s="1"/>
  <c r="U24" i="12"/>
  <c r="U164" i="12" s="1"/>
  <c r="C24" i="12"/>
  <c r="C164" i="11"/>
  <c r="Y162" i="11"/>
  <c r="X162" i="11"/>
  <c r="W162" i="11"/>
  <c r="J160" i="11"/>
  <c r="I160" i="11"/>
  <c r="H160" i="11"/>
  <c r="G160" i="11"/>
  <c r="Z158" i="11"/>
  <c r="Y158" i="11"/>
  <c r="X158" i="11"/>
  <c r="W158" i="11"/>
  <c r="V158" i="11"/>
  <c r="U158" i="11"/>
  <c r="T158" i="11"/>
  <c r="T16" i="5" s="1"/>
  <c r="S158" i="11"/>
  <c r="S16" i="5" s="1"/>
  <c r="P158" i="11"/>
  <c r="N158" i="11"/>
  <c r="P16" i="5" s="1"/>
  <c r="M158" i="11"/>
  <c r="O16" i="5" s="1"/>
  <c r="L158" i="11"/>
  <c r="N16" i="5" s="1"/>
  <c r="K158" i="11"/>
  <c r="M16" i="5" s="1"/>
  <c r="J158" i="11"/>
  <c r="I158" i="11"/>
  <c r="H158" i="11"/>
  <c r="G158" i="11"/>
  <c r="Z157" i="11"/>
  <c r="Y157" i="11"/>
  <c r="X157" i="11"/>
  <c r="W157" i="11"/>
  <c r="V157" i="11"/>
  <c r="U157" i="11"/>
  <c r="P157" i="11"/>
  <c r="N157" i="11"/>
  <c r="P15" i="5" s="1"/>
  <c r="M157" i="11"/>
  <c r="O15" i="5" s="1"/>
  <c r="L157" i="11"/>
  <c r="N15" i="5" s="1"/>
  <c r="K157" i="11"/>
  <c r="M15" i="5" s="1"/>
  <c r="J157" i="11"/>
  <c r="I157" i="11"/>
  <c r="H157" i="11"/>
  <c r="G157" i="11"/>
  <c r="Z156" i="11"/>
  <c r="Y156" i="11"/>
  <c r="X156" i="11"/>
  <c r="W156" i="11"/>
  <c r="V156" i="11"/>
  <c r="U156" i="11"/>
  <c r="T156" i="11"/>
  <c r="S156" i="11"/>
  <c r="R156" i="11"/>
  <c r="Q156" i="11"/>
  <c r="Q14" i="5" s="1"/>
  <c r="P156" i="11"/>
  <c r="N156" i="11"/>
  <c r="M156" i="11"/>
  <c r="O14" i="5" s="1"/>
  <c r="L156" i="11"/>
  <c r="N14" i="5" s="1"/>
  <c r="K156" i="11"/>
  <c r="M14" i="5" s="1"/>
  <c r="J156" i="11"/>
  <c r="I156" i="11"/>
  <c r="H156" i="11"/>
  <c r="G156" i="11"/>
  <c r="Z155" i="11"/>
  <c r="Y155" i="11"/>
  <c r="X155" i="11"/>
  <c r="W155" i="11"/>
  <c r="V155" i="11"/>
  <c r="U155" i="11"/>
  <c r="T155" i="11"/>
  <c r="S155" i="11"/>
  <c r="R155" i="11"/>
  <c r="Q155" i="11"/>
  <c r="Q13" i="5" s="1"/>
  <c r="P155" i="11"/>
  <c r="N155" i="11"/>
  <c r="P13" i="5" s="1"/>
  <c r="M155" i="11"/>
  <c r="L155" i="11"/>
  <c r="N13" i="5" s="1"/>
  <c r="K155" i="11"/>
  <c r="M13" i="5" s="1"/>
  <c r="J155" i="11"/>
  <c r="I155" i="11"/>
  <c r="H155" i="11"/>
  <c r="G155" i="11"/>
  <c r="C154" i="11"/>
  <c r="C144" i="11"/>
  <c r="C134" i="11"/>
  <c r="C124" i="11"/>
  <c r="C114" i="11"/>
  <c r="C104" i="11"/>
  <c r="C94" i="11"/>
  <c r="C84" i="11"/>
  <c r="C74" i="11"/>
  <c r="C64" i="11"/>
  <c r="C54" i="11"/>
  <c r="C44" i="11"/>
  <c r="C34" i="11"/>
  <c r="C24" i="11"/>
  <c r="C164" i="10"/>
  <c r="Z162" i="10"/>
  <c r="J160" i="10"/>
  <c r="I160" i="10"/>
  <c r="H160" i="10"/>
  <c r="G160" i="10"/>
  <c r="Y158" i="10"/>
  <c r="X158" i="10"/>
  <c r="W158" i="10"/>
  <c r="U158" i="10"/>
  <c r="P158" i="10"/>
  <c r="N158" i="10"/>
  <c r="L158" i="10"/>
  <c r="X29" i="5" s="1"/>
  <c r="K158" i="10"/>
  <c r="W29" i="5" s="1"/>
  <c r="J158" i="10"/>
  <c r="H158" i="10"/>
  <c r="G158" i="10"/>
  <c r="Z157" i="10"/>
  <c r="X157" i="10"/>
  <c r="W157" i="10"/>
  <c r="V157" i="10"/>
  <c r="P157" i="10"/>
  <c r="N157" i="10"/>
  <c r="Z28" i="5" s="1"/>
  <c r="M157" i="10"/>
  <c r="K157" i="10"/>
  <c r="W28" i="5" s="1"/>
  <c r="J157" i="10"/>
  <c r="I157" i="10"/>
  <c r="G157" i="10"/>
  <c r="Z156" i="10"/>
  <c r="Y156" i="10"/>
  <c r="X156" i="10"/>
  <c r="W156" i="10"/>
  <c r="V156" i="10"/>
  <c r="U156" i="10"/>
  <c r="T156" i="10"/>
  <c r="S156" i="10"/>
  <c r="R156" i="10"/>
  <c r="Q156" i="10"/>
  <c r="P156" i="10"/>
  <c r="N156" i="10"/>
  <c r="M156" i="10"/>
  <c r="L156" i="10"/>
  <c r="K156" i="10"/>
  <c r="J156" i="10"/>
  <c r="I156" i="10"/>
  <c r="H156" i="10"/>
  <c r="G156" i="10"/>
  <c r="Z155" i="10"/>
  <c r="Y155" i="10"/>
  <c r="W155" i="10"/>
  <c r="V155" i="10"/>
  <c r="U155" i="10"/>
  <c r="N155" i="10"/>
  <c r="Z26" i="5" s="1"/>
  <c r="I155" i="10"/>
  <c r="Y154" i="10"/>
  <c r="X154" i="10"/>
  <c r="W154" i="10"/>
  <c r="U154" i="10"/>
  <c r="C154" i="10"/>
  <c r="Z144" i="10"/>
  <c r="Y144" i="10"/>
  <c r="X144" i="10"/>
  <c r="W144" i="10"/>
  <c r="V144" i="10"/>
  <c r="U144" i="10"/>
  <c r="C144" i="10"/>
  <c r="Z134" i="10"/>
  <c r="X134" i="10"/>
  <c r="W134" i="10"/>
  <c r="V134" i="10"/>
  <c r="C134" i="10"/>
  <c r="Z124" i="10"/>
  <c r="Y124" i="10"/>
  <c r="W124" i="10"/>
  <c r="V124" i="10"/>
  <c r="U124" i="10"/>
  <c r="C124" i="10"/>
  <c r="Z114" i="10"/>
  <c r="Y114" i="10"/>
  <c r="X114" i="10"/>
  <c r="W114" i="10"/>
  <c r="V114" i="10"/>
  <c r="U114" i="10"/>
  <c r="C114" i="10"/>
  <c r="Z104" i="10"/>
  <c r="Y104" i="10"/>
  <c r="X104" i="10"/>
  <c r="V104" i="10"/>
  <c r="U104" i="10"/>
  <c r="C104" i="10"/>
  <c r="Z94" i="10"/>
  <c r="Y94" i="10"/>
  <c r="X94" i="10"/>
  <c r="V94" i="10"/>
  <c r="U94" i="10"/>
  <c r="C94" i="10"/>
  <c r="Y84" i="10"/>
  <c r="X84" i="10"/>
  <c r="W84" i="10"/>
  <c r="U84" i="10"/>
  <c r="C84" i="10"/>
  <c r="Y74" i="10"/>
  <c r="X74" i="10"/>
  <c r="W74" i="10"/>
  <c r="U74" i="10"/>
  <c r="C74" i="10"/>
  <c r="Y64" i="10"/>
  <c r="X64" i="10"/>
  <c r="W64" i="10"/>
  <c r="U64" i="10"/>
  <c r="C64" i="10"/>
  <c r="Z54" i="10"/>
  <c r="X54" i="10"/>
  <c r="W54" i="10"/>
  <c r="V54" i="10"/>
  <c r="C54" i="10"/>
  <c r="Y44" i="10"/>
  <c r="X44" i="10"/>
  <c r="W44" i="10"/>
  <c r="U44" i="10"/>
  <c r="C44" i="10"/>
  <c r="Z34" i="10"/>
  <c r="Y34" i="10"/>
  <c r="X34" i="10"/>
  <c r="W34" i="10"/>
  <c r="V34" i="10"/>
  <c r="U34" i="10"/>
  <c r="C34" i="10"/>
  <c r="Z24" i="10"/>
  <c r="Z164" i="10" s="1"/>
  <c r="Y24" i="10"/>
  <c r="Y164" i="10" s="1"/>
  <c r="W24" i="10"/>
  <c r="W164" i="10" s="1"/>
  <c r="V24" i="10"/>
  <c r="V164" i="10" s="1"/>
  <c r="U24" i="10"/>
  <c r="U164" i="10" s="1"/>
  <c r="C24" i="10"/>
  <c r="C164" i="9"/>
  <c r="Z162" i="9"/>
  <c r="Y162" i="9"/>
  <c r="X162" i="9"/>
  <c r="V162" i="9"/>
  <c r="J160" i="9"/>
  <c r="I160" i="9"/>
  <c r="H160" i="9"/>
  <c r="G160" i="9"/>
  <c r="Z158" i="9"/>
  <c r="Y158" i="9"/>
  <c r="X158" i="9"/>
  <c r="W158" i="9"/>
  <c r="V158" i="9"/>
  <c r="U158" i="9"/>
  <c r="T158" i="9"/>
  <c r="S158" i="9"/>
  <c r="R158" i="9"/>
  <c r="Q158" i="9"/>
  <c r="P158" i="9"/>
  <c r="N158" i="9"/>
  <c r="M158" i="9"/>
  <c r="L158" i="9"/>
  <c r="K158" i="9"/>
  <c r="J158" i="9"/>
  <c r="I158" i="9"/>
  <c r="H158" i="9"/>
  <c r="G158" i="9"/>
  <c r="Z157" i="9"/>
  <c r="Y157" i="9"/>
  <c r="X157" i="9"/>
  <c r="W157" i="9"/>
  <c r="V157" i="9"/>
  <c r="U157" i="9"/>
  <c r="P157" i="9"/>
  <c r="N157" i="9"/>
  <c r="M157" i="9"/>
  <c r="Y15" i="5" s="1"/>
  <c r="L157" i="9"/>
  <c r="X15" i="5" s="1"/>
  <c r="K157" i="9"/>
  <c r="W15" i="5" s="1"/>
  <c r="J157" i="9"/>
  <c r="I157" i="9"/>
  <c r="H157" i="9"/>
  <c r="G157" i="9"/>
  <c r="Z156" i="9"/>
  <c r="Y156" i="9"/>
  <c r="X156" i="9"/>
  <c r="W156" i="9"/>
  <c r="V156" i="9"/>
  <c r="U156" i="9"/>
  <c r="T156" i="9"/>
  <c r="S156" i="9"/>
  <c r="R156" i="9"/>
  <c r="Q156" i="9"/>
  <c r="AA14" i="5" s="1"/>
  <c r="P156" i="9"/>
  <c r="N156" i="9"/>
  <c r="Z14" i="5" s="1"/>
  <c r="M156" i="9"/>
  <c r="L156" i="9"/>
  <c r="X14" i="5" s="1"/>
  <c r="K156" i="9"/>
  <c r="W14" i="5" s="1"/>
  <c r="J156" i="9"/>
  <c r="I156" i="9"/>
  <c r="H156" i="9"/>
  <c r="G156" i="9"/>
  <c r="Z155" i="9"/>
  <c r="Y155" i="9"/>
  <c r="X155" i="9"/>
  <c r="W155" i="9"/>
  <c r="V155" i="9"/>
  <c r="U155" i="9"/>
  <c r="T155" i="9"/>
  <c r="S155" i="9"/>
  <c r="R155" i="9"/>
  <c r="Q155" i="9"/>
  <c r="AA13" i="5" s="1"/>
  <c r="P155" i="9"/>
  <c r="N155" i="9"/>
  <c r="Z13" i="5" s="1"/>
  <c r="M155" i="9"/>
  <c r="Y13" i="5" s="1"/>
  <c r="L155" i="9"/>
  <c r="K155" i="9"/>
  <c r="W13" i="5" s="1"/>
  <c r="J155" i="9"/>
  <c r="I155" i="9"/>
  <c r="H155" i="9"/>
  <c r="G155" i="9"/>
  <c r="C154" i="9"/>
  <c r="C144" i="9"/>
  <c r="C134" i="9"/>
  <c r="C124" i="9"/>
  <c r="C114" i="9"/>
  <c r="C104" i="9"/>
  <c r="C94" i="9"/>
  <c r="C84" i="9"/>
  <c r="C74" i="9"/>
  <c r="C64" i="9"/>
  <c r="C54" i="9"/>
  <c r="C44" i="9"/>
  <c r="C34" i="9"/>
  <c r="C24" i="9"/>
  <c r="C164" i="8"/>
  <c r="X162" i="8"/>
  <c r="W162" i="8"/>
  <c r="J160" i="8"/>
  <c r="I160" i="8"/>
  <c r="H160" i="8"/>
  <c r="G160" i="8"/>
  <c r="Z158" i="8"/>
  <c r="Y158" i="8"/>
  <c r="X158" i="8"/>
  <c r="W158" i="8"/>
  <c r="V158" i="8"/>
  <c r="U158" i="8"/>
  <c r="T158" i="8"/>
  <c r="J29" i="5" s="1"/>
  <c r="S158" i="8"/>
  <c r="I29" i="5" s="1"/>
  <c r="P158" i="8"/>
  <c r="N158" i="8"/>
  <c r="F29" i="5" s="1"/>
  <c r="M158" i="8"/>
  <c r="E29" i="5" s="1"/>
  <c r="L158" i="8"/>
  <c r="K158" i="8"/>
  <c r="C29" i="5" s="1"/>
  <c r="J158" i="8"/>
  <c r="I158" i="8"/>
  <c r="H158" i="8"/>
  <c r="G158" i="8"/>
  <c r="Z157" i="8"/>
  <c r="Y157" i="8"/>
  <c r="X157" i="8"/>
  <c r="W157" i="8"/>
  <c r="V157" i="8"/>
  <c r="U157" i="8"/>
  <c r="P157" i="8"/>
  <c r="N157" i="8"/>
  <c r="F28" i="5" s="1"/>
  <c r="M157" i="8"/>
  <c r="E28" i="5" s="1"/>
  <c r="L157" i="8"/>
  <c r="D28" i="5" s="1"/>
  <c r="K157" i="8"/>
  <c r="J157" i="8"/>
  <c r="I157" i="8"/>
  <c r="H157" i="8"/>
  <c r="G157" i="8"/>
  <c r="Z156" i="8"/>
  <c r="Y156" i="8"/>
  <c r="X156" i="8"/>
  <c r="W156" i="8"/>
  <c r="V156" i="8"/>
  <c r="U156" i="8"/>
  <c r="T156" i="8"/>
  <c r="J27" i="5" s="1"/>
  <c r="AN27" i="5" s="1"/>
  <c r="S156" i="8"/>
  <c r="I27" i="5" s="1"/>
  <c r="AM27" i="5" s="1"/>
  <c r="P156" i="8"/>
  <c r="N156" i="8"/>
  <c r="F27" i="5" s="1"/>
  <c r="AJ27" i="5" s="1"/>
  <c r="M156" i="8"/>
  <c r="E27" i="5" s="1"/>
  <c r="AI27" i="5" s="1"/>
  <c r="L156" i="8"/>
  <c r="D27" i="5" s="1"/>
  <c r="AH27" i="5" s="1"/>
  <c r="K156" i="8"/>
  <c r="C27" i="5" s="1"/>
  <c r="AG27" i="5" s="1"/>
  <c r="J156" i="8"/>
  <c r="I156" i="8"/>
  <c r="H156" i="8"/>
  <c r="G156" i="8"/>
  <c r="Z155" i="8"/>
  <c r="X155" i="8"/>
  <c r="W155" i="8"/>
  <c r="V155" i="8"/>
  <c r="T155" i="8"/>
  <c r="J26" i="5" s="1"/>
  <c r="AN26" i="5" s="1"/>
  <c r="S155" i="8"/>
  <c r="I26" i="5" s="1"/>
  <c r="P155" i="8"/>
  <c r="K155" i="8"/>
  <c r="C26" i="5" s="1"/>
  <c r="G155" i="8"/>
  <c r="Y154" i="8"/>
  <c r="X154" i="8"/>
  <c r="W154" i="8"/>
  <c r="U154" i="8"/>
  <c r="C154" i="8"/>
  <c r="Z144" i="8"/>
  <c r="Y144" i="8"/>
  <c r="X144" i="8"/>
  <c r="V144" i="8"/>
  <c r="U144" i="8"/>
  <c r="C144" i="8"/>
  <c r="Z134" i="8"/>
  <c r="Y134" i="8"/>
  <c r="X134" i="8"/>
  <c r="V134" i="8"/>
  <c r="U134" i="8"/>
  <c r="C134" i="8"/>
  <c r="Z124" i="8"/>
  <c r="X124" i="8"/>
  <c r="W124" i="8"/>
  <c r="V124" i="8"/>
  <c r="C124" i="8"/>
  <c r="Y114" i="8"/>
  <c r="X114" i="8"/>
  <c r="W114" i="8"/>
  <c r="U114" i="8"/>
  <c r="C114" i="8"/>
  <c r="Z104" i="8"/>
  <c r="X104" i="8"/>
  <c r="W104" i="8"/>
  <c r="V104" i="8"/>
  <c r="C104" i="8"/>
  <c r="Z94" i="8"/>
  <c r="Y94" i="8"/>
  <c r="X94" i="8"/>
  <c r="V94" i="8"/>
  <c r="U94" i="8"/>
  <c r="C94" i="8"/>
  <c r="Z84" i="8"/>
  <c r="Y84" i="8"/>
  <c r="W84" i="8"/>
  <c r="V84" i="8"/>
  <c r="U84" i="8"/>
  <c r="C84" i="8"/>
  <c r="Z74" i="8"/>
  <c r="Y74" i="8"/>
  <c r="X74" i="8"/>
  <c r="W74" i="8"/>
  <c r="V74" i="8"/>
  <c r="U74" i="8"/>
  <c r="C74" i="8"/>
  <c r="Z64" i="8"/>
  <c r="Y64" i="8"/>
  <c r="X64" i="8"/>
  <c r="W64" i="8"/>
  <c r="V64" i="8"/>
  <c r="U64" i="8"/>
  <c r="C64" i="8"/>
  <c r="Z54" i="8"/>
  <c r="Y54" i="8"/>
  <c r="X54" i="8"/>
  <c r="W54" i="8"/>
  <c r="V54" i="8"/>
  <c r="U54" i="8"/>
  <c r="C54" i="8"/>
  <c r="Z44" i="8"/>
  <c r="Y44" i="8"/>
  <c r="X44" i="8"/>
  <c r="V44" i="8"/>
  <c r="U44" i="8"/>
  <c r="C44" i="8"/>
  <c r="Y34" i="8"/>
  <c r="X34" i="8"/>
  <c r="W34" i="8"/>
  <c r="U34" i="8"/>
  <c r="C34" i="8"/>
  <c r="Z24" i="8"/>
  <c r="Z164" i="8" s="1"/>
  <c r="X24" i="8"/>
  <c r="X164" i="8" s="1"/>
  <c r="W24" i="8"/>
  <c r="W164" i="8" s="1"/>
  <c r="V24" i="8"/>
  <c r="V164" i="8" s="1"/>
  <c r="C24" i="8"/>
  <c r="C164" i="7"/>
  <c r="W162" i="7"/>
  <c r="J160" i="7"/>
  <c r="I160" i="7"/>
  <c r="H160" i="7"/>
  <c r="G160" i="7"/>
  <c r="Z158" i="7"/>
  <c r="X158" i="7"/>
  <c r="W158" i="7"/>
  <c r="V158" i="7"/>
  <c r="T158" i="7"/>
  <c r="J16" i="5" s="1"/>
  <c r="AN16" i="5" s="1"/>
  <c r="S158" i="7"/>
  <c r="I16" i="5" s="1"/>
  <c r="AM16" i="5" s="1"/>
  <c r="N158" i="7"/>
  <c r="F16" i="5" s="1"/>
  <c r="J158" i="7"/>
  <c r="Z157" i="7"/>
  <c r="Y157" i="7"/>
  <c r="W157" i="7"/>
  <c r="V157" i="7"/>
  <c r="U157" i="7"/>
  <c r="M157" i="7"/>
  <c r="E15" i="5" s="1"/>
  <c r="I157" i="7"/>
  <c r="Z156" i="7"/>
  <c r="Y156" i="7"/>
  <c r="X156" i="7"/>
  <c r="W156" i="7"/>
  <c r="V156" i="7"/>
  <c r="U156" i="7"/>
  <c r="T156" i="7"/>
  <c r="S156" i="7"/>
  <c r="R156" i="7"/>
  <c r="Q156" i="7"/>
  <c r="G14" i="5" s="1"/>
  <c r="P156" i="7"/>
  <c r="N156" i="7"/>
  <c r="F14" i="5" s="1"/>
  <c r="M156" i="7"/>
  <c r="E14" i="5" s="1"/>
  <c r="L156" i="7"/>
  <c r="D14" i="5" s="1"/>
  <c r="K156" i="7"/>
  <c r="J156" i="7"/>
  <c r="I156" i="7"/>
  <c r="H156" i="7"/>
  <c r="G156" i="7"/>
  <c r="Z155" i="7"/>
  <c r="Y155" i="7"/>
  <c r="X155" i="7"/>
  <c r="W155" i="7"/>
  <c r="V155" i="7"/>
  <c r="U155" i="7"/>
  <c r="T155" i="7"/>
  <c r="S155" i="7"/>
  <c r="R155" i="7"/>
  <c r="Q155" i="7"/>
  <c r="G13" i="5" s="1"/>
  <c r="AK13" i="5" s="1"/>
  <c r="P155" i="7"/>
  <c r="N155" i="7"/>
  <c r="F13" i="5" s="1"/>
  <c r="M155" i="7"/>
  <c r="E13" i="5" s="1"/>
  <c r="L155" i="7"/>
  <c r="D13" i="5" s="1"/>
  <c r="K155" i="7"/>
  <c r="C13" i="5" s="1"/>
  <c r="J155" i="7"/>
  <c r="I155" i="7"/>
  <c r="H155" i="7"/>
  <c r="G155" i="7"/>
  <c r="C154" i="7"/>
  <c r="C144" i="7"/>
  <c r="C134" i="7"/>
  <c r="C124" i="7"/>
  <c r="C114" i="7"/>
  <c r="C104" i="7"/>
  <c r="C94" i="7"/>
  <c r="C84" i="7"/>
  <c r="C74" i="7"/>
  <c r="C64" i="7"/>
  <c r="C54" i="7"/>
  <c r="C44" i="7"/>
  <c r="C34" i="7"/>
  <c r="C24" i="7"/>
  <c r="L61" i="5"/>
  <c r="F34" i="4"/>
  <c r="T162" i="9" l="1"/>
  <c r="AD20" i="5" s="1"/>
  <c r="T162" i="11"/>
  <c r="T20" i="5" s="1"/>
  <c r="T157" i="9"/>
  <c r="AD15" i="5" s="1"/>
  <c r="T157" i="11"/>
  <c r="T15" i="5" s="1"/>
  <c r="T162" i="7"/>
  <c r="J20" i="5" s="1"/>
  <c r="T133" i="8"/>
  <c r="T134" i="8" s="1"/>
  <c r="T22" i="10"/>
  <c r="T42" i="10"/>
  <c r="T52" i="10"/>
  <c r="T92" i="10"/>
  <c r="T102" i="10"/>
  <c r="T132" i="10"/>
  <c r="T72" i="10"/>
  <c r="T82" i="10"/>
  <c r="T152" i="10"/>
  <c r="T62" i="10"/>
  <c r="T122" i="10"/>
  <c r="T124" i="10" s="1"/>
  <c r="T32" i="8"/>
  <c r="T32" i="10"/>
  <c r="T112" i="10"/>
  <c r="T142" i="10"/>
  <c r="T157" i="10"/>
  <c r="AD28" i="5" s="1"/>
  <c r="AN28" i="5" s="1"/>
  <c r="AN29" i="5"/>
  <c r="AN20" i="5"/>
  <c r="O38" i="21"/>
  <c r="T110" i="9" s="1"/>
  <c r="AH13" i="5"/>
  <c r="H57" i="5"/>
  <c r="AM29" i="5"/>
  <c r="S155" i="10"/>
  <c r="AC26" i="5" s="1"/>
  <c r="AM26" i="5" s="1"/>
  <c r="S52" i="12"/>
  <c r="S152" i="12"/>
  <c r="S153" i="12" s="1"/>
  <c r="S154" i="12" s="1"/>
  <c r="S155" i="12"/>
  <c r="S26" i="5" s="1"/>
  <c r="S62" i="8"/>
  <c r="S49" i="7"/>
  <c r="S157" i="9"/>
  <c r="AC15" i="5" s="1"/>
  <c r="S157" i="7"/>
  <c r="I15" i="5" s="1"/>
  <c r="S157" i="11"/>
  <c r="S15" i="5" s="1"/>
  <c r="S157" i="10"/>
  <c r="AC28" i="5" s="1"/>
  <c r="AM28" i="5" s="1"/>
  <c r="AH29" i="5"/>
  <c r="L60" i="5"/>
  <c r="AJ13" i="5"/>
  <c r="AJ29" i="5"/>
  <c r="L56" i="5"/>
  <c r="L57" i="5"/>
  <c r="AI15" i="5"/>
  <c r="AI28" i="5"/>
  <c r="I21" i="9"/>
  <c r="M39" i="10"/>
  <c r="S69" i="10"/>
  <c r="W121" i="9"/>
  <c r="S109" i="10"/>
  <c r="P131" i="9"/>
  <c r="P132" i="9" s="1"/>
  <c r="U29" i="7"/>
  <c r="U33" i="7" s="1"/>
  <c r="Y31" i="9"/>
  <c r="V141" i="9"/>
  <c r="AK29" i="5"/>
  <c r="Q158" i="7"/>
  <c r="G16" i="5" s="1"/>
  <c r="AK16" i="5" s="1"/>
  <c r="Q155" i="8"/>
  <c r="G26" i="5" s="1"/>
  <c r="Q155" i="10"/>
  <c r="AA26" i="5" s="1"/>
  <c r="Q155" i="12"/>
  <c r="Q26" i="5" s="1"/>
  <c r="R158" i="8"/>
  <c r="H29" i="5" s="1"/>
  <c r="AL29" i="5" s="1"/>
  <c r="R158" i="11"/>
  <c r="R16" i="5" s="1"/>
  <c r="R158" i="12"/>
  <c r="R29" i="5" s="1"/>
  <c r="R157" i="12"/>
  <c r="R28" i="5" s="1"/>
  <c r="R156" i="8"/>
  <c r="H27" i="5" s="1"/>
  <c r="AL27" i="5" s="1"/>
  <c r="Q156" i="12"/>
  <c r="Q27" i="5" s="1"/>
  <c r="R156" i="12"/>
  <c r="R27" i="5" s="1"/>
  <c r="U52" i="8"/>
  <c r="X63" i="8"/>
  <c r="U24" i="8"/>
  <c r="U164" i="8" s="1"/>
  <c r="Y24" i="8"/>
  <c r="Y164" i="8" s="1"/>
  <c r="W44" i="8"/>
  <c r="U104" i="8"/>
  <c r="Y104" i="8"/>
  <c r="U155" i="8"/>
  <c r="Y155" i="8"/>
  <c r="W154" i="12"/>
  <c r="X23" i="8"/>
  <c r="X163" i="8" s="1"/>
  <c r="U42" i="8"/>
  <c r="V52" i="8"/>
  <c r="V62" i="8"/>
  <c r="Y72" i="8"/>
  <c r="V82" i="8"/>
  <c r="U103" i="8"/>
  <c r="Z112" i="8"/>
  <c r="T142" i="8"/>
  <c r="Z143" i="8"/>
  <c r="V153" i="8"/>
  <c r="T22" i="12"/>
  <c r="T23" i="12" s="1"/>
  <c r="V23" i="12"/>
  <c r="V163" i="12" s="1"/>
  <c r="Z32" i="12"/>
  <c r="V42" i="12"/>
  <c r="W52" i="12"/>
  <c r="T62" i="12"/>
  <c r="V63" i="12"/>
  <c r="U73" i="12"/>
  <c r="U82" i="12"/>
  <c r="W92" i="12"/>
  <c r="X93" i="12"/>
  <c r="W102" i="12"/>
  <c r="X103" i="12"/>
  <c r="W113" i="12"/>
  <c r="X123" i="12"/>
  <c r="U142" i="12"/>
  <c r="V152" i="12"/>
  <c r="X84" i="8"/>
  <c r="W94" i="8"/>
  <c r="W134" i="8"/>
  <c r="W84" i="12"/>
  <c r="U104" i="12"/>
  <c r="Y104" i="12"/>
  <c r="Z134" i="12"/>
  <c r="Y42" i="8"/>
  <c r="Y52" i="8"/>
  <c r="W62" i="8"/>
  <c r="W82" i="8"/>
  <c r="W92" i="8"/>
  <c r="U112" i="8"/>
  <c r="Z113" i="8"/>
  <c r="W132" i="8"/>
  <c r="X142" i="8"/>
  <c r="U22" i="12"/>
  <c r="U162" i="12" s="1"/>
  <c r="V33" i="12"/>
  <c r="Z42" i="12"/>
  <c r="Y52" i="12"/>
  <c r="X62" i="12"/>
  <c r="Z63" i="12"/>
  <c r="V73" i="12"/>
  <c r="Y82" i="12"/>
  <c r="Y93" i="12"/>
  <c r="Y103" i="12"/>
  <c r="W122" i="12"/>
  <c r="T132" i="12"/>
  <c r="Y142" i="12"/>
  <c r="Z152" i="12"/>
  <c r="Y72" i="12"/>
  <c r="U102" i="12"/>
  <c r="V34" i="8"/>
  <c r="Z34" i="8"/>
  <c r="V114" i="8"/>
  <c r="U124" i="8"/>
  <c r="Y124" i="8"/>
  <c r="W144" i="8"/>
  <c r="V154" i="8"/>
  <c r="X24" i="10"/>
  <c r="X164" i="10" s="1"/>
  <c r="U74" i="12"/>
  <c r="Y74" i="12"/>
  <c r="V73" i="8"/>
  <c r="T102" i="8"/>
  <c r="T103" i="8" s="1"/>
  <c r="V112" i="8"/>
  <c r="V122" i="8"/>
  <c r="X132" i="8"/>
  <c r="V143" i="8"/>
  <c r="U152" i="8"/>
  <c r="U32" i="12"/>
  <c r="W33" i="12"/>
  <c r="W43" i="12"/>
  <c r="V53" i="12"/>
  <c r="Y62" i="12"/>
  <c r="X83" i="12"/>
  <c r="Z92" i="12"/>
  <c r="T103" i="12"/>
  <c r="T104" i="12" s="1"/>
  <c r="T112" i="12"/>
  <c r="X132" i="12"/>
  <c r="V143" i="12"/>
  <c r="T153" i="12"/>
  <c r="T154" i="12" s="1"/>
  <c r="Q156" i="8"/>
  <c r="G27" i="5" s="1"/>
  <c r="AK27" i="5" s="1"/>
  <c r="R50" i="7"/>
  <c r="R30" i="7"/>
  <c r="R130" i="7"/>
  <c r="R140" i="8"/>
  <c r="K21" i="7"/>
  <c r="H29" i="7"/>
  <c r="M41" i="7"/>
  <c r="Q51" i="7"/>
  <c r="M59" i="7"/>
  <c r="Q71" i="7"/>
  <c r="K139" i="7"/>
  <c r="Y151" i="7"/>
  <c r="U69" i="8"/>
  <c r="H111" i="9"/>
  <c r="L79" i="9"/>
  <c r="R49" i="10"/>
  <c r="V19" i="7"/>
  <c r="P21" i="7"/>
  <c r="L29" i="7"/>
  <c r="S31" i="7"/>
  <c r="K39" i="7"/>
  <c r="R41" i="7"/>
  <c r="W49" i="7"/>
  <c r="U51" i="7"/>
  <c r="R59" i="7"/>
  <c r="G61" i="7"/>
  <c r="R79" i="7"/>
  <c r="G99" i="7"/>
  <c r="V119" i="7"/>
  <c r="V123" i="7" s="1"/>
  <c r="I141" i="7"/>
  <c r="I39" i="8"/>
  <c r="I61" i="8"/>
  <c r="K71" i="8"/>
  <c r="H81" i="8"/>
  <c r="K129" i="8"/>
  <c r="P59" i="9"/>
  <c r="M89" i="9"/>
  <c r="H119" i="9"/>
  <c r="R19" i="7"/>
  <c r="Y29" i="7"/>
  <c r="U111" i="7"/>
  <c r="U29" i="8"/>
  <c r="K59" i="8"/>
  <c r="G111" i="8"/>
  <c r="U71" i="9"/>
  <c r="I79" i="7"/>
  <c r="M119" i="7"/>
  <c r="Q111" i="9"/>
  <c r="I19" i="7"/>
  <c r="Z19" i="7"/>
  <c r="Q29" i="7"/>
  <c r="W31" i="7"/>
  <c r="P39" i="7"/>
  <c r="V41" i="7"/>
  <c r="H51" i="7"/>
  <c r="Y51" i="7"/>
  <c r="V59" i="7"/>
  <c r="V63" i="7" s="1"/>
  <c r="K61" i="7"/>
  <c r="P81" i="7"/>
  <c r="V101" i="7"/>
  <c r="Q129" i="7"/>
  <c r="Z141" i="7"/>
  <c r="S31" i="8"/>
  <c r="Z39" i="8"/>
  <c r="Z61" i="8"/>
  <c r="L121" i="8"/>
  <c r="I131" i="8"/>
  <c r="M61" i="9"/>
  <c r="K91" i="9"/>
  <c r="R129" i="9"/>
  <c r="G39" i="7"/>
  <c r="M21" i="8"/>
  <c r="M91" i="8"/>
  <c r="K19" i="9"/>
  <c r="G51" i="9"/>
  <c r="G52" i="9" s="1"/>
  <c r="J101" i="8"/>
  <c r="N31" i="7"/>
  <c r="P21" i="10"/>
  <c r="M19" i="7"/>
  <c r="G21" i="7"/>
  <c r="I41" i="7"/>
  <c r="Z41" i="7"/>
  <c r="L51" i="7"/>
  <c r="I59" i="7"/>
  <c r="Z59" i="7"/>
  <c r="P61" i="7"/>
  <c r="S69" i="7"/>
  <c r="L89" i="7"/>
  <c r="W109" i="7"/>
  <c r="H151" i="7"/>
  <c r="P19" i="8"/>
  <c r="L51" i="8"/>
  <c r="P89" i="8"/>
  <c r="L99" i="8"/>
  <c r="I109" i="8"/>
  <c r="I49" i="9"/>
  <c r="W69" i="9"/>
  <c r="R101" i="9"/>
  <c r="R157" i="11"/>
  <c r="R15" i="5" s="1"/>
  <c r="AL15" i="5"/>
  <c r="R157" i="8"/>
  <c r="H28" i="5" s="1"/>
  <c r="R157" i="10"/>
  <c r="AB28" i="5" s="1"/>
  <c r="R155" i="10"/>
  <c r="AB26" i="5" s="1"/>
  <c r="AL26" i="5" s="1"/>
  <c r="AG13" i="5"/>
  <c r="AH14" i="5"/>
  <c r="AK14" i="5"/>
  <c r="AJ16" i="5"/>
  <c r="AH26" i="5"/>
  <c r="AI14" i="5"/>
  <c r="AJ28" i="5"/>
  <c r="AG29" i="5"/>
  <c r="L51" i="5"/>
  <c r="L59" i="5"/>
  <c r="AG26" i="5"/>
  <c r="AJ26" i="5"/>
  <c r="AH16" i="5"/>
  <c r="AG28" i="5"/>
  <c r="AI13" i="5"/>
  <c r="AJ14" i="5"/>
  <c r="AI26" i="5"/>
  <c r="AG14" i="5"/>
  <c r="X143" i="9"/>
  <c r="X144" i="9"/>
  <c r="T151" i="12"/>
  <c r="T129" i="12"/>
  <c r="T139" i="12"/>
  <c r="T121" i="12"/>
  <c r="T131" i="12"/>
  <c r="T109" i="12"/>
  <c r="T91" i="12"/>
  <c r="T149" i="12"/>
  <c r="T99" i="12"/>
  <c r="T89" i="12"/>
  <c r="T79" i="12"/>
  <c r="T59" i="12"/>
  <c r="T41" i="12"/>
  <c r="T19" i="12"/>
  <c r="T141" i="11"/>
  <c r="T121" i="11"/>
  <c r="T61" i="12"/>
  <c r="T51" i="12"/>
  <c r="T69" i="12"/>
  <c r="T31" i="12"/>
  <c r="T111" i="12"/>
  <c r="T29" i="12"/>
  <c r="T151" i="11"/>
  <c r="T119" i="12"/>
  <c r="T101" i="12"/>
  <c r="T141" i="12"/>
  <c r="T49" i="12"/>
  <c r="T39" i="12"/>
  <c r="T131" i="11"/>
  <c r="T81" i="12"/>
  <c r="T71" i="12"/>
  <c r="T139" i="11"/>
  <c r="T111" i="11"/>
  <c r="T91" i="11"/>
  <c r="T149" i="11"/>
  <c r="T129" i="11"/>
  <c r="T119" i="11"/>
  <c r="T99" i="11"/>
  <c r="T89" i="11"/>
  <c r="T69" i="11"/>
  <c r="T49" i="11"/>
  <c r="T29" i="11"/>
  <c r="T101" i="11"/>
  <c r="T71" i="11"/>
  <c r="T51" i="11"/>
  <c r="T31" i="11"/>
  <c r="T151" i="10"/>
  <c r="T141" i="10"/>
  <c r="T131" i="10"/>
  <c r="T121" i="10"/>
  <c r="T111" i="10"/>
  <c r="T21" i="12"/>
  <c r="T161" i="12" s="1"/>
  <c r="T32" i="5" s="1"/>
  <c r="T109" i="11"/>
  <c r="T79" i="11"/>
  <c r="T59" i="11"/>
  <c r="T39" i="11"/>
  <c r="T19" i="11"/>
  <c r="T21" i="11"/>
  <c r="T129" i="10"/>
  <c r="T133" i="10" s="1"/>
  <c r="T41" i="11"/>
  <c r="T149" i="10"/>
  <c r="T153" i="10" s="1"/>
  <c r="T139" i="10"/>
  <c r="T61" i="11"/>
  <c r="T119" i="10"/>
  <c r="T123" i="10" s="1"/>
  <c r="T109" i="10"/>
  <c r="T113" i="10" s="1"/>
  <c r="T99" i="10"/>
  <c r="T89" i="10"/>
  <c r="T79" i="10"/>
  <c r="T83" i="10" s="1"/>
  <c r="T69" i="10"/>
  <c r="T101" i="10"/>
  <c r="T81" i="10"/>
  <c r="T59" i="10"/>
  <c r="T63" i="10" s="1"/>
  <c r="T51" i="10"/>
  <c r="T19" i="10"/>
  <c r="T139" i="8"/>
  <c r="T121" i="8"/>
  <c r="T99" i="8"/>
  <c r="T81" i="8"/>
  <c r="T49" i="10"/>
  <c r="T41" i="10"/>
  <c r="T149" i="9"/>
  <c r="T141" i="9"/>
  <c r="T129" i="9"/>
  <c r="T121" i="9"/>
  <c r="T109" i="9"/>
  <c r="T101" i="9"/>
  <c r="T89" i="9"/>
  <c r="T81" i="9"/>
  <c r="T69" i="9"/>
  <c r="T61" i="9"/>
  <c r="T49" i="9"/>
  <c r="T41" i="9"/>
  <c r="T29" i="9"/>
  <c r="T21" i="9"/>
  <c r="T149" i="8"/>
  <c r="T131" i="8"/>
  <c r="T109" i="8"/>
  <c r="T91" i="8"/>
  <c r="T91" i="10"/>
  <c r="T71" i="10"/>
  <c r="T39" i="10"/>
  <c r="T31" i="10"/>
  <c r="T29" i="10"/>
  <c r="T151" i="9"/>
  <c r="T79" i="9"/>
  <c r="T71" i="9"/>
  <c r="T141" i="8"/>
  <c r="T119" i="8"/>
  <c r="T69" i="8"/>
  <c r="T51" i="8"/>
  <c r="T29" i="8"/>
  <c r="T151" i="7"/>
  <c r="T129" i="7"/>
  <c r="T111" i="7"/>
  <c r="T89" i="7"/>
  <c r="T71" i="7"/>
  <c r="T61" i="10"/>
  <c r="T139" i="9"/>
  <c r="T131" i="9"/>
  <c r="T59" i="9"/>
  <c r="T51" i="9"/>
  <c r="T111" i="8"/>
  <c r="T89" i="8"/>
  <c r="T61" i="8"/>
  <c r="T39" i="8"/>
  <c r="T21" i="8"/>
  <c r="T141" i="7"/>
  <c r="T119" i="7"/>
  <c r="T101" i="7"/>
  <c r="T79" i="7"/>
  <c r="T81" i="11"/>
  <c r="T21" i="10"/>
  <c r="T161" i="10" s="1"/>
  <c r="AD32" i="5" s="1"/>
  <c r="T119" i="9"/>
  <c r="T111" i="9"/>
  <c r="T39" i="9"/>
  <c r="T31" i="9"/>
  <c r="T101" i="8"/>
  <c r="T79" i="8"/>
  <c r="T49" i="8"/>
  <c r="T31" i="8"/>
  <c r="T149" i="7"/>
  <c r="T131" i="7"/>
  <c r="T109" i="7"/>
  <c r="T91" i="7"/>
  <c r="T69" i="7"/>
  <c r="T41" i="8"/>
  <c r="T99" i="7"/>
  <c r="T51" i="7"/>
  <c r="T29" i="7"/>
  <c r="T151" i="8"/>
  <c r="T59" i="8"/>
  <c r="T139" i="7"/>
  <c r="T59" i="7"/>
  <c r="T41" i="7"/>
  <c r="T19" i="7"/>
  <c r="T91" i="9"/>
  <c r="T19" i="9"/>
  <c r="T129" i="8"/>
  <c r="T71" i="8"/>
  <c r="T19" i="8"/>
  <c r="T159" i="8" s="1"/>
  <c r="J30" i="5" s="1"/>
  <c r="T81" i="7"/>
  <c r="T49" i="7"/>
  <c r="T31" i="7"/>
  <c r="Y130" i="12"/>
  <c r="Y140" i="12"/>
  <c r="Y150" i="12"/>
  <c r="Y110" i="12"/>
  <c r="Y70" i="12"/>
  <c r="Y60" i="12"/>
  <c r="Y20" i="12"/>
  <c r="Y160" i="12" s="1"/>
  <c r="Y120" i="12"/>
  <c r="Y100" i="12"/>
  <c r="Y80" i="12"/>
  <c r="Y40" i="12"/>
  <c r="Y90" i="12"/>
  <c r="Y30" i="12"/>
  <c r="Y50" i="12"/>
  <c r="Y140" i="8"/>
  <c r="Y100" i="8"/>
  <c r="Y150" i="8"/>
  <c r="Y110" i="8"/>
  <c r="Y70" i="8"/>
  <c r="Y80" i="8"/>
  <c r="Y30" i="8"/>
  <c r="Y130" i="8"/>
  <c r="Y40" i="8"/>
  <c r="Y120" i="8"/>
  <c r="Y50" i="8"/>
  <c r="Y90" i="8"/>
  <c r="Y60" i="8"/>
  <c r="Y20" i="8"/>
  <c r="Y160" i="8" s="1"/>
  <c r="T37" i="21"/>
  <c r="M150" i="10"/>
  <c r="M140" i="10"/>
  <c r="M130" i="10"/>
  <c r="M120" i="10"/>
  <c r="M110" i="10"/>
  <c r="M100" i="10"/>
  <c r="M90" i="10"/>
  <c r="M80" i="10"/>
  <c r="M70" i="10"/>
  <c r="M60" i="10"/>
  <c r="M50" i="10"/>
  <c r="M40" i="10"/>
  <c r="M30" i="10"/>
  <c r="M20" i="10"/>
  <c r="M160" i="10" s="1"/>
  <c r="Y31" i="5" s="1"/>
  <c r="H38" i="21"/>
  <c r="S140" i="11"/>
  <c r="S120" i="11"/>
  <c r="S110" i="11"/>
  <c r="S150" i="11"/>
  <c r="S90" i="11"/>
  <c r="S70" i="11"/>
  <c r="S50" i="11"/>
  <c r="S30" i="11"/>
  <c r="S130" i="11"/>
  <c r="S80" i="11"/>
  <c r="S20" i="11"/>
  <c r="S100" i="11"/>
  <c r="S40" i="11"/>
  <c r="S150" i="7"/>
  <c r="S110" i="7"/>
  <c r="S70" i="7"/>
  <c r="S60" i="11"/>
  <c r="S140" i="7"/>
  <c r="S100" i="7"/>
  <c r="S130" i="7"/>
  <c r="S90" i="7"/>
  <c r="S120" i="7"/>
  <c r="S50" i="7"/>
  <c r="S40" i="7"/>
  <c r="S30" i="7"/>
  <c r="S20" i="7"/>
  <c r="S160" i="7" s="1"/>
  <c r="I18" i="5" s="1"/>
  <c r="J79" i="8"/>
  <c r="H157" i="10"/>
  <c r="L157" i="10"/>
  <c r="X28" i="5" s="1"/>
  <c r="AH28" i="5" s="1"/>
  <c r="Q157" i="10"/>
  <c r="AA28" i="5" s="1"/>
  <c r="AK28" i="5" s="1"/>
  <c r="U22" i="10"/>
  <c r="U162" i="10" s="1"/>
  <c r="U157" i="10"/>
  <c r="Y22" i="10"/>
  <c r="Y162" i="10" s="1"/>
  <c r="Y157" i="10"/>
  <c r="I158" i="10"/>
  <c r="M158" i="10"/>
  <c r="Y29" i="5" s="1"/>
  <c r="AI29" i="5" s="1"/>
  <c r="J157" i="7"/>
  <c r="N157" i="7"/>
  <c r="F15" i="5" s="1"/>
  <c r="AJ15" i="5" s="1"/>
  <c r="K158" i="7"/>
  <c r="C16" i="5" s="1"/>
  <c r="AG16" i="5" s="1"/>
  <c r="P158" i="7"/>
  <c r="W20" i="7"/>
  <c r="W160" i="7" s="1"/>
  <c r="T21" i="7"/>
  <c r="J49" i="7"/>
  <c r="X61" i="7"/>
  <c r="J141" i="12"/>
  <c r="J151" i="12"/>
  <c r="J129" i="12"/>
  <c r="J139" i="12"/>
  <c r="J99" i="12"/>
  <c r="J81" i="12"/>
  <c r="J149" i="12"/>
  <c r="J152" i="12" s="1"/>
  <c r="J49" i="12"/>
  <c r="J31" i="12"/>
  <c r="J32" i="12" s="1"/>
  <c r="J139" i="11"/>
  <c r="J119" i="11"/>
  <c r="J111" i="12"/>
  <c r="J69" i="12"/>
  <c r="J72" i="12" s="1"/>
  <c r="J73" i="12" s="1"/>
  <c r="J59" i="12"/>
  <c r="J39" i="12"/>
  <c r="J29" i="12"/>
  <c r="J121" i="12"/>
  <c r="J119" i="12"/>
  <c r="J109" i="12"/>
  <c r="J101" i="12"/>
  <c r="J89" i="12"/>
  <c r="J92" i="12" s="1"/>
  <c r="J93" i="12" s="1"/>
  <c r="J51" i="12"/>
  <c r="J41" i="12"/>
  <c r="J131" i="12"/>
  <c r="J91" i="12"/>
  <c r="J71" i="12"/>
  <c r="J61" i="12"/>
  <c r="J62" i="12" s="1"/>
  <c r="J79" i="12"/>
  <c r="J21" i="12"/>
  <c r="J151" i="11"/>
  <c r="J141" i="11"/>
  <c r="J142" i="11" s="1"/>
  <c r="J129" i="11"/>
  <c r="J121" i="11"/>
  <c r="J109" i="11"/>
  <c r="J111" i="11"/>
  <c r="J112" i="11" s="1"/>
  <c r="J91" i="11"/>
  <c r="J19" i="12"/>
  <c r="J22" i="12" s="1"/>
  <c r="J23" i="12" s="1"/>
  <c r="J149" i="11"/>
  <c r="J131" i="11"/>
  <c r="J81" i="11"/>
  <c r="J61" i="11"/>
  <c r="J41" i="11"/>
  <c r="J21" i="11"/>
  <c r="J149" i="10"/>
  <c r="J139" i="10"/>
  <c r="J89" i="11"/>
  <c r="J69" i="11"/>
  <c r="J49" i="11"/>
  <c r="J29" i="11"/>
  <c r="J101" i="11"/>
  <c r="J71" i="11"/>
  <c r="J51" i="11"/>
  <c r="J31" i="11"/>
  <c r="J151" i="10"/>
  <c r="J141" i="10"/>
  <c r="J131" i="10"/>
  <c r="J121" i="10"/>
  <c r="J39" i="11"/>
  <c r="J59" i="11"/>
  <c r="J129" i="10"/>
  <c r="J111" i="10"/>
  <c r="J101" i="10"/>
  <c r="J91" i="10"/>
  <c r="J81" i="10"/>
  <c r="J71" i="10"/>
  <c r="J61" i="10"/>
  <c r="J51" i="10"/>
  <c r="J41" i="10"/>
  <c r="J31" i="10"/>
  <c r="J21" i="10"/>
  <c r="J99" i="11"/>
  <c r="J79" i="11"/>
  <c r="J49" i="10"/>
  <c r="J151" i="9"/>
  <c r="J139" i="9"/>
  <c r="J131" i="9"/>
  <c r="J119" i="9"/>
  <c r="J111" i="9"/>
  <c r="J99" i="9"/>
  <c r="J91" i="9"/>
  <c r="J79" i="9"/>
  <c r="J71" i="9"/>
  <c r="J59" i="9"/>
  <c r="J51" i="9"/>
  <c r="J39" i="9"/>
  <c r="J42" i="9" s="1"/>
  <c r="J31" i="9"/>
  <c r="J19" i="9"/>
  <c r="J151" i="8"/>
  <c r="J129" i="8"/>
  <c r="J111" i="8"/>
  <c r="J89" i="8"/>
  <c r="J71" i="8"/>
  <c r="J99" i="10"/>
  <c r="J102" i="10" s="1"/>
  <c r="J79" i="10"/>
  <c r="J39" i="10"/>
  <c r="J139" i="8"/>
  <c r="J121" i="8"/>
  <c r="J99" i="8"/>
  <c r="J81" i="8"/>
  <c r="J19" i="11"/>
  <c r="J29" i="10"/>
  <c r="J32" i="10" s="1"/>
  <c r="J109" i="10"/>
  <c r="J89" i="10"/>
  <c r="J69" i="10"/>
  <c r="J141" i="9"/>
  <c r="J89" i="9"/>
  <c r="J61" i="9"/>
  <c r="J149" i="8"/>
  <c r="J91" i="8"/>
  <c r="J59" i="8"/>
  <c r="J41" i="8"/>
  <c r="J19" i="8"/>
  <c r="J139" i="7"/>
  <c r="J121" i="7"/>
  <c r="J99" i="7"/>
  <c r="J81" i="7"/>
  <c r="J119" i="10"/>
  <c r="J122" i="10" s="1"/>
  <c r="J59" i="10"/>
  <c r="J149" i="9"/>
  <c r="J121" i="9"/>
  <c r="J69" i="9"/>
  <c r="J41" i="9"/>
  <c r="J141" i="8"/>
  <c r="J119" i="8"/>
  <c r="J69" i="8"/>
  <c r="J72" i="8" s="1"/>
  <c r="J73" i="8" s="1"/>
  <c r="J51" i="8"/>
  <c r="J29" i="8"/>
  <c r="J151" i="7"/>
  <c r="J129" i="7"/>
  <c r="J111" i="7"/>
  <c r="J89" i="7"/>
  <c r="J71" i="7"/>
  <c r="J19" i="10"/>
  <c r="J22" i="10" s="1"/>
  <c r="J129" i="9"/>
  <c r="J101" i="9"/>
  <c r="J49" i="9"/>
  <c r="J52" i="9" s="1"/>
  <c r="J21" i="9"/>
  <c r="J131" i="8"/>
  <c r="J109" i="8"/>
  <c r="J112" i="8" s="1"/>
  <c r="J61" i="8"/>
  <c r="J39" i="8"/>
  <c r="J21" i="8"/>
  <c r="J141" i="7"/>
  <c r="J119" i="7"/>
  <c r="J122" i="7" s="1"/>
  <c r="J101" i="7"/>
  <c r="J79" i="7"/>
  <c r="J49" i="8"/>
  <c r="J131" i="7"/>
  <c r="J61" i="7"/>
  <c r="J39" i="7"/>
  <c r="J21" i="7"/>
  <c r="J29" i="9"/>
  <c r="J31" i="8"/>
  <c r="J69" i="7"/>
  <c r="J51" i="7"/>
  <c r="J52" i="7" s="1"/>
  <c r="J29" i="7"/>
  <c r="J109" i="9"/>
  <c r="J81" i="9"/>
  <c r="J109" i="7"/>
  <c r="J59" i="7"/>
  <c r="J41" i="7"/>
  <c r="J19" i="7"/>
  <c r="N141" i="12"/>
  <c r="N151" i="12"/>
  <c r="N129" i="12"/>
  <c r="N121" i="12"/>
  <c r="N99" i="12"/>
  <c r="N81" i="12"/>
  <c r="N139" i="12"/>
  <c r="N89" i="12"/>
  <c r="N79" i="12"/>
  <c r="N49" i="12"/>
  <c r="N31" i="12"/>
  <c r="N32" i="12" s="1"/>
  <c r="N33" i="12" s="1"/>
  <c r="N139" i="11"/>
  <c r="N119" i="11"/>
  <c r="N61" i="12"/>
  <c r="N51" i="12"/>
  <c r="N41" i="12"/>
  <c r="N131" i="12"/>
  <c r="N119" i="12"/>
  <c r="N109" i="12"/>
  <c r="N101" i="12"/>
  <c r="N91" i="12"/>
  <c r="N92" i="12" s="1"/>
  <c r="N71" i="12"/>
  <c r="N69" i="12"/>
  <c r="N59" i="12"/>
  <c r="N149" i="12"/>
  <c r="N152" i="12" s="1"/>
  <c r="N39" i="12"/>
  <c r="N19" i="12"/>
  <c r="N151" i="11"/>
  <c r="N111" i="12"/>
  <c r="N131" i="11"/>
  <c r="N149" i="11"/>
  <c r="N152" i="11" s="1"/>
  <c r="N109" i="11"/>
  <c r="N21" i="12"/>
  <c r="N129" i="11"/>
  <c r="N121" i="11"/>
  <c r="N111" i="11"/>
  <c r="N91" i="11"/>
  <c r="N101" i="11"/>
  <c r="N81" i="11"/>
  <c r="N61" i="11"/>
  <c r="N41" i="11"/>
  <c r="N21" i="11"/>
  <c r="N149" i="10"/>
  <c r="N139" i="10"/>
  <c r="N99" i="11"/>
  <c r="N89" i="11"/>
  <c r="N69" i="11"/>
  <c r="N72" i="11" s="1"/>
  <c r="N49" i="11"/>
  <c r="N29" i="11"/>
  <c r="N29" i="12"/>
  <c r="N141" i="11"/>
  <c r="N71" i="11"/>
  <c r="N51" i="11"/>
  <c r="N31" i="11"/>
  <c r="N151" i="10"/>
  <c r="N141" i="10"/>
  <c r="N131" i="10"/>
  <c r="N121" i="10"/>
  <c r="N111" i="10"/>
  <c r="N59" i="11"/>
  <c r="N79" i="11"/>
  <c r="N119" i="10"/>
  <c r="N101" i="10"/>
  <c r="N102" i="10" s="1"/>
  <c r="N91" i="10"/>
  <c r="N81" i="10"/>
  <c r="N71" i="10"/>
  <c r="N61" i="10"/>
  <c r="N51" i="10"/>
  <c r="N41" i="10"/>
  <c r="N31" i="10"/>
  <c r="N21" i="10"/>
  <c r="N22" i="10" s="1"/>
  <c r="N19" i="11"/>
  <c r="N59" i="10"/>
  <c r="N19" i="10"/>
  <c r="N151" i="9"/>
  <c r="N139" i="9"/>
  <c r="N131" i="9"/>
  <c r="N119" i="9"/>
  <c r="N111" i="9"/>
  <c r="N99" i="9"/>
  <c r="N91" i="9"/>
  <c r="N79" i="9"/>
  <c r="N71" i="9"/>
  <c r="N72" i="9" s="1"/>
  <c r="N59" i="9"/>
  <c r="N51" i="9"/>
  <c r="N39" i="9"/>
  <c r="N31" i="9"/>
  <c r="N19" i="9"/>
  <c r="N151" i="8"/>
  <c r="N129" i="8"/>
  <c r="N111" i="8"/>
  <c r="N89" i="8"/>
  <c r="N71" i="8"/>
  <c r="N129" i="10"/>
  <c r="N109" i="10"/>
  <c r="N112" i="10" s="1"/>
  <c r="N89" i="10"/>
  <c r="N69" i="10"/>
  <c r="N49" i="10"/>
  <c r="N139" i="8"/>
  <c r="N142" i="8" s="1"/>
  <c r="N143" i="8" s="1"/>
  <c r="N121" i="8"/>
  <c r="N99" i="8"/>
  <c r="N102" i="8" s="1"/>
  <c r="N81" i="8"/>
  <c r="N39" i="10"/>
  <c r="N39" i="11"/>
  <c r="N129" i="9"/>
  <c r="N132" i="9" s="1"/>
  <c r="N101" i="9"/>
  <c r="N49" i="9"/>
  <c r="N21" i="9"/>
  <c r="N131" i="8"/>
  <c r="N109" i="8"/>
  <c r="N59" i="8"/>
  <c r="N41" i="8"/>
  <c r="N19" i="8"/>
  <c r="N139" i="7"/>
  <c r="N121" i="7"/>
  <c r="N99" i="7"/>
  <c r="N81" i="7"/>
  <c r="N99" i="10"/>
  <c r="N79" i="10"/>
  <c r="N29" i="10"/>
  <c r="N109" i="9"/>
  <c r="N81" i="9"/>
  <c r="N29" i="9"/>
  <c r="N32" i="9" s="1"/>
  <c r="N101" i="8"/>
  <c r="N79" i="8"/>
  <c r="N69" i="8"/>
  <c r="N51" i="8"/>
  <c r="N29" i="8"/>
  <c r="N151" i="7"/>
  <c r="N129" i="7"/>
  <c r="N111" i="7"/>
  <c r="N89" i="7"/>
  <c r="N71" i="7"/>
  <c r="N72" i="7" s="1"/>
  <c r="N141" i="9"/>
  <c r="N89" i="9"/>
  <c r="N61" i="9"/>
  <c r="N149" i="8"/>
  <c r="N152" i="8" s="1"/>
  <c r="N91" i="8"/>
  <c r="N61" i="8"/>
  <c r="N39" i="8"/>
  <c r="N21" i="8"/>
  <c r="N141" i="7"/>
  <c r="N119" i="7"/>
  <c r="N101" i="7"/>
  <c r="N79" i="7"/>
  <c r="N82" i="7" s="1"/>
  <c r="N69" i="9"/>
  <c r="N31" i="8"/>
  <c r="N69" i="7"/>
  <c r="N61" i="7"/>
  <c r="N39" i="7"/>
  <c r="N21" i="7"/>
  <c r="N149" i="9"/>
  <c r="N41" i="9"/>
  <c r="N141" i="8"/>
  <c r="N109" i="7"/>
  <c r="N112" i="7" s="1"/>
  <c r="N51" i="7"/>
  <c r="N29" i="7"/>
  <c r="N121" i="9"/>
  <c r="N149" i="7"/>
  <c r="N91" i="7"/>
  <c r="N59" i="7"/>
  <c r="N62" i="7" s="1"/>
  <c r="N41" i="7"/>
  <c r="N19" i="7"/>
  <c r="U130" i="12"/>
  <c r="U140" i="12"/>
  <c r="U110" i="12"/>
  <c r="U70" i="12"/>
  <c r="U100" i="12"/>
  <c r="U90" i="12"/>
  <c r="U80" i="12"/>
  <c r="U60" i="12"/>
  <c r="U20" i="12"/>
  <c r="U160" i="12" s="1"/>
  <c r="U150" i="12"/>
  <c r="U50" i="12"/>
  <c r="U40" i="12"/>
  <c r="U120" i="12"/>
  <c r="U30" i="12"/>
  <c r="U140" i="8"/>
  <c r="U100" i="8"/>
  <c r="U150" i="8"/>
  <c r="U110" i="8"/>
  <c r="U70" i="8"/>
  <c r="U120" i="8"/>
  <c r="U30" i="8"/>
  <c r="U90" i="8"/>
  <c r="U40" i="8"/>
  <c r="U80" i="8"/>
  <c r="U50" i="8"/>
  <c r="U130" i="8"/>
  <c r="U60" i="8"/>
  <c r="P37" i="21"/>
  <c r="U20" i="8"/>
  <c r="U160" i="8" s="1"/>
  <c r="V150" i="10"/>
  <c r="V140" i="10"/>
  <c r="V130" i="10"/>
  <c r="V120" i="10"/>
  <c r="V110" i="10"/>
  <c r="V100" i="10"/>
  <c r="V90" i="10"/>
  <c r="V80" i="10"/>
  <c r="V70" i="10"/>
  <c r="V60" i="10"/>
  <c r="V50" i="10"/>
  <c r="V40" i="10"/>
  <c r="V30" i="10"/>
  <c r="V20" i="10"/>
  <c r="V160" i="10" s="1"/>
  <c r="Q38" i="21"/>
  <c r="Z150" i="10"/>
  <c r="Z140" i="10"/>
  <c r="Z130" i="10"/>
  <c r="Z120" i="10"/>
  <c r="Z110" i="10"/>
  <c r="Z100" i="10"/>
  <c r="Z90" i="10"/>
  <c r="Z80" i="10"/>
  <c r="Z70" i="10"/>
  <c r="Z60" i="10"/>
  <c r="Z50" i="10"/>
  <c r="Z40" i="10"/>
  <c r="Z30" i="10"/>
  <c r="Z20" i="10"/>
  <c r="Z160" i="10" s="1"/>
  <c r="U38" i="21"/>
  <c r="K140" i="9"/>
  <c r="K120" i="9"/>
  <c r="K100" i="9"/>
  <c r="K80" i="9"/>
  <c r="K60" i="9"/>
  <c r="K40" i="9"/>
  <c r="K20" i="9"/>
  <c r="K90" i="9"/>
  <c r="K150" i="9"/>
  <c r="K70" i="9"/>
  <c r="K130" i="9"/>
  <c r="K50" i="9"/>
  <c r="K110" i="9"/>
  <c r="Q151" i="10"/>
  <c r="Q141" i="10"/>
  <c r="Q131" i="10"/>
  <c r="Q111" i="10"/>
  <c r="Q31" i="10"/>
  <c r="Q101" i="10"/>
  <c r="Q81" i="10"/>
  <c r="Q61" i="10"/>
  <c r="Q21" i="10"/>
  <c r="Q121" i="10"/>
  <c r="Q51" i="10"/>
  <c r="Q41" i="10"/>
  <c r="Q71" i="10"/>
  <c r="Q91" i="10"/>
  <c r="J149" i="7"/>
  <c r="K30" i="9"/>
  <c r="P157" i="7"/>
  <c r="X157" i="7"/>
  <c r="N150" i="11"/>
  <c r="N120" i="11"/>
  <c r="N110" i="11"/>
  <c r="N130" i="11"/>
  <c r="N80" i="11"/>
  <c r="N60" i="11"/>
  <c r="N62" i="11" s="1"/>
  <c r="N40" i="11"/>
  <c r="N20" i="11"/>
  <c r="N140" i="11"/>
  <c r="N100" i="11"/>
  <c r="N90" i="11"/>
  <c r="N70" i="11"/>
  <c r="N50" i="11"/>
  <c r="N30" i="11"/>
  <c r="N150" i="7"/>
  <c r="N110" i="7"/>
  <c r="N70" i="7"/>
  <c r="N140" i="7"/>
  <c r="N100" i="7"/>
  <c r="N130" i="7"/>
  <c r="N90" i="7"/>
  <c r="N80" i="7"/>
  <c r="N50" i="7"/>
  <c r="N120" i="7"/>
  <c r="N40" i="7"/>
  <c r="N30" i="7"/>
  <c r="W140" i="11"/>
  <c r="W120" i="11"/>
  <c r="W150" i="11"/>
  <c r="W130" i="11"/>
  <c r="W110" i="11"/>
  <c r="W100" i="11"/>
  <c r="W90" i="11"/>
  <c r="W70" i="11"/>
  <c r="W50" i="11"/>
  <c r="W30" i="11"/>
  <c r="W20" i="11"/>
  <c r="W160" i="11" s="1"/>
  <c r="W40" i="11"/>
  <c r="W60" i="11"/>
  <c r="W80" i="11"/>
  <c r="W150" i="7"/>
  <c r="W110" i="7"/>
  <c r="W70" i="7"/>
  <c r="W140" i="7"/>
  <c r="W100" i="7"/>
  <c r="W130" i="7"/>
  <c r="W90" i="7"/>
  <c r="W50" i="7"/>
  <c r="W40" i="7"/>
  <c r="W80" i="7"/>
  <c r="W30" i="7"/>
  <c r="P140" i="9"/>
  <c r="P120" i="9"/>
  <c r="P100" i="9"/>
  <c r="P80" i="9"/>
  <c r="P60" i="9"/>
  <c r="P40" i="9"/>
  <c r="P20" i="9"/>
  <c r="P160" i="9" s="1"/>
  <c r="P130" i="9"/>
  <c r="P50" i="9"/>
  <c r="P110" i="9"/>
  <c r="P30" i="9"/>
  <c r="P90" i="9"/>
  <c r="P70" i="9"/>
  <c r="X140" i="9"/>
  <c r="X120" i="9"/>
  <c r="X100" i="9"/>
  <c r="X80" i="9"/>
  <c r="X60" i="9"/>
  <c r="X40" i="9"/>
  <c r="X20" i="9"/>
  <c r="X160" i="9" s="1"/>
  <c r="X130" i="9"/>
  <c r="X50" i="9"/>
  <c r="X110" i="9"/>
  <c r="X30" i="9"/>
  <c r="X90" i="9"/>
  <c r="X70" i="9"/>
  <c r="X150" i="9"/>
  <c r="X21" i="7"/>
  <c r="X161" i="7" s="1"/>
  <c r="N49" i="7"/>
  <c r="N52" i="7" s="1"/>
  <c r="N60" i="7"/>
  <c r="N92" i="7"/>
  <c r="T121" i="7"/>
  <c r="X41" i="8"/>
  <c r="N49" i="8"/>
  <c r="N119" i="8"/>
  <c r="N122" i="8" s="1"/>
  <c r="T99" i="9"/>
  <c r="X151" i="12"/>
  <c r="X129" i="12"/>
  <c r="X139" i="12"/>
  <c r="X121" i="12"/>
  <c r="X149" i="12"/>
  <c r="X109" i="12"/>
  <c r="X91" i="12"/>
  <c r="X69" i="12"/>
  <c r="X141" i="12"/>
  <c r="X119" i="12"/>
  <c r="X81" i="12"/>
  <c r="X71" i="12"/>
  <c r="X59" i="12"/>
  <c r="X41" i="12"/>
  <c r="X19" i="12"/>
  <c r="X159" i="12" s="1"/>
  <c r="X141" i="11"/>
  <c r="X121" i="11"/>
  <c r="X101" i="12"/>
  <c r="X111" i="12"/>
  <c r="X61" i="12"/>
  <c r="X51" i="12"/>
  <c r="X131" i="12"/>
  <c r="X89" i="12"/>
  <c r="X21" i="12"/>
  <c r="X161" i="12" s="1"/>
  <c r="X49" i="12"/>
  <c r="X39" i="12"/>
  <c r="X99" i="12"/>
  <c r="X31" i="12"/>
  <c r="X151" i="11"/>
  <c r="X149" i="11"/>
  <c r="X29" i="12"/>
  <c r="X131" i="11"/>
  <c r="X111" i="11"/>
  <c r="X91" i="11"/>
  <c r="X99" i="11"/>
  <c r="X109" i="11"/>
  <c r="X89" i="11"/>
  <c r="X69" i="11"/>
  <c r="X49" i="11"/>
  <c r="X29" i="11"/>
  <c r="X129" i="11"/>
  <c r="X71" i="11"/>
  <c r="X51" i="11"/>
  <c r="X31" i="11"/>
  <c r="X151" i="10"/>
  <c r="X141" i="10"/>
  <c r="X131" i="10"/>
  <c r="X121" i="10"/>
  <c r="X111" i="10"/>
  <c r="X119" i="11"/>
  <c r="X79" i="11"/>
  <c r="X59" i="11"/>
  <c r="X39" i="11"/>
  <c r="X19" i="11"/>
  <c r="X41" i="11"/>
  <c r="X149" i="10"/>
  <c r="X153" i="10" s="1"/>
  <c r="X139" i="10"/>
  <c r="X143" i="10" s="1"/>
  <c r="X119" i="10"/>
  <c r="X123" i="10" s="1"/>
  <c r="X61" i="11"/>
  <c r="X79" i="12"/>
  <c r="X139" i="11"/>
  <c r="X81" i="11"/>
  <c r="X129" i="10"/>
  <c r="X133" i="10" s="1"/>
  <c r="X109" i="10"/>
  <c r="X113" i="10" s="1"/>
  <c r="X99" i="10"/>
  <c r="X103" i="10" s="1"/>
  <c r="X89" i="10"/>
  <c r="X93" i="10" s="1"/>
  <c r="X79" i="10"/>
  <c r="X83" i="10" s="1"/>
  <c r="X69" i="10"/>
  <c r="X73" i="10" s="1"/>
  <c r="X91" i="10"/>
  <c r="X71" i="10"/>
  <c r="X61" i="10"/>
  <c r="X29" i="10"/>
  <c r="X33" i="10" s="1"/>
  <c r="X21" i="10"/>
  <c r="X161" i="10" s="1"/>
  <c r="X139" i="8"/>
  <c r="X121" i="8"/>
  <c r="X99" i="8"/>
  <c r="X81" i="8"/>
  <c r="X59" i="10"/>
  <c r="X63" i="10" s="1"/>
  <c r="X51" i="10"/>
  <c r="X19" i="10"/>
  <c r="X149" i="9"/>
  <c r="X141" i="9"/>
  <c r="X129" i="9"/>
  <c r="X121" i="9"/>
  <c r="X109" i="9"/>
  <c r="X101" i="9"/>
  <c r="X89" i="9"/>
  <c r="X81" i="9"/>
  <c r="X69" i="9"/>
  <c r="X61" i="9"/>
  <c r="X49" i="9"/>
  <c r="X41" i="9"/>
  <c r="X29" i="9"/>
  <c r="X21" i="9"/>
  <c r="X161" i="9" s="1"/>
  <c r="X149" i="8"/>
  <c r="X131" i="8"/>
  <c r="X109" i="8"/>
  <c r="X91" i="8"/>
  <c r="X21" i="11"/>
  <c r="X161" i="11" s="1"/>
  <c r="X101" i="10"/>
  <c r="X81" i="10"/>
  <c r="X49" i="10"/>
  <c r="X53" i="10" s="1"/>
  <c r="X41" i="10"/>
  <c r="X119" i="9"/>
  <c r="X111" i="9"/>
  <c r="X39" i="9"/>
  <c r="X31" i="9"/>
  <c r="X101" i="8"/>
  <c r="X79" i="8"/>
  <c r="X69" i="8"/>
  <c r="X51" i="8"/>
  <c r="X29" i="8"/>
  <c r="X151" i="7"/>
  <c r="X129" i="7"/>
  <c r="X111" i="7"/>
  <c r="X89" i="7"/>
  <c r="X71" i="7"/>
  <c r="X39" i="10"/>
  <c r="X43" i="10" s="1"/>
  <c r="X31" i="10"/>
  <c r="X99" i="9"/>
  <c r="X91" i="9"/>
  <c r="X19" i="9"/>
  <c r="X151" i="8"/>
  <c r="X129" i="8"/>
  <c r="X71" i="8"/>
  <c r="X61" i="8"/>
  <c r="X39" i="8"/>
  <c r="X21" i="8"/>
  <c r="X161" i="8" s="1"/>
  <c r="X141" i="7"/>
  <c r="X119" i="7"/>
  <c r="X101" i="7"/>
  <c r="X79" i="7"/>
  <c r="X101" i="11"/>
  <c r="X151" i="9"/>
  <c r="X79" i="9"/>
  <c r="X71" i="9"/>
  <c r="X141" i="8"/>
  <c r="X119" i="8"/>
  <c r="X49" i="8"/>
  <c r="X31" i="8"/>
  <c r="X149" i="7"/>
  <c r="X131" i="7"/>
  <c r="X109" i="7"/>
  <c r="X91" i="7"/>
  <c r="X69" i="7"/>
  <c r="X59" i="8"/>
  <c r="X139" i="7"/>
  <c r="X51" i="7"/>
  <c r="X29" i="7"/>
  <c r="X51" i="9"/>
  <c r="X111" i="8"/>
  <c r="X19" i="8"/>
  <c r="X159" i="8" s="1"/>
  <c r="X81" i="7"/>
  <c r="X59" i="7"/>
  <c r="X41" i="7"/>
  <c r="X19" i="7"/>
  <c r="X131" i="9"/>
  <c r="X59" i="9"/>
  <c r="X89" i="8"/>
  <c r="X121" i="7"/>
  <c r="X49" i="7"/>
  <c r="X31" i="7"/>
  <c r="L130" i="12"/>
  <c r="L140" i="12"/>
  <c r="L110" i="12"/>
  <c r="L70" i="12"/>
  <c r="L60" i="12"/>
  <c r="L20" i="12"/>
  <c r="L50" i="12"/>
  <c r="L40" i="12"/>
  <c r="L30" i="12"/>
  <c r="L120" i="12"/>
  <c r="L100" i="12"/>
  <c r="L90" i="12"/>
  <c r="L80" i="12"/>
  <c r="L150" i="12"/>
  <c r="L140" i="8"/>
  <c r="L100" i="8"/>
  <c r="L150" i="8"/>
  <c r="L110" i="8"/>
  <c r="L120" i="8"/>
  <c r="L70" i="8"/>
  <c r="L30" i="8"/>
  <c r="L90" i="8"/>
  <c r="L40" i="8"/>
  <c r="L80" i="8"/>
  <c r="L50" i="8"/>
  <c r="L20" i="8"/>
  <c r="L130" i="8"/>
  <c r="G37" i="21"/>
  <c r="Q130" i="12"/>
  <c r="Q140" i="12"/>
  <c r="Q150" i="12"/>
  <c r="Q110" i="12"/>
  <c r="Q70" i="12"/>
  <c r="Q60" i="12"/>
  <c r="Q20" i="12"/>
  <c r="Q50" i="12"/>
  <c r="Q40" i="12"/>
  <c r="Q30" i="12"/>
  <c r="Q100" i="12"/>
  <c r="Q80" i="12"/>
  <c r="Q120" i="12"/>
  <c r="Q90" i="12"/>
  <c r="Q140" i="8"/>
  <c r="Q100" i="8"/>
  <c r="Q150" i="8"/>
  <c r="Q110" i="8"/>
  <c r="Q70" i="8"/>
  <c r="Q80" i="8"/>
  <c r="Q30" i="8"/>
  <c r="Q160" i="8" s="1"/>
  <c r="G31" i="5" s="1"/>
  <c r="Q130" i="8"/>
  <c r="Q40" i="8"/>
  <c r="Q120" i="8"/>
  <c r="Q50" i="8"/>
  <c r="Q90" i="8"/>
  <c r="L37" i="21"/>
  <c r="Q60" i="8"/>
  <c r="R150" i="10"/>
  <c r="R140" i="10"/>
  <c r="R130" i="10"/>
  <c r="R120" i="10"/>
  <c r="R110" i="10"/>
  <c r="R100" i="10"/>
  <c r="R90" i="10"/>
  <c r="R80" i="10"/>
  <c r="R70" i="10"/>
  <c r="R60" i="10"/>
  <c r="R50" i="10"/>
  <c r="R40" i="10"/>
  <c r="R30" i="10"/>
  <c r="R20" i="10"/>
  <c r="M38" i="21"/>
  <c r="T140" i="9"/>
  <c r="T120" i="9"/>
  <c r="T100" i="9"/>
  <c r="T80" i="9"/>
  <c r="T60" i="9"/>
  <c r="T40" i="9"/>
  <c r="T20" i="9"/>
  <c r="T90" i="9"/>
  <c r="T150" i="9"/>
  <c r="T70" i="9"/>
  <c r="T130" i="9"/>
  <c r="T50" i="9"/>
  <c r="T30" i="9"/>
  <c r="J31" i="7"/>
  <c r="X39" i="7"/>
  <c r="T61" i="7"/>
  <c r="S80" i="7"/>
  <c r="G157" i="7"/>
  <c r="K157" i="7"/>
  <c r="C15" i="5" s="1"/>
  <c r="AG15" i="5" s="1"/>
  <c r="T157" i="7"/>
  <c r="J15" i="5" s="1"/>
  <c r="AN15" i="5" s="1"/>
  <c r="H158" i="7"/>
  <c r="V64" i="7"/>
  <c r="V124" i="7"/>
  <c r="H157" i="7"/>
  <c r="L157" i="7"/>
  <c r="D15" i="5" s="1"/>
  <c r="AH15" i="5" s="1"/>
  <c r="Q157" i="7"/>
  <c r="G15" i="5" s="1"/>
  <c r="AK15" i="5" s="1"/>
  <c r="M158" i="7"/>
  <c r="E16" i="5" s="1"/>
  <c r="AI16" i="5" s="1"/>
  <c r="Q150" i="9"/>
  <c r="Q130" i="9"/>
  <c r="Q110" i="9"/>
  <c r="Q90" i="9"/>
  <c r="Q70" i="9"/>
  <c r="Q50" i="9"/>
  <c r="Q30" i="9"/>
  <c r="Q120" i="9"/>
  <c r="Q40" i="9"/>
  <c r="Q100" i="9"/>
  <c r="Q20" i="9"/>
  <c r="Q80" i="9"/>
  <c r="Q60" i="9"/>
  <c r="Q140" i="9"/>
  <c r="U150" i="9"/>
  <c r="U130" i="9"/>
  <c r="U110" i="9"/>
  <c r="U90" i="9"/>
  <c r="U70" i="9"/>
  <c r="U50" i="9"/>
  <c r="U30" i="9"/>
  <c r="U80" i="9"/>
  <c r="U140" i="9"/>
  <c r="U60" i="9"/>
  <c r="U120" i="9"/>
  <c r="U40" i="9"/>
  <c r="U20" i="9"/>
  <c r="U160" i="9" s="1"/>
  <c r="U100" i="9"/>
  <c r="Y150" i="9"/>
  <c r="Y130" i="9"/>
  <c r="Y110" i="9"/>
  <c r="Y90" i="9"/>
  <c r="Y70" i="9"/>
  <c r="Y50" i="9"/>
  <c r="Y30" i="9"/>
  <c r="Y120" i="9"/>
  <c r="Y40" i="9"/>
  <c r="Y100" i="9"/>
  <c r="Y20" i="9"/>
  <c r="Y160" i="9" s="1"/>
  <c r="Y80" i="9"/>
  <c r="Y60" i="9"/>
  <c r="Y140" i="9"/>
  <c r="N20" i="7"/>
  <c r="T39" i="7"/>
  <c r="S60" i="7"/>
  <c r="J91" i="7"/>
  <c r="X99" i="7"/>
  <c r="N131" i="7"/>
  <c r="G151" i="12"/>
  <c r="G129" i="12"/>
  <c r="G139" i="12"/>
  <c r="G121" i="12"/>
  <c r="G149" i="12"/>
  <c r="G152" i="12" s="1"/>
  <c r="G153" i="12" s="1"/>
  <c r="G109" i="12"/>
  <c r="G91" i="12"/>
  <c r="G131" i="12"/>
  <c r="G119" i="12"/>
  <c r="G122" i="12" s="1"/>
  <c r="G123" i="12" s="1"/>
  <c r="G81" i="12"/>
  <c r="G71" i="12"/>
  <c r="G59" i="12"/>
  <c r="G41" i="12"/>
  <c r="G19" i="12"/>
  <c r="G141" i="11"/>
  <c r="G121" i="11"/>
  <c r="G99" i="12"/>
  <c r="G89" i="12"/>
  <c r="G79" i="12"/>
  <c r="G141" i="12"/>
  <c r="G101" i="12"/>
  <c r="G61" i="12"/>
  <c r="G51" i="12"/>
  <c r="G31" i="12"/>
  <c r="G21" i="12"/>
  <c r="G69" i="12"/>
  <c r="G139" i="11"/>
  <c r="G111" i="12"/>
  <c r="G29" i="12"/>
  <c r="G32" i="12" s="1"/>
  <c r="G33" i="12" s="1"/>
  <c r="G151" i="11"/>
  <c r="G149" i="11"/>
  <c r="G131" i="11"/>
  <c r="G111" i="11"/>
  <c r="G112" i="11" s="1"/>
  <c r="G91" i="11"/>
  <c r="G49" i="12"/>
  <c r="G99" i="11"/>
  <c r="G129" i="11"/>
  <c r="G109" i="11"/>
  <c r="G89" i="11"/>
  <c r="G69" i="11"/>
  <c r="G49" i="11"/>
  <c r="G29" i="11"/>
  <c r="G119" i="11"/>
  <c r="G71" i="11"/>
  <c r="G51" i="11"/>
  <c r="G31" i="11"/>
  <c r="G151" i="10"/>
  <c r="G141" i="10"/>
  <c r="G131" i="10"/>
  <c r="G121" i="10"/>
  <c r="G79" i="11"/>
  <c r="G59" i="11"/>
  <c r="G39" i="11"/>
  <c r="G19" i="11"/>
  <c r="G41" i="11"/>
  <c r="G149" i="10"/>
  <c r="G139" i="10"/>
  <c r="G142" i="10" s="1"/>
  <c r="G119" i="10"/>
  <c r="G101" i="11"/>
  <c r="G102" i="11" s="1"/>
  <c r="G61" i="11"/>
  <c r="G39" i="12"/>
  <c r="G81" i="11"/>
  <c r="G129" i="10"/>
  <c r="G109" i="10"/>
  <c r="G99" i="10"/>
  <c r="G89" i="10"/>
  <c r="G79" i="10"/>
  <c r="G69" i="10"/>
  <c r="G111" i="10"/>
  <c r="G112" i="10" s="1"/>
  <c r="G91" i="10"/>
  <c r="G71" i="10"/>
  <c r="G72" i="10" s="1"/>
  <c r="G61" i="10"/>
  <c r="G29" i="10"/>
  <c r="G21" i="10"/>
  <c r="G139" i="8"/>
  <c r="G121" i="8"/>
  <c r="G99" i="8"/>
  <c r="G81" i="8"/>
  <c r="G59" i="10"/>
  <c r="G62" i="10" s="1"/>
  <c r="G51" i="10"/>
  <c r="G19" i="10"/>
  <c r="G22" i="10" s="1"/>
  <c r="G149" i="9"/>
  <c r="G141" i="9"/>
  <c r="G129" i="9"/>
  <c r="G121" i="9"/>
  <c r="G109" i="9"/>
  <c r="G101" i="9"/>
  <c r="G89" i="9"/>
  <c r="G81" i="9"/>
  <c r="G69" i="9"/>
  <c r="G61" i="9"/>
  <c r="G49" i="9"/>
  <c r="G41" i="9"/>
  <c r="G29" i="9"/>
  <c r="G21" i="9"/>
  <c r="G149" i="8"/>
  <c r="G131" i="8"/>
  <c r="G109" i="8"/>
  <c r="G91" i="8"/>
  <c r="G101" i="10"/>
  <c r="G81" i="10"/>
  <c r="G49" i="10"/>
  <c r="G41" i="10"/>
  <c r="G42" i="10" s="1"/>
  <c r="G39" i="10"/>
  <c r="G31" i="10"/>
  <c r="G119" i="9"/>
  <c r="G111" i="9"/>
  <c r="G39" i="9"/>
  <c r="G31" i="9"/>
  <c r="G101" i="8"/>
  <c r="G79" i="8"/>
  <c r="G69" i="8"/>
  <c r="G51" i="8"/>
  <c r="G29" i="8"/>
  <c r="G151" i="7"/>
  <c r="G129" i="7"/>
  <c r="G111" i="7"/>
  <c r="G89" i="7"/>
  <c r="G71" i="7"/>
  <c r="G99" i="9"/>
  <c r="G91" i="9"/>
  <c r="G92" i="9" s="1"/>
  <c r="G19" i="9"/>
  <c r="G151" i="8"/>
  <c r="G152" i="8" s="1"/>
  <c r="G153" i="8" s="1"/>
  <c r="G129" i="8"/>
  <c r="G71" i="8"/>
  <c r="G72" i="8" s="1"/>
  <c r="G73" i="8" s="1"/>
  <c r="G61" i="8"/>
  <c r="G39" i="8"/>
  <c r="G21" i="8"/>
  <c r="G141" i="7"/>
  <c r="G119" i="7"/>
  <c r="G101" i="7"/>
  <c r="G79" i="7"/>
  <c r="G21" i="11"/>
  <c r="G22" i="11" s="1"/>
  <c r="G151" i="9"/>
  <c r="G79" i="9"/>
  <c r="G71" i="9"/>
  <c r="G141" i="8"/>
  <c r="G119" i="8"/>
  <c r="G49" i="8"/>
  <c r="G31" i="8"/>
  <c r="G149" i="7"/>
  <c r="G131" i="7"/>
  <c r="G109" i="7"/>
  <c r="G91" i="7"/>
  <c r="G69" i="7"/>
  <c r="K151" i="12"/>
  <c r="Q139" i="12"/>
  <c r="K129" i="12"/>
  <c r="Q121" i="12"/>
  <c r="Q122" i="12" s="1"/>
  <c r="Q123" i="12" s="1"/>
  <c r="Q149" i="12"/>
  <c r="K139" i="12"/>
  <c r="Q131" i="12"/>
  <c r="K121" i="12"/>
  <c r="Q141" i="12"/>
  <c r="K131" i="12"/>
  <c r="K132" i="12" s="1"/>
  <c r="Q119" i="12"/>
  <c r="K109" i="12"/>
  <c r="K112" i="12" s="1"/>
  <c r="K113" i="12" s="1"/>
  <c r="Q101" i="12"/>
  <c r="K91" i="12"/>
  <c r="Q79" i="12"/>
  <c r="Q111" i="12"/>
  <c r="K111" i="12"/>
  <c r="K101" i="12"/>
  <c r="Q69" i="12"/>
  <c r="K59" i="12"/>
  <c r="K62" i="12" s="1"/>
  <c r="K63" i="12" s="1"/>
  <c r="Q51" i="12"/>
  <c r="K41" i="12"/>
  <c r="Q29" i="12"/>
  <c r="K19" i="12"/>
  <c r="Q149" i="11"/>
  <c r="K141" i="11"/>
  <c r="Q129" i="11"/>
  <c r="K121" i="11"/>
  <c r="K149" i="12"/>
  <c r="K141" i="12"/>
  <c r="Q109" i="12"/>
  <c r="Q91" i="12"/>
  <c r="Q92" i="12" s="1"/>
  <c r="Q93" i="12" s="1"/>
  <c r="Q81" i="12"/>
  <c r="Q59" i="12"/>
  <c r="Q62" i="12" s="1"/>
  <c r="Q49" i="12"/>
  <c r="K49" i="12"/>
  <c r="Q39" i="12"/>
  <c r="K39" i="12"/>
  <c r="K29" i="12"/>
  <c r="Q151" i="12"/>
  <c r="Q152" i="12" s="1"/>
  <c r="Q153" i="12" s="1"/>
  <c r="Q99" i="12"/>
  <c r="Q71" i="12"/>
  <c r="Q72" i="12" s="1"/>
  <c r="K69" i="12"/>
  <c r="K51" i="12"/>
  <c r="K149" i="11"/>
  <c r="Q139" i="11"/>
  <c r="K139" i="11"/>
  <c r="K99" i="12"/>
  <c r="K81" i="12"/>
  <c r="K71" i="12"/>
  <c r="K72" i="12" s="1"/>
  <c r="K61" i="12"/>
  <c r="Q129" i="12"/>
  <c r="Q89" i="12"/>
  <c r="K79" i="12"/>
  <c r="K31" i="12"/>
  <c r="Q21" i="12"/>
  <c r="Q19" i="12"/>
  <c r="Q151" i="11"/>
  <c r="K129" i="11"/>
  <c r="Q119" i="11"/>
  <c r="K119" i="11"/>
  <c r="Q121" i="11"/>
  <c r="K111" i="11"/>
  <c r="Q99" i="11"/>
  <c r="K91" i="11"/>
  <c r="K119" i="12"/>
  <c r="Q61" i="12"/>
  <c r="Q141" i="11"/>
  <c r="Q131" i="11"/>
  <c r="K131" i="11"/>
  <c r="Q101" i="11"/>
  <c r="K99" i="11"/>
  <c r="Q31" i="12"/>
  <c r="K89" i="11"/>
  <c r="Q71" i="11"/>
  <c r="K69" i="11"/>
  <c r="Q51" i="11"/>
  <c r="K49" i="11"/>
  <c r="Q31" i="11"/>
  <c r="K29" i="11"/>
  <c r="Q111" i="11"/>
  <c r="K101" i="11"/>
  <c r="Q79" i="11"/>
  <c r="K71" i="11"/>
  <c r="Q59" i="11"/>
  <c r="K51" i="11"/>
  <c r="Q39" i="11"/>
  <c r="K31" i="11"/>
  <c r="Q19" i="11"/>
  <c r="K151" i="10"/>
  <c r="K141" i="10"/>
  <c r="K131" i="10"/>
  <c r="K132" i="10" s="1"/>
  <c r="K121" i="10"/>
  <c r="Q41" i="12"/>
  <c r="Q42" i="12" s="1"/>
  <c r="K151" i="11"/>
  <c r="K109" i="11"/>
  <c r="Q91" i="11"/>
  <c r="Q81" i="11"/>
  <c r="K79" i="11"/>
  <c r="Q61" i="11"/>
  <c r="K59" i="11"/>
  <c r="Q41" i="11"/>
  <c r="K39" i="11"/>
  <c r="Q21" i="11"/>
  <c r="K19" i="11"/>
  <c r="Q149" i="10"/>
  <c r="Q139" i="10"/>
  <c r="Q129" i="10"/>
  <c r="Q132" i="10" s="1"/>
  <c r="Q119" i="10"/>
  <c r="K21" i="12"/>
  <c r="K61" i="11"/>
  <c r="Q29" i="11"/>
  <c r="K129" i="10"/>
  <c r="Q109" i="11"/>
  <c r="K81" i="11"/>
  <c r="Q49" i="11"/>
  <c r="Q109" i="10"/>
  <c r="Q99" i="10"/>
  <c r="Q89" i="10"/>
  <c r="Q79" i="10"/>
  <c r="Q69" i="10"/>
  <c r="Q59" i="10"/>
  <c r="Q62" i="10" s="1"/>
  <c r="Q49" i="10"/>
  <c r="Q39" i="10"/>
  <c r="Q29" i="10"/>
  <c r="Q19" i="10"/>
  <c r="K89" i="12"/>
  <c r="Q69" i="11"/>
  <c r="K21" i="11"/>
  <c r="K119" i="10"/>
  <c r="K122" i="10" s="1"/>
  <c r="K109" i="10"/>
  <c r="K99" i="10"/>
  <c r="K89" i="10"/>
  <c r="K79" i="10"/>
  <c r="K69" i="10"/>
  <c r="K101" i="10"/>
  <c r="K81" i="10"/>
  <c r="K39" i="10"/>
  <c r="K42" i="10" s="1"/>
  <c r="K31" i="10"/>
  <c r="Q149" i="9"/>
  <c r="Q129" i="9"/>
  <c r="Q109" i="9"/>
  <c r="Q89" i="9"/>
  <c r="Q69" i="9"/>
  <c r="Q49" i="9"/>
  <c r="Q29" i="9"/>
  <c r="Q149" i="8"/>
  <c r="K139" i="8"/>
  <c r="Q131" i="8"/>
  <c r="K121" i="8"/>
  <c r="Q109" i="8"/>
  <c r="K99" i="8"/>
  <c r="Q91" i="8"/>
  <c r="K81" i="8"/>
  <c r="K41" i="11"/>
  <c r="K61" i="10"/>
  <c r="K29" i="10"/>
  <c r="K21" i="10"/>
  <c r="K149" i="9"/>
  <c r="K141" i="9"/>
  <c r="K129" i="9"/>
  <c r="K121" i="9"/>
  <c r="K109" i="9"/>
  <c r="K101" i="9"/>
  <c r="K89" i="9"/>
  <c r="K81" i="9"/>
  <c r="K69" i="9"/>
  <c r="K61" i="9"/>
  <c r="K49" i="9"/>
  <c r="K41" i="9"/>
  <c r="K29" i="9"/>
  <c r="K21" i="9"/>
  <c r="K149" i="8"/>
  <c r="Q141" i="8"/>
  <c r="K131" i="8"/>
  <c r="Q119" i="8"/>
  <c r="K109" i="8"/>
  <c r="Q101" i="8"/>
  <c r="K91" i="8"/>
  <c r="Q79" i="8"/>
  <c r="Q89" i="11"/>
  <c r="K111" i="10"/>
  <c r="K112" i="10" s="1"/>
  <c r="K91" i="10"/>
  <c r="K71" i="10"/>
  <c r="K59" i="10"/>
  <c r="K51" i="10"/>
  <c r="K149" i="10"/>
  <c r="K139" i="10"/>
  <c r="K142" i="10" s="1"/>
  <c r="K49" i="10"/>
  <c r="K151" i="9"/>
  <c r="K152" i="9" s="1"/>
  <c r="Q99" i="9"/>
  <c r="K79" i="9"/>
  <c r="K71" i="9"/>
  <c r="Q19" i="9"/>
  <c r="Q151" i="8"/>
  <c r="K141" i="8"/>
  <c r="Q129" i="8"/>
  <c r="K119" i="8"/>
  <c r="Q71" i="8"/>
  <c r="K69" i="8"/>
  <c r="Q61" i="8"/>
  <c r="K51" i="8"/>
  <c r="Q39" i="8"/>
  <c r="K29" i="8"/>
  <c r="Q21" i="8"/>
  <c r="K151" i="7"/>
  <c r="Q141" i="7"/>
  <c r="K129" i="7"/>
  <c r="Q119" i="7"/>
  <c r="K111" i="7"/>
  <c r="Q101" i="7"/>
  <c r="K89" i="7"/>
  <c r="Q79" i="7"/>
  <c r="K71" i="7"/>
  <c r="K41" i="10"/>
  <c r="K19" i="10"/>
  <c r="K139" i="9"/>
  <c r="K131" i="9"/>
  <c r="Q79" i="9"/>
  <c r="K59" i="9"/>
  <c r="K51" i="9"/>
  <c r="Q121" i="8"/>
  <c r="K111" i="8"/>
  <c r="Q99" i="8"/>
  <c r="K89" i="8"/>
  <c r="K61" i="8"/>
  <c r="K62" i="8" s="1"/>
  <c r="Q49" i="8"/>
  <c r="K39" i="8"/>
  <c r="Q31" i="8"/>
  <c r="K21" i="8"/>
  <c r="Q149" i="7"/>
  <c r="K141" i="7"/>
  <c r="Q131" i="7"/>
  <c r="K119" i="7"/>
  <c r="Q109" i="7"/>
  <c r="K101" i="7"/>
  <c r="Q91" i="7"/>
  <c r="K79" i="7"/>
  <c r="Q69" i="7"/>
  <c r="Q139" i="9"/>
  <c r="K119" i="9"/>
  <c r="K111" i="9"/>
  <c r="K112" i="9" s="1"/>
  <c r="Q59" i="9"/>
  <c r="K39" i="9"/>
  <c r="K31" i="9"/>
  <c r="Q111" i="8"/>
  <c r="Q112" i="8" s="1"/>
  <c r="K101" i="8"/>
  <c r="Q89" i="8"/>
  <c r="K79" i="8"/>
  <c r="Q59" i="8"/>
  <c r="K49" i="8"/>
  <c r="Q41" i="8"/>
  <c r="K31" i="8"/>
  <c r="Q19" i="8"/>
  <c r="K149" i="7"/>
  <c r="Q139" i="7"/>
  <c r="K131" i="7"/>
  <c r="Q121" i="7"/>
  <c r="K109" i="7"/>
  <c r="Q99" i="7"/>
  <c r="K91" i="7"/>
  <c r="Q81" i="7"/>
  <c r="K69" i="7"/>
  <c r="P151" i="12"/>
  <c r="P129" i="12"/>
  <c r="P139" i="12"/>
  <c r="P121" i="12"/>
  <c r="P149" i="12"/>
  <c r="P152" i="12" s="1"/>
  <c r="P153" i="12" s="1"/>
  <c r="P109" i="12"/>
  <c r="P91" i="12"/>
  <c r="P59" i="12"/>
  <c r="P41" i="12"/>
  <c r="P19" i="12"/>
  <c r="P141" i="11"/>
  <c r="P121" i="11"/>
  <c r="P131" i="12"/>
  <c r="P119" i="12"/>
  <c r="P101" i="12"/>
  <c r="P99" i="12"/>
  <c r="P89" i="12"/>
  <c r="P79" i="12"/>
  <c r="P71" i="12"/>
  <c r="P69" i="12"/>
  <c r="P31" i="12"/>
  <c r="P111" i="12"/>
  <c r="P81" i="12"/>
  <c r="P49" i="12"/>
  <c r="P39" i="12"/>
  <c r="P42" i="12" s="1"/>
  <c r="P43" i="12" s="1"/>
  <c r="P29" i="12"/>
  <c r="P61" i="12"/>
  <c r="P62" i="12" s="1"/>
  <c r="P63" i="12" s="1"/>
  <c r="P149" i="11"/>
  <c r="P21" i="12"/>
  <c r="P151" i="11"/>
  <c r="P129" i="11"/>
  <c r="P119" i="11"/>
  <c r="P111" i="11"/>
  <c r="P91" i="11"/>
  <c r="P51" i="12"/>
  <c r="P52" i="12" s="1"/>
  <c r="P53" i="12" s="1"/>
  <c r="P99" i="11"/>
  <c r="P139" i="11"/>
  <c r="P109" i="11"/>
  <c r="P89" i="11"/>
  <c r="P69" i="11"/>
  <c r="P49" i="11"/>
  <c r="P29" i="11"/>
  <c r="P141" i="12"/>
  <c r="P71" i="11"/>
  <c r="P51" i="11"/>
  <c r="P31" i="11"/>
  <c r="P151" i="10"/>
  <c r="P141" i="10"/>
  <c r="P131" i="10"/>
  <c r="P132" i="10" s="1"/>
  <c r="P121" i="10"/>
  <c r="P111" i="10"/>
  <c r="P79" i="11"/>
  <c r="P59" i="11"/>
  <c r="P39" i="11"/>
  <c r="P19" i="11"/>
  <c r="P101" i="11"/>
  <c r="P81" i="11"/>
  <c r="P119" i="10"/>
  <c r="P21" i="11"/>
  <c r="P131" i="11"/>
  <c r="P41" i="11"/>
  <c r="P149" i="10"/>
  <c r="P139" i="10"/>
  <c r="P142" i="10" s="1"/>
  <c r="P129" i="10"/>
  <c r="P109" i="10"/>
  <c r="P99" i="10"/>
  <c r="P89" i="10"/>
  <c r="P92" i="10" s="1"/>
  <c r="P79" i="10"/>
  <c r="P69" i="10"/>
  <c r="P91" i="10"/>
  <c r="P71" i="10"/>
  <c r="P49" i="10"/>
  <c r="P41" i="10"/>
  <c r="P42" i="10" s="1"/>
  <c r="P139" i="8"/>
  <c r="P121" i="8"/>
  <c r="P99" i="8"/>
  <c r="P81" i="8"/>
  <c r="P82" i="8" s="1"/>
  <c r="P83" i="8" s="1"/>
  <c r="P39" i="10"/>
  <c r="P31" i="10"/>
  <c r="P149" i="9"/>
  <c r="P141" i="9"/>
  <c r="P129" i="9"/>
  <c r="P121" i="9"/>
  <c r="P109" i="9"/>
  <c r="P101" i="9"/>
  <c r="P89" i="9"/>
  <c r="P81" i="9"/>
  <c r="P69" i="9"/>
  <c r="P61" i="9"/>
  <c r="P62" i="9" s="1"/>
  <c r="P49" i="9"/>
  <c r="P41" i="9"/>
  <c r="P29" i="9"/>
  <c r="P21" i="9"/>
  <c r="P149" i="8"/>
  <c r="P131" i="8"/>
  <c r="P109" i="8"/>
  <c r="P91" i="8"/>
  <c r="P92" i="8" s="1"/>
  <c r="P61" i="11"/>
  <c r="P101" i="10"/>
  <c r="P102" i="10" s="1"/>
  <c r="P81" i="10"/>
  <c r="P61" i="10"/>
  <c r="P29" i="10"/>
  <c r="P59" i="10"/>
  <c r="P19" i="10"/>
  <c r="P119" i="9"/>
  <c r="P111" i="9"/>
  <c r="P39" i="9"/>
  <c r="P42" i="9" s="1"/>
  <c r="P31" i="9"/>
  <c r="P101" i="8"/>
  <c r="P79" i="8"/>
  <c r="P69" i="8"/>
  <c r="P51" i="8"/>
  <c r="P29" i="8"/>
  <c r="P151" i="7"/>
  <c r="P129" i="7"/>
  <c r="P111" i="7"/>
  <c r="P89" i="7"/>
  <c r="P71" i="7"/>
  <c r="P51" i="10"/>
  <c r="P52" i="10" s="1"/>
  <c r="P99" i="9"/>
  <c r="P91" i="9"/>
  <c r="P92" i="9" s="1"/>
  <c r="P19" i="9"/>
  <c r="P151" i="8"/>
  <c r="P129" i="8"/>
  <c r="P71" i="8"/>
  <c r="P61" i="8"/>
  <c r="P39" i="8"/>
  <c r="P21" i="8"/>
  <c r="P141" i="7"/>
  <c r="P119" i="7"/>
  <c r="P101" i="7"/>
  <c r="P79" i="7"/>
  <c r="P151" i="9"/>
  <c r="P152" i="9" s="1"/>
  <c r="P79" i="9"/>
  <c r="P71" i="9"/>
  <c r="P72" i="9" s="1"/>
  <c r="P141" i="8"/>
  <c r="P119" i="8"/>
  <c r="P49" i="8"/>
  <c r="P31" i="8"/>
  <c r="P149" i="7"/>
  <c r="P131" i="7"/>
  <c r="P109" i="7"/>
  <c r="P91" i="7"/>
  <c r="P69" i="7"/>
  <c r="U139" i="12"/>
  <c r="U121" i="12"/>
  <c r="U149" i="12"/>
  <c r="U131" i="12"/>
  <c r="U119" i="12"/>
  <c r="U101" i="12"/>
  <c r="U79" i="12"/>
  <c r="U129" i="12"/>
  <c r="U69" i="12"/>
  <c r="U51" i="12"/>
  <c r="U29" i="12"/>
  <c r="U149" i="11"/>
  <c r="U129" i="11"/>
  <c r="U151" i="12"/>
  <c r="U41" i="12"/>
  <c r="U31" i="12"/>
  <c r="U141" i="12"/>
  <c r="U99" i="12"/>
  <c r="U89" i="12"/>
  <c r="U71" i="12"/>
  <c r="U59" i="12"/>
  <c r="U49" i="12"/>
  <c r="U39" i="12"/>
  <c r="U19" i="12"/>
  <c r="U109" i="12"/>
  <c r="U81" i="12"/>
  <c r="U61" i="12"/>
  <c r="U111" i="12"/>
  <c r="U91" i="12"/>
  <c r="U141" i="11"/>
  <c r="U139" i="11"/>
  <c r="U119" i="11"/>
  <c r="U99" i="11"/>
  <c r="U21" i="12"/>
  <c r="U151" i="11"/>
  <c r="U121" i="11"/>
  <c r="U101" i="11"/>
  <c r="U91" i="11"/>
  <c r="U71" i="11"/>
  <c r="U51" i="11"/>
  <c r="U31" i="11"/>
  <c r="U151" i="10"/>
  <c r="U141" i="10"/>
  <c r="U109" i="11"/>
  <c r="U79" i="11"/>
  <c r="U59" i="11"/>
  <c r="U39" i="11"/>
  <c r="U19" i="11"/>
  <c r="U131" i="11"/>
  <c r="U81" i="11"/>
  <c r="U61" i="11"/>
  <c r="U41" i="11"/>
  <c r="U21" i="11"/>
  <c r="U149" i="10"/>
  <c r="U153" i="10" s="1"/>
  <c r="U139" i="10"/>
  <c r="U143" i="10" s="1"/>
  <c r="U129" i="10"/>
  <c r="U119" i="10"/>
  <c r="U123" i="10" s="1"/>
  <c r="U49" i="11"/>
  <c r="U69" i="11"/>
  <c r="U121" i="10"/>
  <c r="U109" i="10"/>
  <c r="U99" i="10"/>
  <c r="U89" i="10"/>
  <c r="U93" i="10" s="1"/>
  <c r="U79" i="10"/>
  <c r="U69" i="10"/>
  <c r="U59" i="10"/>
  <c r="U63" i="10" s="1"/>
  <c r="U49" i="10"/>
  <c r="U53" i="10" s="1"/>
  <c r="U39" i="10"/>
  <c r="U29" i="10"/>
  <c r="U33" i="10" s="1"/>
  <c r="U19" i="10"/>
  <c r="U89" i="11"/>
  <c r="U111" i="11"/>
  <c r="U131" i="10"/>
  <c r="U41" i="10"/>
  <c r="U149" i="9"/>
  <c r="U141" i="9"/>
  <c r="U129" i="9"/>
  <c r="U121" i="9"/>
  <c r="U109" i="9"/>
  <c r="U101" i="9"/>
  <c r="U89" i="9"/>
  <c r="U81" i="9"/>
  <c r="U69" i="9"/>
  <c r="U61" i="9"/>
  <c r="U49" i="9"/>
  <c r="U41" i="9"/>
  <c r="U29" i="9"/>
  <c r="U21" i="9"/>
  <c r="U149" i="8"/>
  <c r="U131" i="8"/>
  <c r="U109" i="8"/>
  <c r="U91" i="8"/>
  <c r="U29" i="11"/>
  <c r="U91" i="10"/>
  <c r="U71" i="10"/>
  <c r="U31" i="10"/>
  <c r="U141" i="8"/>
  <c r="U119" i="8"/>
  <c r="U101" i="8"/>
  <c r="U79" i="8"/>
  <c r="U61" i="10"/>
  <c r="U101" i="10"/>
  <c r="U81" i="10"/>
  <c r="U51" i="10"/>
  <c r="U139" i="9"/>
  <c r="U131" i="9"/>
  <c r="U59" i="9"/>
  <c r="U51" i="9"/>
  <c r="U111" i="8"/>
  <c r="U89" i="8"/>
  <c r="U61" i="8"/>
  <c r="U39" i="8"/>
  <c r="U21" i="8"/>
  <c r="U141" i="7"/>
  <c r="U119" i="7"/>
  <c r="U101" i="7"/>
  <c r="U79" i="7"/>
  <c r="U21" i="10"/>
  <c r="U119" i="9"/>
  <c r="U111" i="9"/>
  <c r="U39" i="9"/>
  <c r="U31" i="9"/>
  <c r="U139" i="8"/>
  <c r="U81" i="8"/>
  <c r="U49" i="8"/>
  <c r="U31" i="8"/>
  <c r="U149" i="7"/>
  <c r="U131" i="7"/>
  <c r="U109" i="7"/>
  <c r="U91" i="7"/>
  <c r="U69" i="7"/>
  <c r="U99" i="9"/>
  <c r="U91" i="9"/>
  <c r="U19" i="9"/>
  <c r="U151" i="8"/>
  <c r="U129" i="8"/>
  <c r="U71" i="8"/>
  <c r="U59" i="8"/>
  <c r="U41" i="8"/>
  <c r="U19" i="8"/>
  <c r="U139" i="7"/>
  <c r="U121" i="7"/>
  <c r="U99" i="7"/>
  <c r="U81" i="7"/>
  <c r="Y139" i="12"/>
  <c r="Y121" i="12"/>
  <c r="Y149" i="12"/>
  <c r="Y131" i="12"/>
  <c r="Y141" i="12"/>
  <c r="Y119" i="12"/>
  <c r="Y101" i="12"/>
  <c r="Y79" i="12"/>
  <c r="Y109" i="12"/>
  <c r="Y99" i="12"/>
  <c r="Y89" i="12"/>
  <c r="Y51" i="12"/>
  <c r="Y29" i="12"/>
  <c r="Y149" i="11"/>
  <c r="Y129" i="11"/>
  <c r="Y129" i="12"/>
  <c r="Y111" i="12"/>
  <c r="Y91" i="12"/>
  <c r="Y81" i="12"/>
  <c r="Y61" i="12"/>
  <c r="Y41" i="12"/>
  <c r="Y31" i="12"/>
  <c r="Y49" i="12"/>
  <c r="Y39" i="12"/>
  <c r="Y151" i="11"/>
  <c r="Y59" i="12"/>
  <c r="Y151" i="12"/>
  <c r="Y71" i="12"/>
  <c r="Y21" i="12"/>
  <c r="Y131" i="11"/>
  <c r="Y99" i="11"/>
  <c r="Y141" i="11"/>
  <c r="Y139" i="11"/>
  <c r="Y119" i="11"/>
  <c r="Y101" i="11"/>
  <c r="Y71" i="11"/>
  <c r="Y51" i="11"/>
  <c r="Y31" i="11"/>
  <c r="Y151" i="10"/>
  <c r="Y141" i="10"/>
  <c r="Y111" i="11"/>
  <c r="Y79" i="11"/>
  <c r="Y59" i="11"/>
  <c r="Y39" i="11"/>
  <c r="Y19" i="11"/>
  <c r="Y69" i="12"/>
  <c r="Y19" i="12"/>
  <c r="Y159" i="12" s="1"/>
  <c r="Y121" i="11"/>
  <c r="Y91" i="11"/>
  <c r="Y81" i="11"/>
  <c r="Y61" i="11"/>
  <c r="Y41" i="11"/>
  <c r="Y21" i="11"/>
  <c r="Y149" i="10"/>
  <c r="Y139" i="10"/>
  <c r="Y143" i="10" s="1"/>
  <c r="Y129" i="10"/>
  <c r="Y119" i="10"/>
  <c r="Y109" i="11"/>
  <c r="Y69" i="11"/>
  <c r="Y89" i="11"/>
  <c r="Y131" i="10"/>
  <c r="Y111" i="10"/>
  <c r="Y109" i="10"/>
  <c r="Y113" i="10" s="1"/>
  <c r="Y99" i="10"/>
  <c r="Y89" i="10"/>
  <c r="Y79" i="10"/>
  <c r="Y83" i="10" s="1"/>
  <c r="Y69" i="10"/>
  <c r="Y59" i="10"/>
  <c r="Y49" i="10"/>
  <c r="Y39" i="10"/>
  <c r="Y43" i="10" s="1"/>
  <c r="Y29" i="10"/>
  <c r="Y33" i="10" s="1"/>
  <c r="Y19" i="10"/>
  <c r="Y29" i="11"/>
  <c r="Y51" i="10"/>
  <c r="Y149" i="9"/>
  <c r="Y141" i="9"/>
  <c r="Y129" i="9"/>
  <c r="Y121" i="9"/>
  <c r="Y109" i="9"/>
  <c r="Y101" i="9"/>
  <c r="Y89" i="9"/>
  <c r="Y81" i="9"/>
  <c r="Y69" i="9"/>
  <c r="Y61" i="9"/>
  <c r="Y49" i="9"/>
  <c r="Y41" i="9"/>
  <c r="Y29" i="9"/>
  <c r="Y21" i="9"/>
  <c r="Y149" i="8"/>
  <c r="Y131" i="8"/>
  <c r="Y109" i="8"/>
  <c r="Y91" i="8"/>
  <c r="Y49" i="11"/>
  <c r="Y121" i="10"/>
  <c r="Y101" i="10"/>
  <c r="Y81" i="10"/>
  <c r="Y41" i="10"/>
  <c r="Y141" i="8"/>
  <c r="Y119" i="8"/>
  <c r="Y101" i="8"/>
  <c r="Y79" i="8"/>
  <c r="Y31" i="10"/>
  <c r="Y61" i="10"/>
  <c r="Y21" i="10"/>
  <c r="Y99" i="9"/>
  <c r="Y91" i="9"/>
  <c r="Y19" i="9"/>
  <c r="Y151" i="8"/>
  <c r="Y129" i="8"/>
  <c r="Y71" i="8"/>
  <c r="Y61" i="8"/>
  <c r="Y39" i="8"/>
  <c r="Y21" i="8"/>
  <c r="Y141" i="7"/>
  <c r="Y119" i="7"/>
  <c r="Y101" i="7"/>
  <c r="Y79" i="7"/>
  <c r="Y151" i="9"/>
  <c r="Y79" i="9"/>
  <c r="Y71" i="9"/>
  <c r="Y121" i="8"/>
  <c r="Y99" i="8"/>
  <c r="Y49" i="8"/>
  <c r="Y31" i="8"/>
  <c r="Y149" i="7"/>
  <c r="Y131" i="7"/>
  <c r="Y109" i="7"/>
  <c r="Y91" i="7"/>
  <c r="Y69" i="7"/>
  <c r="Y91" i="10"/>
  <c r="Y71" i="10"/>
  <c r="Y139" i="9"/>
  <c r="Y131" i="9"/>
  <c r="Y59" i="9"/>
  <c r="Y51" i="9"/>
  <c r="Y111" i="8"/>
  <c r="Y89" i="8"/>
  <c r="Y59" i="8"/>
  <c r="Y41" i="8"/>
  <c r="Y19" i="8"/>
  <c r="Y139" i="7"/>
  <c r="Y121" i="7"/>
  <c r="Y99" i="7"/>
  <c r="Y81" i="7"/>
  <c r="M140" i="12"/>
  <c r="M150" i="12"/>
  <c r="M120" i="12"/>
  <c r="M80" i="12"/>
  <c r="M30" i="12"/>
  <c r="M100" i="12"/>
  <c r="M90" i="12"/>
  <c r="M70" i="12"/>
  <c r="M110" i="12"/>
  <c r="M130" i="12"/>
  <c r="M60" i="12"/>
  <c r="M50" i="12"/>
  <c r="M40" i="12"/>
  <c r="M20" i="12"/>
  <c r="M150" i="8"/>
  <c r="M110" i="8"/>
  <c r="M70" i="8"/>
  <c r="M120" i="8"/>
  <c r="M80" i="8"/>
  <c r="M90" i="8"/>
  <c r="M40" i="8"/>
  <c r="M140" i="8"/>
  <c r="M50" i="8"/>
  <c r="M130" i="8"/>
  <c r="M60" i="8"/>
  <c r="M20" i="8"/>
  <c r="R140" i="12"/>
  <c r="R150" i="12"/>
  <c r="R120" i="12"/>
  <c r="R80" i="12"/>
  <c r="R130" i="12"/>
  <c r="R30" i="12"/>
  <c r="R60" i="12"/>
  <c r="R50" i="12"/>
  <c r="R40" i="12"/>
  <c r="R90" i="12"/>
  <c r="R70" i="12"/>
  <c r="R110" i="12"/>
  <c r="R100" i="12"/>
  <c r="R20" i="12"/>
  <c r="R150" i="8"/>
  <c r="R110" i="8"/>
  <c r="R70" i="8"/>
  <c r="R120" i="8"/>
  <c r="R80" i="8"/>
  <c r="R130" i="8"/>
  <c r="R40" i="8"/>
  <c r="R100" i="8"/>
  <c r="R50" i="8"/>
  <c r="R90" i="8"/>
  <c r="R60" i="8"/>
  <c r="R20" i="8"/>
  <c r="V140" i="12"/>
  <c r="V150" i="12"/>
  <c r="V80" i="12"/>
  <c r="V120" i="12"/>
  <c r="V70" i="12"/>
  <c r="V30" i="12"/>
  <c r="V130" i="12"/>
  <c r="V100" i="12"/>
  <c r="V90" i="12"/>
  <c r="V110" i="12"/>
  <c r="V60" i="12"/>
  <c r="V50" i="12"/>
  <c r="V40" i="12"/>
  <c r="V20" i="12"/>
  <c r="V160" i="12" s="1"/>
  <c r="V150" i="8"/>
  <c r="V110" i="8"/>
  <c r="V70" i="8"/>
  <c r="V120" i="8"/>
  <c r="V80" i="8"/>
  <c r="V90" i="8"/>
  <c r="V40" i="8"/>
  <c r="V140" i="8"/>
  <c r="V50" i="8"/>
  <c r="V130" i="8"/>
  <c r="V60" i="8"/>
  <c r="V20" i="8"/>
  <c r="V160" i="8" s="1"/>
  <c r="Z140" i="12"/>
  <c r="Z150" i="12"/>
  <c r="Z120" i="12"/>
  <c r="Z80" i="12"/>
  <c r="Z110" i="12"/>
  <c r="Z100" i="12"/>
  <c r="Z90" i="12"/>
  <c r="Z30" i="12"/>
  <c r="Z70" i="12"/>
  <c r="Z50" i="12"/>
  <c r="Z40" i="12"/>
  <c r="Z130" i="12"/>
  <c r="Z20" i="12"/>
  <c r="Z160" i="12" s="1"/>
  <c r="Z60" i="12"/>
  <c r="Z150" i="8"/>
  <c r="Z110" i="8"/>
  <c r="Z70" i="8"/>
  <c r="Z120" i="8"/>
  <c r="Z80" i="8"/>
  <c r="Z130" i="8"/>
  <c r="Z40" i="8"/>
  <c r="Z100" i="8"/>
  <c r="Z50" i="8"/>
  <c r="Z90" i="8"/>
  <c r="Z60" i="8"/>
  <c r="Z20" i="8"/>
  <c r="Z160" i="8" s="1"/>
  <c r="N150" i="10"/>
  <c r="N140" i="10"/>
  <c r="N130" i="10"/>
  <c r="N120" i="10"/>
  <c r="N100" i="10"/>
  <c r="N80" i="10"/>
  <c r="N30" i="10"/>
  <c r="N60" i="10"/>
  <c r="N20" i="10"/>
  <c r="N110" i="10"/>
  <c r="N90" i="10"/>
  <c r="N92" i="10" s="1"/>
  <c r="N70" i="10"/>
  <c r="N50" i="10"/>
  <c r="N40" i="10"/>
  <c r="S150" i="10"/>
  <c r="S140" i="10"/>
  <c r="S130" i="10"/>
  <c r="S120" i="10"/>
  <c r="S110" i="10"/>
  <c r="S90" i="10"/>
  <c r="S70" i="10"/>
  <c r="S40" i="10"/>
  <c r="S30" i="10"/>
  <c r="S100" i="10"/>
  <c r="S80" i="10"/>
  <c r="S60" i="10"/>
  <c r="S50" i="10"/>
  <c r="S20" i="10"/>
  <c r="S160" i="10" s="1"/>
  <c r="AC31" i="5" s="1"/>
  <c r="W150" i="10"/>
  <c r="W140" i="10"/>
  <c r="W130" i="10"/>
  <c r="W120" i="10"/>
  <c r="W100" i="10"/>
  <c r="W80" i="10"/>
  <c r="W50" i="10"/>
  <c r="W40" i="10"/>
  <c r="W110" i="10"/>
  <c r="W90" i="10"/>
  <c r="W70" i="10"/>
  <c r="W30" i="10"/>
  <c r="W60" i="10"/>
  <c r="W20" i="10"/>
  <c r="W160" i="10" s="1"/>
  <c r="F37" i="21"/>
  <c r="K37" i="21"/>
  <c r="O37" i="21"/>
  <c r="S37" i="21"/>
  <c r="G38" i="21"/>
  <c r="S19" i="7"/>
  <c r="W19" i="7"/>
  <c r="H21" i="7"/>
  <c r="L21" i="7"/>
  <c r="Q21" i="7"/>
  <c r="U21" i="7"/>
  <c r="Y21" i="7"/>
  <c r="I29" i="7"/>
  <c r="M29" i="7"/>
  <c r="R29" i="7"/>
  <c r="V29" i="7"/>
  <c r="Z29" i="7"/>
  <c r="G31" i="7"/>
  <c r="K31" i="7"/>
  <c r="P31" i="7"/>
  <c r="H39" i="7"/>
  <c r="L39" i="7"/>
  <c r="Q39" i="7"/>
  <c r="U39" i="7"/>
  <c r="Y39" i="7"/>
  <c r="M40" i="7"/>
  <c r="R40" i="7"/>
  <c r="V40" i="7"/>
  <c r="Z40" i="7"/>
  <c r="S41" i="7"/>
  <c r="W41" i="7"/>
  <c r="G49" i="7"/>
  <c r="K49" i="7"/>
  <c r="P49" i="7"/>
  <c r="I51" i="7"/>
  <c r="M51" i="7"/>
  <c r="R51" i="7"/>
  <c r="V51" i="7"/>
  <c r="Z51" i="7"/>
  <c r="S59" i="7"/>
  <c r="W59" i="7"/>
  <c r="H61" i="7"/>
  <c r="L61" i="7"/>
  <c r="Q61" i="7"/>
  <c r="U61" i="7"/>
  <c r="Y61" i="7"/>
  <c r="W69" i="7"/>
  <c r="U71" i="7"/>
  <c r="V79" i="7"/>
  <c r="Q89" i="7"/>
  <c r="R90" i="7"/>
  <c r="K99" i="7"/>
  <c r="I101" i="7"/>
  <c r="Z101" i="7"/>
  <c r="H111" i="7"/>
  <c r="Y111" i="7"/>
  <c r="I119" i="7"/>
  <c r="Z119" i="7"/>
  <c r="G121" i="7"/>
  <c r="U129" i="7"/>
  <c r="V130" i="7"/>
  <c r="S131" i="7"/>
  <c r="P139" i="7"/>
  <c r="M141" i="7"/>
  <c r="L151" i="7"/>
  <c r="R21" i="8"/>
  <c r="H29" i="8"/>
  <c r="Y29" i="8"/>
  <c r="Z30" i="8"/>
  <c r="W31" i="8"/>
  <c r="M39" i="8"/>
  <c r="K41" i="8"/>
  <c r="V43" i="8"/>
  <c r="S49" i="8"/>
  <c r="S52" i="8" s="1"/>
  <c r="Q51" i="8"/>
  <c r="Q52" i="8" s="1"/>
  <c r="P59" i="8"/>
  <c r="P62" i="8" s="1"/>
  <c r="M61" i="8"/>
  <c r="H69" i="8"/>
  <c r="Y69" i="8"/>
  <c r="S79" i="8"/>
  <c r="S82" i="8" s="1"/>
  <c r="S83" i="8" s="1"/>
  <c r="S84" i="8" s="1"/>
  <c r="Q81" i="8"/>
  <c r="V91" i="8"/>
  <c r="U99" i="8"/>
  <c r="S101" i="8"/>
  <c r="R109" i="8"/>
  <c r="P111" i="8"/>
  <c r="W119" i="8"/>
  <c r="U121" i="8"/>
  <c r="R131" i="8"/>
  <c r="H139" i="8"/>
  <c r="Z140" i="8"/>
  <c r="M149" i="8"/>
  <c r="K151" i="8"/>
  <c r="R21" i="9"/>
  <c r="H39" i="9"/>
  <c r="R49" i="9"/>
  <c r="P51" i="9"/>
  <c r="P52" i="9" s="1"/>
  <c r="V61" i="9"/>
  <c r="V89" i="9"/>
  <c r="Z101" i="9"/>
  <c r="Q119" i="9"/>
  <c r="Z129" i="9"/>
  <c r="R19" i="10"/>
  <c r="Z21" i="10"/>
  <c r="Z161" i="10" s="1"/>
  <c r="S89" i="10"/>
  <c r="U111" i="10"/>
  <c r="H139" i="12"/>
  <c r="H121" i="12"/>
  <c r="H149" i="12"/>
  <c r="H131" i="12"/>
  <c r="H141" i="12"/>
  <c r="H119" i="12"/>
  <c r="H122" i="12" s="1"/>
  <c r="H123" i="12" s="1"/>
  <c r="H101" i="12"/>
  <c r="H79" i="12"/>
  <c r="H151" i="12"/>
  <c r="H109" i="12"/>
  <c r="H99" i="12"/>
  <c r="H102" i="12" s="1"/>
  <c r="H89" i="12"/>
  <c r="H69" i="12"/>
  <c r="H51" i="12"/>
  <c r="H29" i="12"/>
  <c r="H149" i="11"/>
  <c r="H129" i="11"/>
  <c r="H129" i="12"/>
  <c r="H71" i="12"/>
  <c r="H61" i="12"/>
  <c r="H111" i="12"/>
  <c r="H91" i="12"/>
  <c r="H81" i="12"/>
  <c r="H41" i="12"/>
  <c r="H31" i="12"/>
  <c r="H151" i="11"/>
  <c r="H49" i="12"/>
  <c r="H39" i="12"/>
  <c r="H19" i="12"/>
  <c r="H131" i="11"/>
  <c r="H21" i="12"/>
  <c r="H99" i="11"/>
  <c r="H59" i="12"/>
  <c r="H119" i="11"/>
  <c r="H101" i="11"/>
  <c r="H102" i="11" s="1"/>
  <c r="H71" i="11"/>
  <c r="H51" i="11"/>
  <c r="H31" i="11"/>
  <c r="H151" i="10"/>
  <c r="H141" i="10"/>
  <c r="H139" i="11"/>
  <c r="H121" i="11"/>
  <c r="H111" i="11"/>
  <c r="H79" i="11"/>
  <c r="H59" i="11"/>
  <c r="H39" i="11"/>
  <c r="H19" i="11"/>
  <c r="H22" i="11" s="1"/>
  <c r="H91" i="11"/>
  <c r="H81" i="11"/>
  <c r="H61" i="11"/>
  <c r="H41" i="11"/>
  <c r="H21" i="11"/>
  <c r="H149" i="10"/>
  <c r="H152" i="10" s="1"/>
  <c r="H139" i="10"/>
  <c r="H129" i="10"/>
  <c r="H119" i="10"/>
  <c r="H141" i="11"/>
  <c r="H69" i="11"/>
  <c r="H89" i="11"/>
  <c r="H92" i="11" s="1"/>
  <c r="H131" i="10"/>
  <c r="H109" i="10"/>
  <c r="H99" i="10"/>
  <c r="H89" i="10"/>
  <c r="H79" i="10"/>
  <c r="H69" i="10"/>
  <c r="H59" i="10"/>
  <c r="H49" i="10"/>
  <c r="H39" i="10"/>
  <c r="H29" i="10"/>
  <c r="H19" i="10"/>
  <c r="H109" i="11"/>
  <c r="H29" i="11"/>
  <c r="H51" i="10"/>
  <c r="H149" i="9"/>
  <c r="H141" i="9"/>
  <c r="H129" i="9"/>
  <c r="H121" i="9"/>
  <c r="H109" i="9"/>
  <c r="H101" i="9"/>
  <c r="H89" i="9"/>
  <c r="H81" i="9"/>
  <c r="H69" i="9"/>
  <c r="H61" i="9"/>
  <c r="H49" i="9"/>
  <c r="H41" i="9"/>
  <c r="H42" i="9" s="1"/>
  <c r="H29" i="9"/>
  <c r="H21" i="9"/>
  <c r="H149" i="8"/>
  <c r="H131" i="8"/>
  <c r="H109" i="8"/>
  <c r="H91" i="8"/>
  <c r="H92" i="8" s="1"/>
  <c r="H101" i="10"/>
  <c r="H81" i="10"/>
  <c r="H41" i="10"/>
  <c r="H141" i="8"/>
  <c r="H119" i="8"/>
  <c r="H101" i="8"/>
  <c r="H79" i="8"/>
  <c r="H49" i="11"/>
  <c r="H31" i="10"/>
  <c r="H121" i="10"/>
  <c r="H122" i="10" s="1"/>
  <c r="H111" i="10"/>
  <c r="H91" i="10"/>
  <c r="H71" i="10"/>
  <c r="H99" i="9"/>
  <c r="H91" i="9"/>
  <c r="H19" i="9"/>
  <c r="H22" i="9" s="1"/>
  <c r="H151" i="8"/>
  <c r="H129" i="8"/>
  <c r="H132" i="8" s="1"/>
  <c r="H71" i="8"/>
  <c r="H61" i="8"/>
  <c r="H39" i="8"/>
  <c r="H21" i="8"/>
  <c r="H141" i="7"/>
  <c r="H119" i="7"/>
  <c r="H101" i="7"/>
  <c r="H79" i="7"/>
  <c r="H151" i="9"/>
  <c r="H79" i="9"/>
  <c r="H71" i="9"/>
  <c r="H121" i="8"/>
  <c r="H122" i="8" s="1"/>
  <c r="H99" i="8"/>
  <c r="H49" i="8"/>
  <c r="H31" i="8"/>
  <c r="H149" i="7"/>
  <c r="H131" i="7"/>
  <c r="H109" i="7"/>
  <c r="H91" i="7"/>
  <c r="H69" i="7"/>
  <c r="H21" i="10"/>
  <c r="H139" i="9"/>
  <c r="H131" i="9"/>
  <c r="H59" i="9"/>
  <c r="H51" i="9"/>
  <c r="H111" i="8"/>
  <c r="H89" i="8"/>
  <c r="H59" i="8"/>
  <c r="H41" i="8"/>
  <c r="H19" i="8"/>
  <c r="H139" i="7"/>
  <c r="H121" i="7"/>
  <c r="H99" i="7"/>
  <c r="H81" i="7"/>
  <c r="L139" i="12"/>
  <c r="L121" i="12"/>
  <c r="L149" i="12"/>
  <c r="L131" i="12"/>
  <c r="L119" i="12"/>
  <c r="L101" i="12"/>
  <c r="L79" i="12"/>
  <c r="L141" i="12"/>
  <c r="L142" i="12" s="1"/>
  <c r="L143" i="12" s="1"/>
  <c r="L91" i="12"/>
  <c r="L81" i="12"/>
  <c r="L71" i="12"/>
  <c r="L69" i="12"/>
  <c r="L51" i="12"/>
  <c r="L29" i="12"/>
  <c r="L149" i="11"/>
  <c r="L129" i="11"/>
  <c r="L99" i="12"/>
  <c r="L89" i="12"/>
  <c r="L61" i="12"/>
  <c r="L41" i="12"/>
  <c r="L21" i="12"/>
  <c r="L141" i="11"/>
  <c r="L49" i="12"/>
  <c r="L39" i="12"/>
  <c r="L111" i="12"/>
  <c r="L59" i="12"/>
  <c r="L31" i="12"/>
  <c r="L151" i="12"/>
  <c r="L121" i="11"/>
  <c r="L139" i="11"/>
  <c r="L131" i="11"/>
  <c r="L99" i="11"/>
  <c r="L19" i="12"/>
  <c r="L151" i="11"/>
  <c r="L101" i="11"/>
  <c r="L119" i="11"/>
  <c r="L91" i="11"/>
  <c r="L71" i="11"/>
  <c r="L51" i="11"/>
  <c r="L31" i="11"/>
  <c r="L151" i="10"/>
  <c r="L141" i="10"/>
  <c r="L129" i="12"/>
  <c r="L109" i="11"/>
  <c r="L79" i="11"/>
  <c r="L59" i="11"/>
  <c r="L39" i="11"/>
  <c r="L19" i="11"/>
  <c r="L81" i="11"/>
  <c r="L61" i="11"/>
  <c r="L41" i="11"/>
  <c r="L21" i="11"/>
  <c r="L149" i="10"/>
  <c r="L139" i="10"/>
  <c r="L129" i="10"/>
  <c r="L119" i="10"/>
  <c r="L122" i="10" s="1"/>
  <c r="L109" i="12"/>
  <c r="L111" i="11"/>
  <c r="L89" i="11"/>
  <c r="L29" i="11"/>
  <c r="L121" i="10"/>
  <c r="L109" i="10"/>
  <c r="L99" i="10"/>
  <c r="L89" i="10"/>
  <c r="L92" i="10" s="1"/>
  <c r="L79" i="10"/>
  <c r="L69" i="10"/>
  <c r="L59" i="10"/>
  <c r="L49" i="10"/>
  <c r="L39" i="10"/>
  <c r="L29" i="10"/>
  <c r="L19" i="10"/>
  <c r="L49" i="11"/>
  <c r="L61" i="10"/>
  <c r="L21" i="10"/>
  <c r="L149" i="9"/>
  <c r="L141" i="9"/>
  <c r="L129" i="9"/>
  <c r="L121" i="9"/>
  <c r="L109" i="9"/>
  <c r="L101" i="9"/>
  <c r="L89" i="9"/>
  <c r="L81" i="9"/>
  <c r="L69" i="9"/>
  <c r="L61" i="9"/>
  <c r="L49" i="9"/>
  <c r="L41" i="9"/>
  <c r="L29" i="9"/>
  <c r="L21" i="9"/>
  <c r="L149" i="8"/>
  <c r="L131" i="8"/>
  <c r="L109" i="8"/>
  <c r="L91" i="8"/>
  <c r="L92" i="8" s="1"/>
  <c r="L93" i="8" s="1"/>
  <c r="L131" i="10"/>
  <c r="L111" i="10"/>
  <c r="L91" i="10"/>
  <c r="L71" i="10"/>
  <c r="L51" i="10"/>
  <c r="L141" i="8"/>
  <c r="L119" i="8"/>
  <c r="L101" i="8"/>
  <c r="L79" i="8"/>
  <c r="L41" i="10"/>
  <c r="L42" i="10" s="1"/>
  <c r="L69" i="11"/>
  <c r="L139" i="9"/>
  <c r="L131" i="9"/>
  <c r="L59" i="9"/>
  <c r="L51" i="9"/>
  <c r="L111" i="8"/>
  <c r="L89" i="8"/>
  <c r="L61" i="8"/>
  <c r="L39" i="8"/>
  <c r="L21" i="8"/>
  <c r="L141" i="7"/>
  <c r="L119" i="7"/>
  <c r="L101" i="7"/>
  <c r="L79" i="7"/>
  <c r="L101" i="10"/>
  <c r="L81" i="10"/>
  <c r="L82" i="10" s="1"/>
  <c r="L119" i="9"/>
  <c r="L111" i="9"/>
  <c r="L39" i="9"/>
  <c r="L31" i="9"/>
  <c r="L139" i="8"/>
  <c r="L81" i="8"/>
  <c r="L49" i="8"/>
  <c r="L31" i="8"/>
  <c r="L149" i="7"/>
  <c r="L131" i="7"/>
  <c r="L109" i="7"/>
  <c r="L91" i="7"/>
  <c r="L69" i="7"/>
  <c r="L99" i="9"/>
  <c r="L91" i="9"/>
  <c r="L19" i="9"/>
  <c r="L151" i="8"/>
  <c r="L129" i="8"/>
  <c r="L71" i="8"/>
  <c r="L59" i="8"/>
  <c r="L62" i="8" s="1"/>
  <c r="L41" i="8"/>
  <c r="L19" i="8"/>
  <c r="L22" i="8" s="1"/>
  <c r="L139" i="7"/>
  <c r="L121" i="7"/>
  <c r="L99" i="7"/>
  <c r="L81" i="7"/>
  <c r="R149" i="12"/>
  <c r="R131" i="12"/>
  <c r="R141" i="12"/>
  <c r="R111" i="12"/>
  <c r="R89" i="12"/>
  <c r="R71" i="12"/>
  <c r="R151" i="12"/>
  <c r="R101" i="12"/>
  <c r="R91" i="12"/>
  <c r="R81" i="12"/>
  <c r="R61" i="12"/>
  <c r="R39" i="12"/>
  <c r="R21" i="12"/>
  <c r="R151" i="11"/>
  <c r="R131" i="11"/>
  <c r="R139" i="12"/>
  <c r="R29" i="12"/>
  <c r="R129" i="12"/>
  <c r="R132" i="12" s="1"/>
  <c r="R133" i="12" s="1"/>
  <c r="R59" i="12"/>
  <c r="R31" i="12"/>
  <c r="R149" i="11"/>
  <c r="R141" i="11"/>
  <c r="R79" i="12"/>
  <c r="R119" i="12"/>
  <c r="R109" i="12"/>
  <c r="R69" i="12"/>
  <c r="R51" i="12"/>
  <c r="R41" i="12"/>
  <c r="R121" i="12"/>
  <c r="R129" i="11"/>
  <c r="R121" i="11"/>
  <c r="R99" i="12"/>
  <c r="R102" i="12" s="1"/>
  <c r="R103" i="12" s="1"/>
  <c r="R104" i="12" s="1"/>
  <c r="R49" i="12"/>
  <c r="R101" i="11"/>
  <c r="R139" i="11"/>
  <c r="R109" i="11"/>
  <c r="R111" i="11"/>
  <c r="R99" i="11"/>
  <c r="R79" i="11"/>
  <c r="R59" i="11"/>
  <c r="R39" i="11"/>
  <c r="R19" i="11"/>
  <c r="R91" i="11"/>
  <c r="R81" i="11"/>
  <c r="R61" i="11"/>
  <c r="R41" i="11"/>
  <c r="R21" i="11"/>
  <c r="R149" i="10"/>
  <c r="R139" i="10"/>
  <c r="R129" i="10"/>
  <c r="R119" i="10"/>
  <c r="R89" i="11"/>
  <c r="R69" i="11"/>
  <c r="R49" i="11"/>
  <c r="R29" i="11"/>
  <c r="R119" i="11"/>
  <c r="R71" i="11"/>
  <c r="R131" i="10"/>
  <c r="R19" i="12"/>
  <c r="R151" i="10"/>
  <c r="R141" i="10"/>
  <c r="R31" i="11"/>
  <c r="R121" i="10"/>
  <c r="R101" i="10"/>
  <c r="R91" i="10"/>
  <c r="R81" i="10"/>
  <c r="R71" i="10"/>
  <c r="R111" i="10"/>
  <c r="R109" i="10"/>
  <c r="R89" i="10"/>
  <c r="R69" i="10"/>
  <c r="R61" i="10"/>
  <c r="R39" i="10"/>
  <c r="R21" i="10"/>
  <c r="R141" i="8"/>
  <c r="R119" i="8"/>
  <c r="R101" i="8"/>
  <c r="R79" i="8"/>
  <c r="R51" i="10"/>
  <c r="R52" i="10" s="1"/>
  <c r="R29" i="10"/>
  <c r="R151" i="9"/>
  <c r="R139" i="9"/>
  <c r="R131" i="9"/>
  <c r="R119" i="9"/>
  <c r="R111" i="9"/>
  <c r="R99" i="9"/>
  <c r="R91" i="9"/>
  <c r="R79" i="9"/>
  <c r="R71" i="9"/>
  <c r="R59" i="9"/>
  <c r="R51" i="9"/>
  <c r="R39" i="9"/>
  <c r="R31" i="9"/>
  <c r="R19" i="9"/>
  <c r="R151" i="8"/>
  <c r="R129" i="8"/>
  <c r="R111" i="8"/>
  <c r="R89" i="8"/>
  <c r="R71" i="8"/>
  <c r="R51" i="11"/>
  <c r="R99" i="10"/>
  <c r="R79" i="10"/>
  <c r="R59" i="10"/>
  <c r="R41" i="10"/>
  <c r="R109" i="9"/>
  <c r="R81" i="9"/>
  <c r="R29" i="9"/>
  <c r="R121" i="8"/>
  <c r="R99" i="8"/>
  <c r="R102" i="8" s="1"/>
  <c r="R49" i="8"/>
  <c r="R31" i="8"/>
  <c r="R149" i="7"/>
  <c r="R131" i="7"/>
  <c r="R109" i="7"/>
  <c r="R91" i="7"/>
  <c r="R69" i="7"/>
  <c r="R141" i="9"/>
  <c r="R89" i="9"/>
  <c r="R61" i="9"/>
  <c r="R149" i="8"/>
  <c r="R91" i="8"/>
  <c r="R59" i="8"/>
  <c r="R41" i="8"/>
  <c r="R19" i="8"/>
  <c r="R139" i="7"/>
  <c r="R121" i="7"/>
  <c r="R99" i="7"/>
  <c r="R81" i="7"/>
  <c r="R31" i="10"/>
  <c r="R149" i="9"/>
  <c r="R121" i="9"/>
  <c r="R69" i="9"/>
  <c r="R41" i="9"/>
  <c r="R139" i="8"/>
  <c r="R81" i="8"/>
  <c r="R69" i="8"/>
  <c r="R51" i="8"/>
  <c r="R29" i="8"/>
  <c r="R151" i="7"/>
  <c r="R129" i="7"/>
  <c r="R111" i="7"/>
  <c r="R89" i="7"/>
  <c r="R71" i="7"/>
  <c r="V149" i="12"/>
  <c r="V131" i="12"/>
  <c r="V141" i="12"/>
  <c r="V151" i="12"/>
  <c r="V129" i="12"/>
  <c r="V111" i="12"/>
  <c r="V89" i="12"/>
  <c r="V71" i="12"/>
  <c r="V61" i="12"/>
  <c r="V39" i="12"/>
  <c r="V21" i="12"/>
  <c r="V161" i="12" s="1"/>
  <c r="V151" i="11"/>
  <c r="V131" i="11"/>
  <c r="V121" i="12"/>
  <c r="V99" i="12"/>
  <c r="V69" i="12"/>
  <c r="V59" i="12"/>
  <c r="V49" i="12"/>
  <c r="V119" i="12"/>
  <c r="V109" i="12"/>
  <c r="V101" i="12"/>
  <c r="V91" i="12"/>
  <c r="V81" i="12"/>
  <c r="V79" i="12"/>
  <c r="V29" i="12"/>
  <c r="V139" i="11"/>
  <c r="V51" i="12"/>
  <c r="V41" i="12"/>
  <c r="V139" i="12"/>
  <c r="V119" i="11"/>
  <c r="V19" i="12"/>
  <c r="V159" i="12" s="1"/>
  <c r="V149" i="11"/>
  <c r="V129" i="11"/>
  <c r="V121" i="11"/>
  <c r="V101" i="11"/>
  <c r="V31" i="12"/>
  <c r="V109" i="11"/>
  <c r="V79" i="11"/>
  <c r="V59" i="11"/>
  <c r="V39" i="11"/>
  <c r="V19" i="11"/>
  <c r="V141" i="11"/>
  <c r="V81" i="11"/>
  <c r="V61" i="11"/>
  <c r="V41" i="11"/>
  <c r="V21" i="11"/>
  <c r="V161" i="11" s="1"/>
  <c r="V149" i="10"/>
  <c r="V153" i="10" s="1"/>
  <c r="V139" i="10"/>
  <c r="V143" i="10" s="1"/>
  <c r="V129" i="10"/>
  <c r="V133" i="10" s="1"/>
  <c r="V119" i="10"/>
  <c r="V123" i="10" s="1"/>
  <c r="V111" i="11"/>
  <c r="V99" i="11"/>
  <c r="V89" i="11"/>
  <c r="V69" i="11"/>
  <c r="V49" i="11"/>
  <c r="V29" i="11"/>
  <c r="V151" i="10"/>
  <c r="V141" i="10"/>
  <c r="V121" i="10"/>
  <c r="V31" i="11"/>
  <c r="V91" i="11"/>
  <c r="V51" i="11"/>
  <c r="V131" i="10"/>
  <c r="V111" i="10"/>
  <c r="V101" i="10"/>
  <c r="V91" i="10"/>
  <c r="V81" i="10"/>
  <c r="V71" i="10"/>
  <c r="V99" i="10"/>
  <c r="V103" i="10" s="1"/>
  <c r="V79" i="10"/>
  <c r="V83" i="10" s="1"/>
  <c r="V49" i="10"/>
  <c r="V53" i="10" s="1"/>
  <c r="V31" i="10"/>
  <c r="V141" i="8"/>
  <c r="V119" i="8"/>
  <c r="V101" i="8"/>
  <c r="V79" i="8"/>
  <c r="V61" i="10"/>
  <c r="V39" i="10"/>
  <c r="V43" i="10" s="1"/>
  <c r="V21" i="10"/>
  <c r="V161" i="10" s="1"/>
  <c r="V151" i="9"/>
  <c r="V139" i="9"/>
  <c r="V131" i="9"/>
  <c r="V119" i="9"/>
  <c r="V111" i="9"/>
  <c r="V99" i="9"/>
  <c r="V91" i="9"/>
  <c r="V79" i="9"/>
  <c r="V71" i="9"/>
  <c r="V59" i="9"/>
  <c r="V51" i="9"/>
  <c r="V39" i="9"/>
  <c r="V31" i="9"/>
  <c r="V19" i="9"/>
  <c r="V151" i="8"/>
  <c r="V129" i="8"/>
  <c r="V111" i="8"/>
  <c r="V89" i="8"/>
  <c r="V71" i="8"/>
  <c r="V109" i="10"/>
  <c r="V113" i="10" s="1"/>
  <c r="V89" i="10"/>
  <c r="V93" i="10" s="1"/>
  <c r="V69" i="10"/>
  <c r="V73" i="10" s="1"/>
  <c r="V51" i="10"/>
  <c r="V29" i="10"/>
  <c r="V33" i="10" s="1"/>
  <c r="V149" i="9"/>
  <c r="V121" i="9"/>
  <c r="V69" i="9"/>
  <c r="V41" i="9"/>
  <c r="V139" i="8"/>
  <c r="V81" i="8"/>
  <c r="V49" i="8"/>
  <c r="V31" i="8"/>
  <c r="V149" i="7"/>
  <c r="V131" i="7"/>
  <c r="V109" i="7"/>
  <c r="V91" i="7"/>
  <c r="V69" i="7"/>
  <c r="V129" i="9"/>
  <c r="V101" i="9"/>
  <c r="V49" i="9"/>
  <c r="V21" i="9"/>
  <c r="V161" i="9" s="1"/>
  <c r="V131" i="8"/>
  <c r="V109" i="8"/>
  <c r="V59" i="8"/>
  <c r="V41" i="8"/>
  <c r="V19" i="8"/>
  <c r="V159" i="8" s="1"/>
  <c r="V139" i="7"/>
  <c r="V121" i="7"/>
  <c r="V99" i="7"/>
  <c r="V81" i="7"/>
  <c r="V71" i="11"/>
  <c r="V19" i="10"/>
  <c r="V109" i="9"/>
  <c r="V81" i="9"/>
  <c r="V29" i="9"/>
  <c r="V121" i="8"/>
  <c r="V99" i="8"/>
  <c r="V69" i="8"/>
  <c r="V51" i="8"/>
  <c r="V29" i="8"/>
  <c r="V151" i="7"/>
  <c r="V129" i="7"/>
  <c r="V111" i="7"/>
  <c r="V89" i="7"/>
  <c r="V71" i="7"/>
  <c r="Z149" i="12"/>
  <c r="Z131" i="12"/>
  <c r="Z141" i="12"/>
  <c r="Z111" i="12"/>
  <c r="Z89" i="12"/>
  <c r="Z71" i="12"/>
  <c r="Z139" i="12"/>
  <c r="Z121" i="12"/>
  <c r="Z79" i="12"/>
  <c r="Z69" i="12"/>
  <c r="Z61" i="12"/>
  <c r="Z39" i="12"/>
  <c r="Z21" i="12"/>
  <c r="Z161" i="12" s="1"/>
  <c r="Z151" i="11"/>
  <c r="Z131" i="11"/>
  <c r="Z51" i="12"/>
  <c r="Z41" i="12"/>
  <c r="Z31" i="12"/>
  <c r="Z59" i="12"/>
  <c r="Z49" i="12"/>
  <c r="Z119" i="12"/>
  <c r="Z109" i="12"/>
  <c r="Z101" i="12"/>
  <c r="Z19" i="12"/>
  <c r="Z159" i="12" s="1"/>
  <c r="Z151" i="12"/>
  <c r="Z129" i="12"/>
  <c r="Z99" i="12"/>
  <c r="Z81" i="12"/>
  <c r="Z91" i="12"/>
  <c r="Z29" i="12"/>
  <c r="Z141" i="11"/>
  <c r="Z139" i="11"/>
  <c r="Z119" i="11"/>
  <c r="Z101" i="11"/>
  <c r="Z129" i="11"/>
  <c r="Z121" i="11"/>
  <c r="Z109" i="11"/>
  <c r="Z111" i="11"/>
  <c r="Z99" i="11"/>
  <c r="Z79" i="11"/>
  <c r="Z59" i="11"/>
  <c r="Z39" i="11"/>
  <c r="Z19" i="11"/>
  <c r="Z91" i="11"/>
  <c r="Z81" i="11"/>
  <c r="Z61" i="11"/>
  <c r="Z41" i="11"/>
  <c r="Z21" i="11"/>
  <c r="Z161" i="11" s="1"/>
  <c r="Z149" i="10"/>
  <c r="Z153" i="10" s="1"/>
  <c r="Z139" i="10"/>
  <c r="Z143" i="10" s="1"/>
  <c r="Z129" i="10"/>
  <c r="Z133" i="10" s="1"/>
  <c r="Z119" i="10"/>
  <c r="Z123" i="10" s="1"/>
  <c r="Z149" i="11"/>
  <c r="Z89" i="11"/>
  <c r="Z69" i="11"/>
  <c r="Z49" i="11"/>
  <c r="Z29" i="11"/>
  <c r="Z31" i="11"/>
  <c r="Z131" i="10"/>
  <c r="Z51" i="11"/>
  <c r="Z71" i="11"/>
  <c r="Z121" i="10"/>
  <c r="Z101" i="10"/>
  <c r="Z91" i="10"/>
  <c r="Z81" i="10"/>
  <c r="Z71" i="10"/>
  <c r="Z151" i="10"/>
  <c r="Z141" i="10"/>
  <c r="Z109" i="10"/>
  <c r="Z113" i="10" s="1"/>
  <c r="Z89" i="10"/>
  <c r="Z93" i="10" s="1"/>
  <c r="Z69" i="10"/>
  <c r="Z73" i="10" s="1"/>
  <c r="Z59" i="10"/>
  <c r="Z63" i="10" s="1"/>
  <c r="Z41" i="10"/>
  <c r="Z19" i="10"/>
  <c r="Z141" i="8"/>
  <c r="Z119" i="8"/>
  <c r="Z101" i="8"/>
  <c r="Z79" i="8"/>
  <c r="Z49" i="10"/>
  <c r="Z53" i="10" s="1"/>
  <c r="Z31" i="10"/>
  <c r="Z151" i="9"/>
  <c r="Z139" i="9"/>
  <c r="Z131" i="9"/>
  <c r="Z119" i="9"/>
  <c r="Z111" i="9"/>
  <c r="Z99" i="9"/>
  <c r="Z91" i="9"/>
  <c r="Z79" i="9"/>
  <c r="Z71" i="9"/>
  <c r="Z59" i="9"/>
  <c r="Z51" i="9"/>
  <c r="Z39" i="9"/>
  <c r="Z31" i="9"/>
  <c r="Z19" i="9"/>
  <c r="Z151" i="8"/>
  <c r="Z129" i="8"/>
  <c r="Z111" i="8"/>
  <c r="Z89" i="8"/>
  <c r="Z71" i="8"/>
  <c r="Z111" i="10"/>
  <c r="Z99" i="10"/>
  <c r="Z103" i="10" s="1"/>
  <c r="Z79" i="10"/>
  <c r="Z83" i="10" s="1"/>
  <c r="Z61" i="10"/>
  <c r="Z39" i="10"/>
  <c r="Z43" i="10" s="1"/>
  <c r="Z109" i="9"/>
  <c r="Z81" i="9"/>
  <c r="Z29" i="9"/>
  <c r="Z121" i="8"/>
  <c r="Z99" i="8"/>
  <c r="Z49" i="8"/>
  <c r="Z31" i="8"/>
  <c r="Z149" i="7"/>
  <c r="Z131" i="7"/>
  <c r="Z109" i="7"/>
  <c r="Z91" i="7"/>
  <c r="Z69" i="7"/>
  <c r="Z141" i="9"/>
  <c r="Z89" i="9"/>
  <c r="Z61" i="9"/>
  <c r="Z149" i="8"/>
  <c r="Z91" i="8"/>
  <c r="Z59" i="8"/>
  <c r="Z41" i="8"/>
  <c r="Z19" i="8"/>
  <c r="Z159" i="8" s="1"/>
  <c r="Z139" i="7"/>
  <c r="Z121" i="7"/>
  <c r="Z99" i="7"/>
  <c r="Z81" i="7"/>
  <c r="Z149" i="9"/>
  <c r="Z121" i="9"/>
  <c r="Z69" i="9"/>
  <c r="Z41" i="9"/>
  <c r="Z139" i="8"/>
  <c r="Z81" i="8"/>
  <c r="Z69" i="8"/>
  <c r="Z51" i="8"/>
  <c r="Z29" i="8"/>
  <c r="Z151" i="7"/>
  <c r="Z129" i="7"/>
  <c r="Z111" i="7"/>
  <c r="Z89" i="7"/>
  <c r="Z71" i="7"/>
  <c r="N150" i="12"/>
  <c r="N130" i="12"/>
  <c r="N90" i="12"/>
  <c r="N120" i="12"/>
  <c r="N110" i="12"/>
  <c r="N100" i="12"/>
  <c r="N40" i="12"/>
  <c r="N80" i="12"/>
  <c r="N140" i="12"/>
  <c r="N70" i="12"/>
  <c r="N50" i="12"/>
  <c r="N60" i="12"/>
  <c r="N20" i="12"/>
  <c r="N160" i="12" s="1"/>
  <c r="P31" i="5" s="1"/>
  <c r="N30" i="12"/>
  <c r="N120" i="8"/>
  <c r="N80" i="8"/>
  <c r="N130" i="8"/>
  <c r="N90" i="8"/>
  <c r="N140" i="8"/>
  <c r="N50" i="8"/>
  <c r="N110" i="8"/>
  <c r="N60" i="8"/>
  <c r="N20" i="8"/>
  <c r="N100" i="8"/>
  <c r="N30" i="8"/>
  <c r="S150" i="12"/>
  <c r="S120" i="12"/>
  <c r="S90" i="12"/>
  <c r="S40" i="12"/>
  <c r="S30" i="12"/>
  <c r="S130" i="12"/>
  <c r="S100" i="12"/>
  <c r="S70" i="12"/>
  <c r="S80" i="12"/>
  <c r="S140" i="12"/>
  <c r="S110" i="12"/>
  <c r="S50" i="12"/>
  <c r="S60" i="12"/>
  <c r="S20" i="12"/>
  <c r="S120" i="8"/>
  <c r="S80" i="8"/>
  <c r="S130" i="8"/>
  <c r="S90" i="8"/>
  <c r="S100" i="8"/>
  <c r="S50" i="8"/>
  <c r="S150" i="8"/>
  <c r="S70" i="8"/>
  <c r="S60" i="8"/>
  <c r="S20" i="8"/>
  <c r="S140" i="8"/>
  <c r="S30" i="8"/>
  <c r="W150" i="12"/>
  <c r="W120" i="12"/>
  <c r="W130" i="12"/>
  <c r="W90" i="12"/>
  <c r="W140" i="12"/>
  <c r="W40" i="12"/>
  <c r="W110" i="12"/>
  <c r="W80" i="12"/>
  <c r="W60" i="12"/>
  <c r="W50" i="12"/>
  <c r="W30" i="12"/>
  <c r="W70" i="12"/>
  <c r="W100" i="12"/>
  <c r="W20" i="12"/>
  <c r="W160" i="12" s="1"/>
  <c r="W120" i="8"/>
  <c r="W80" i="8"/>
  <c r="W130" i="8"/>
  <c r="W90" i="8"/>
  <c r="W140" i="8"/>
  <c r="W50" i="8"/>
  <c r="W110" i="8"/>
  <c r="W60" i="8"/>
  <c r="W20" i="8"/>
  <c r="W160" i="8" s="1"/>
  <c r="W100" i="8"/>
  <c r="W30" i="8"/>
  <c r="K150" i="10"/>
  <c r="K152" i="10" s="1"/>
  <c r="K140" i="10"/>
  <c r="K130" i="10"/>
  <c r="K50" i="10"/>
  <c r="K120" i="10"/>
  <c r="K100" i="10"/>
  <c r="K80" i="10"/>
  <c r="K40" i="10"/>
  <c r="K30" i="10"/>
  <c r="K20" i="10"/>
  <c r="K110" i="10"/>
  <c r="K90" i="10"/>
  <c r="K70" i="10"/>
  <c r="K60" i="10"/>
  <c r="P150" i="10"/>
  <c r="P140" i="10"/>
  <c r="P120" i="10"/>
  <c r="P60" i="10"/>
  <c r="P20" i="10"/>
  <c r="P110" i="10"/>
  <c r="P90" i="10"/>
  <c r="P70" i="10"/>
  <c r="P50" i="10"/>
  <c r="P40" i="10"/>
  <c r="P30" i="10"/>
  <c r="T150" i="10"/>
  <c r="T140" i="10"/>
  <c r="T130" i="10"/>
  <c r="T120" i="10"/>
  <c r="T30" i="10"/>
  <c r="T100" i="10"/>
  <c r="T80" i="10"/>
  <c r="T60" i="10"/>
  <c r="T20" i="10"/>
  <c r="T50" i="10"/>
  <c r="T110" i="10"/>
  <c r="T90" i="10"/>
  <c r="T70" i="10"/>
  <c r="X150" i="10"/>
  <c r="X140" i="10"/>
  <c r="X120" i="10"/>
  <c r="X40" i="10"/>
  <c r="X110" i="10"/>
  <c r="X90" i="10"/>
  <c r="X70" i="10"/>
  <c r="X30" i="10"/>
  <c r="X130" i="10"/>
  <c r="X60" i="10"/>
  <c r="X100" i="10"/>
  <c r="X80" i="10"/>
  <c r="G19" i="7"/>
  <c r="G22" i="7" s="1"/>
  <c r="K19" i="7"/>
  <c r="P19" i="7"/>
  <c r="I21" i="7"/>
  <c r="M21" i="7"/>
  <c r="R21" i="7"/>
  <c r="V21" i="7"/>
  <c r="V161" i="7" s="1"/>
  <c r="Z21" i="7"/>
  <c r="Z161" i="7" s="1"/>
  <c r="S29" i="7"/>
  <c r="W29" i="7"/>
  <c r="H31" i="7"/>
  <c r="L31" i="7"/>
  <c r="Q31" i="7"/>
  <c r="U31" i="7"/>
  <c r="U34" i="7" s="1"/>
  <c r="Y31" i="7"/>
  <c r="I39" i="7"/>
  <c r="I42" i="7" s="1"/>
  <c r="M39" i="7"/>
  <c r="R39" i="7"/>
  <c r="V39" i="7"/>
  <c r="Z39" i="7"/>
  <c r="G41" i="7"/>
  <c r="K41" i="7"/>
  <c r="P41" i="7"/>
  <c r="H49" i="7"/>
  <c r="L49" i="7"/>
  <c r="Q49" i="7"/>
  <c r="U49" i="7"/>
  <c r="Y49" i="7"/>
  <c r="V50" i="7"/>
  <c r="Z50" i="7"/>
  <c r="S51" i="7"/>
  <c r="W51" i="7"/>
  <c r="G59" i="7"/>
  <c r="K59" i="7"/>
  <c r="P59" i="7"/>
  <c r="I61" i="7"/>
  <c r="I62" i="7" s="1"/>
  <c r="M61" i="7"/>
  <c r="R61" i="7"/>
  <c r="V61" i="7"/>
  <c r="Z61" i="7"/>
  <c r="H71" i="7"/>
  <c r="Y71" i="7"/>
  <c r="Z79" i="7"/>
  <c r="G81" i="7"/>
  <c r="U89" i="7"/>
  <c r="S91" i="7"/>
  <c r="P99" i="7"/>
  <c r="M101" i="7"/>
  <c r="L111" i="7"/>
  <c r="N122" i="7"/>
  <c r="K121" i="7"/>
  <c r="H129" i="7"/>
  <c r="Y129" i="7"/>
  <c r="W131" i="7"/>
  <c r="R141" i="7"/>
  <c r="S149" i="7"/>
  <c r="Q151" i="7"/>
  <c r="G19" i="8"/>
  <c r="G22" i="8" s="1"/>
  <c r="V21" i="8"/>
  <c r="V161" i="8" s="1"/>
  <c r="L29" i="8"/>
  <c r="M30" i="8"/>
  <c r="U33" i="8"/>
  <c r="R39" i="8"/>
  <c r="S40" i="8"/>
  <c r="P41" i="8"/>
  <c r="Z43" i="8"/>
  <c r="L52" i="8"/>
  <c r="W49" i="8"/>
  <c r="U51" i="8"/>
  <c r="W53" i="8"/>
  <c r="R61" i="8"/>
  <c r="U73" i="8"/>
  <c r="U72" i="8"/>
  <c r="L69" i="8"/>
  <c r="N70" i="8"/>
  <c r="Y81" i="8"/>
  <c r="V102" i="8"/>
  <c r="V103" i="8"/>
  <c r="Z102" i="8"/>
  <c r="Z103" i="8"/>
  <c r="M100" i="8"/>
  <c r="Z109" i="8"/>
  <c r="Z131" i="8"/>
  <c r="Q139" i="8"/>
  <c r="V149" i="8"/>
  <c r="Z21" i="9"/>
  <c r="Z161" i="9" s="1"/>
  <c r="H31" i="9"/>
  <c r="G42" i="9"/>
  <c r="Q39" i="9"/>
  <c r="H52" i="9"/>
  <c r="Z49" i="9"/>
  <c r="U79" i="9"/>
  <c r="S81" i="9"/>
  <c r="P112" i="9"/>
  <c r="S109" i="9"/>
  <c r="Y119" i="9"/>
  <c r="G139" i="9"/>
  <c r="L151" i="9"/>
  <c r="L31" i="10"/>
  <c r="V41" i="10"/>
  <c r="X50" i="10"/>
  <c r="H61" i="10"/>
  <c r="H62" i="10" s="1"/>
  <c r="P80" i="10"/>
  <c r="P82" i="10" s="1"/>
  <c r="P130" i="10"/>
  <c r="I149" i="12"/>
  <c r="I131" i="12"/>
  <c r="I141" i="12"/>
  <c r="I111" i="12"/>
  <c r="I89" i="12"/>
  <c r="I71" i="12"/>
  <c r="I129" i="12"/>
  <c r="I79" i="12"/>
  <c r="I82" i="12" s="1"/>
  <c r="I83" i="12" s="1"/>
  <c r="I61" i="12"/>
  <c r="I39" i="12"/>
  <c r="I21" i="12"/>
  <c r="I151" i="11"/>
  <c r="I131" i="11"/>
  <c r="I121" i="12"/>
  <c r="I119" i="12"/>
  <c r="I109" i="12"/>
  <c r="I112" i="12" s="1"/>
  <c r="I113" i="12" s="1"/>
  <c r="I101" i="12"/>
  <c r="I91" i="12"/>
  <c r="I81" i="12"/>
  <c r="I51" i="12"/>
  <c r="I41" i="12"/>
  <c r="I31" i="12"/>
  <c r="I69" i="12"/>
  <c r="I59" i="12"/>
  <c r="I49" i="12"/>
  <c r="I151" i="12"/>
  <c r="I152" i="12" s="1"/>
  <c r="I153" i="12" s="1"/>
  <c r="I139" i="12"/>
  <c r="I29" i="12"/>
  <c r="I19" i="12"/>
  <c r="I99" i="12"/>
  <c r="I149" i="11"/>
  <c r="I119" i="11"/>
  <c r="I122" i="11" s="1"/>
  <c r="I101" i="11"/>
  <c r="I141" i="11"/>
  <c r="I139" i="11"/>
  <c r="I129" i="11"/>
  <c r="I121" i="11"/>
  <c r="I109" i="11"/>
  <c r="I111" i="11"/>
  <c r="I99" i="11"/>
  <c r="I79" i="11"/>
  <c r="I59" i="11"/>
  <c r="I39" i="11"/>
  <c r="I19" i="11"/>
  <c r="I91" i="11"/>
  <c r="I81" i="11"/>
  <c r="I61" i="11"/>
  <c r="I41" i="11"/>
  <c r="I42" i="11" s="1"/>
  <c r="I21" i="11"/>
  <c r="I149" i="10"/>
  <c r="I139" i="10"/>
  <c r="I129" i="10"/>
  <c r="I119" i="10"/>
  <c r="I89" i="11"/>
  <c r="I92" i="11" s="1"/>
  <c r="I69" i="11"/>
  <c r="I49" i="11"/>
  <c r="I29" i="11"/>
  <c r="I31" i="11"/>
  <c r="I131" i="10"/>
  <c r="I51" i="11"/>
  <c r="I71" i="11"/>
  <c r="I121" i="10"/>
  <c r="I122" i="10" s="1"/>
  <c r="I111" i="10"/>
  <c r="I101" i="10"/>
  <c r="I91" i="10"/>
  <c r="I81" i="10"/>
  <c r="I71" i="10"/>
  <c r="I109" i="10"/>
  <c r="I112" i="10" s="1"/>
  <c r="I89" i="10"/>
  <c r="I69" i="10"/>
  <c r="I59" i="10"/>
  <c r="I41" i="10"/>
  <c r="I19" i="10"/>
  <c r="I141" i="8"/>
  <c r="I119" i="8"/>
  <c r="I101" i="8"/>
  <c r="I79" i="8"/>
  <c r="I151" i="10"/>
  <c r="I141" i="10"/>
  <c r="I49" i="10"/>
  <c r="I31" i="10"/>
  <c r="I151" i="9"/>
  <c r="I139" i="9"/>
  <c r="I131" i="9"/>
  <c r="I119" i="9"/>
  <c r="I111" i="9"/>
  <c r="I99" i="9"/>
  <c r="I91" i="9"/>
  <c r="I92" i="9" s="1"/>
  <c r="I79" i="9"/>
  <c r="I71" i="9"/>
  <c r="I59" i="9"/>
  <c r="I51" i="9"/>
  <c r="I39" i="9"/>
  <c r="I31" i="9"/>
  <c r="I32" i="9" s="1"/>
  <c r="I19" i="9"/>
  <c r="I151" i="8"/>
  <c r="I129" i="8"/>
  <c r="I111" i="8"/>
  <c r="I112" i="8" s="1"/>
  <c r="I89" i="8"/>
  <c r="I71" i="8"/>
  <c r="I99" i="10"/>
  <c r="I79" i="10"/>
  <c r="I61" i="10"/>
  <c r="I39" i="10"/>
  <c r="I109" i="9"/>
  <c r="I81" i="9"/>
  <c r="I29" i="9"/>
  <c r="I121" i="8"/>
  <c r="I99" i="8"/>
  <c r="I49" i="8"/>
  <c r="I31" i="8"/>
  <c r="I149" i="7"/>
  <c r="I131" i="7"/>
  <c r="I109" i="7"/>
  <c r="I112" i="7" s="1"/>
  <c r="I91" i="7"/>
  <c r="I69" i="7"/>
  <c r="I21" i="10"/>
  <c r="I141" i="9"/>
  <c r="I142" i="9" s="1"/>
  <c r="I89" i="9"/>
  <c r="I61" i="9"/>
  <c r="I62" i="9" s="1"/>
  <c r="I149" i="8"/>
  <c r="I91" i="8"/>
  <c r="I92" i="8" s="1"/>
  <c r="I93" i="8" s="1"/>
  <c r="I59" i="8"/>
  <c r="I41" i="8"/>
  <c r="I19" i="8"/>
  <c r="I139" i="7"/>
  <c r="I121" i="7"/>
  <c r="I99" i="7"/>
  <c r="I81" i="7"/>
  <c r="I51" i="10"/>
  <c r="I29" i="10"/>
  <c r="I149" i="9"/>
  <c r="I121" i="9"/>
  <c r="I69" i="9"/>
  <c r="I72" i="9" s="1"/>
  <c r="I41" i="9"/>
  <c r="I139" i="8"/>
  <c r="I81" i="8"/>
  <c r="I69" i="8"/>
  <c r="I51" i="8"/>
  <c r="I29" i="8"/>
  <c r="I151" i="7"/>
  <c r="I129" i="7"/>
  <c r="I111" i="7"/>
  <c r="I89" i="7"/>
  <c r="I92" i="7" s="1"/>
  <c r="I71" i="7"/>
  <c r="M149" i="12"/>
  <c r="M131" i="12"/>
  <c r="M141" i="12"/>
  <c r="M142" i="12" s="1"/>
  <c r="M151" i="12"/>
  <c r="M129" i="12"/>
  <c r="M111" i="12"/>
  <c r="M89" i="12"/>
  <c r="M71" i="12"/>
  <c r="M121" i="12"/>
  <c r="M119" i="12"/>
  <c r="M109" i="12"/>
  <c r="M112" i="12" s="1"/>
  <c r="M113" i="12" s="1"/>
  <c r="M99" i="12"/>
  <c r="M61" i="12"/>
  <c r="M39" i="12"/>
  <c r="M21" i="12"/>
  <c r="M151" i="11"/>
  <c r="M131" i="11"/>
  <c r="M139" i="12"/>
  <c r="M79" i="12"/>
  <c r="M51" i="12"/>
  <c r="M41" i="12"/>
  <c r="M42" i="12" s="1"/>
  <c r="M31" i="12"/>
  <c r="M81" i="12"/>
  <c r="M49" i="12"/>
  <c r="M91" i="12"/>
  <c r="M59" i="12"/>
  <c r="M69" i="12"/>
  <c r="M29" i="12"/>
  <c r="M141" i="11"/>
  <c r="M139" i="11"/>
  <c r="M19" i="12"/>
  <c r="M22" i="12" s="1"/>
  <c r="M101" i="11"/>
  <c r="M149" i="11"/>
  <c r="M119" i="11"/>
  <c r="M109" i="11"/>
  <c r="M112" i="11" s="1"/>
  <c r="M121" i="11"/>
  <c r="M79" i="11"/>
  <c r="M82" i="11" s="1"/>
  <c r="M59" i="11"/>
  <c r="M39" i="11"/>
  <c r="M19" i="11"/>
  <c r="M101" i="12"/>
  <c r="M81" i="11"/>
  <c r="M61" i="11"/>
  <c r="M41" i="11"/>
  <c r="M21" i="11"/>
  <c r="M22" i="11" s="1"/>
  <c r="M149" i="10"/>
  <c r="M139" i="10"/>
  <c r="M129" i="10"/>
  <c r="M119" i="10"/>
  <c r="M122" i="10" s="1"/>
  <c r="M111" i="11"/>
  <c r="M99" i="11"/>
  <c r="M102" i="11" s="1"/>
  <c r="M89" i="11"/>
  <c r="M69" i="11"/>
  <c r="M49" i="11"/>
  <c r="M29" i="11"/>
  <c r="M129" i="11"/>
  <c r="M51" i="11"/>
  <c r="M52" i="11" s="1"/>
  <c r="M121" i="10"/>
  <c r="M71" i="11"/>
  <c r="M151" i="10"/>
  <c r="M141" i="10"/>
  <c r="M131" i="10"/>
  <c r="M111" i="10"/>
  <c r="M101" i="10"/>
  <c r="M91" i="10"/>
  <c r="M81" i="10"/>
  <c r="M71" i="10"/>
  <c r="M91" i="11"/>
  <c r="M99" i="10"/>
  <c r="M79" i="10"/>
  <c r="M51" i="10"/>
  <c r="M29" i="10"/>
  <c r="M141" i="8"/>
  <c r="M142" i="8" s="1"/>
  <c r="M119" i="8"/>
  <c r="M101" i="8"/>
  <c r="M79" i="8"/>
  <c r="M59" i="10"/>
  <c r="M41" i="10"/>
  <c r="M19" i="10"/>
  <c r="M151" i="9"/>
  <c r="M139" i="9"/>
  <c r="M131" i="9"/>
  <c r="M119" i="9"/>
  <c r="M111" i="9"/>
  <c r="M99" i="9"/>
  <c r="M91" i="9"/>
  <c r="M79" i="9"/>
  <c r="M71" i="9"/>
  <c r="M59" i="9"/>
  <c r="M51" i="9"/>
  <c r="M39" i="9"/>
  <c r="M31" i="9"/>
  <c r="M19" i="9"/>
  <c r="M151" i="8"/>
  <c r="M129" i="8"/>
  <c r="M111" i="8"/>
  <c r="M89" i="8"/>
  <c r="M92" i="8" s="1"/>
  <c r="M93" i="8" s="1"/>
  <c r="M71" i="8"/>
  <c r="M31" i="11"/>
  <c r="M109" i="10"/>
  <c r="M89" i="10"/>
  <c r="M69" i="10"/>
  <c r="M49" i="10"/>
  <c r="M52" i="10" s="1"/>
  <c r="M31" i="10"/>
  <c r="M21" i="10"/>
  <c r="M149" i="9"/>
  <c r="M121" i="9"/>
  <c r="M69" i="9"/>
  <c r="M41" i="9"/>
  <c r="M139" i="8"/>
  <c r="M81" i="8"/>
  <c r="M49" i="8"/>
  <c r="M31" i="8"/>
  <c r="M32" i="8" s="1"/>
  <c r="M33" i="8" s="1"/>
  <c r="M149" i="7"/>
  <c r="M131" i="7"/>
  <c r="M109" i="7"/>
  <c r="M91" i="7"/>
  <c r="M92" i="7" s="1"/>
  <c r="M69" i="7"/>
  <c r="M129" i="9"/>
  <c r="M101" i="9"/>
  <c r="M49" i="9"/>
  <c r="M21" i="9"/>
  <c r="M131" i="8"/>
  <c r="M109" i="8"/>
  <c r="M59" i="8"/>
  <c r="M41" i="8"/>
  <c r="M19" i="8"/>
  <c r="M139" i="7"/>
  <c r="M121" i="7"/>
  <c r="M99" i="7"/>
  <c r="M102" i="7" s="1"/>
  <c r="M81" i="7"/>
  <c r="M61" i="10"/>
  <c r="M109" i="9"/>
  <c r="M81" i="9"/>
  <c r="M29" i="9"/>
  <c r="M121" i="8"/>
  <c r="M99" i="8"/>
  <c r="M69" i="8"/>
  <c r="M51" i="8"/>
  <c r="M29" i="8"/>
  <c r="M151" i="7"/>
  <c r="M129" i="7"/>
  <c r="M111" i="7"/>
  <c r="M89" i="7"/>
  <c r="M71" i="7"/>
  <c r="S141" i="12"/>
  <c r="S151" i="12"/>
  <c r="S129" i="12"/>
  <c r="S132" i="12" s="1"/>
  <c r="S133" i="12" s="1"/>
  <c r="S134" i="12" s="1"/>
  <c r="S139" i="12"/>
  <c r="S142" i="12" s="1"/>
  <c r="S143" i="12" s="1"/>
  <c r="S99" i="12"/>
  <c r="S102" i="12" s="1"/>
  <c r="S81" i="12"/>
  <c r="S131" i="12"/>
  <c r="S119" i="12"/>
  <c r="S122" i="12" s="1"/>
  <c r="S109" i="12"/>
  <c r="S112" i="12" s="1"/>
  <c r="S113" i="12" s="1"/>
  <c r="S114" i="12" s="1"/>
  <c r="S71" i="12"/>
  <c r="S49" i="12"/>
  <c r="S53" i="12" s="1"/>
  <c r="S54" i="12" s="1"/>
  <c r="S31" i="12"/>
  <c r="S139" i="11"/>
  <c r="S119" i="11"/>
  <c r="S111" i="12"/>
  <c r="S121" i="12"/>
  <c r="S61" i="12"/>
  <c r="S51" i="12"/>
  <c r="S41" i="12"/>
  <c r="S91" i="12"/>
  <c r="S79" i="12"/>
  <c r="S82" i="12" s="1"/>
  <c r="S83" i="12" s="1"/>
  <c r="S84" i="12" s="1"/>
  <c r="S21" i="12"/>
  <c r="S89" i="12"/>
  <c r="S69" i="12"/>
  <c r="S72" i="12" s="1"/>
  <c r="S101" i="12"/>
  <c r="S149" i="12"/>
  <c r="S59" i="12"/>
  <c r="S141" i="11"/>
  <c r="S131" i="11"/>
  <c r="S109" i="11"/>
  <c r="S39" i="12"/>
  <c r="S29" i="12"/>
  <c r="S32" i="12" s="1"/>
  <c r="S19" i="12"/>
  <c r="S111" i="11"/>
  <c r="S91" i="11"/>
  <c r="S81" i="11"/>
  <c r="S61" i="11"/>
  <c r="S41" i="11"/>
  <c r="S21" i="11"/>
  <c r="S149" i="10"/>
  <c r="S139" i="10"/>
  <c r="S151" i="11"/>
  <c r="S89" i="11"/>
  <c r="S69" i="11"/>
  <c r="S49" i="11"/>
  <c r="S29" i="11"/>
  <c r="S32" i="11" s="1"/>
  <c r="S129" i="11"/>
  <c r="S101" i="11"/>
  <c r="S71" i="11"/>
  <c r="S51" i="11"/>
  <c r="S31" i="11"/>
  <c r="S151" i="10"/>
  <c r="S141" i="10"/>
  <c r="S131" i="10"/>
  <c r="S121" i="10"/>
  <c r="S111" i="10"/>
  <c r="S79" i="11"/>
  <c r="S149" i="11"/>
  <c r="S152" i="11" s="1"/>
  <c r="S121" i="11"/>
  <c r="S99" i="11"/>
  <c r="S102" i="11" s="1"/>
  <c r="S19" i="11"/>
  <c r="S22" i="11" s="1"/>
  <c r="S129" i="10"/>
  <c r="S101" i="10"/>
  <c r="S91" i="10"/>
  <c r="S81" i="10"/>
  <c r="S71" i="10"/>
  <c r="S61" i="10"/>
  <c r="S51" i="10"/>
  <c r="S41" i="10"/>
  <c r="S31" i="10"/>
  <c r="S21" i="10"/>
  <c r="S39" i="11"/>
  <c r="S42" i="11" s="1"/>
  <c r="S29" i="10"/>
  <c r="S151" i="9"/>
  <c r="S139" i="9"/>
  <c r="S131" i="9"/>
  <c r="S119" i="9"/>
  <c r="S111" i="9"/>
  <c r="S99" i="9"/>
  <c r="S91" i="9"/>
  <c r="S79" i="9"/>
  <c r="S82" i="9" s="1"/>
  <c r="S71" i="9"/>
  <c r="S59" i="9"/>
  <c r="S51" i="9"/>
  <c r="S39" i="9"/>
  <c r="S42" i="9" s="1"/>
  <c r="S31" i="9"/>
  <c r="S19" i="9"/>
  <c r="S151" i="8"/>
  <c r="S129" i="8"/>
  <c r="S132" i="8" s="1"/>
  <c r="S133" i="8" s="1"/>
  <c r="S134" i="8" s="1"/>
  <c r="S111" i="8"/>
  <c r="S89" i="8"/>
  <c r="S71" i="8"/>
  <c r="S59" i="11"/>
  <c r="S62" i="11" s="1"/>
  <c r="S99" i="10"/>
  <c r="S79" i="10"/>
  <c r="S59" i="10"/>
  <c r="S62" i="10" s="1"/>
  <c r="S19" i="10"/>
  <c r="S22" i="10" s="1"/>
  <c r="S139" i="8"/>
  <c r="S142" i="8" s="1"/>
  <c r="S121" i="8"/>
  <c r="S99" i="8"/>
  <c r="S81" i="8"/>
  <c r="S119" i="10"/>
  <c r="S122" i="10" s="1"/>
  <c r="S49" i="10"/>
  <c r="S141" i="9"/>
  <c r="S89" i="9"/>
  <c r="S61" i="9"/>
  <c r="S149" i="8"/>
  <c r="S152" i="8" s="1"/>
  <c r="S91" i="8"/>
  <c r="S92" i="8" s="1"/>
  <c r="S59" i="8"/>
  <c r="S41" i="8"/>
  <c r="S19" i="8"/>
  <c r="S22" i="8" s="1"/>
  <c r="S139" i="7"/>
  <c r="S121" i="7"/>
  <c r="S99" i="7"/>
  <c r="S81" i="7"/>
  <c r="S149" i="9"/>
  <c r="S152" i="9" s="1"/>
  <c r="S121" i="9"/>
  <c r="S69" i="9"/>
  <c r="S41" i="9"/>
  <c r="S141" i="8"/>
  <c r="S143" i="8" s="1"/>
  <c r="S144" i="8" s="1"/>
  <c r="S119" i="8"/>
  <c r="S69" i="8"/>
  <c r="S72" i="8" s="1"/>
  <c r="S73" i="8" s="1"/>
  <c r="S74" i="8" s="1"/>
  <c r="S51" i="8"/>
  <c r="S29" i="8"/>
  <c r="S32" i="8" s="1"/>
  <c r="S151" i="7"/>
  <c r="S129" i="7"/>
  <c r="S132" i="7" s="1"/>
  <c r="S111" i="7"/>
  <c r="S89" i="7"/>
  <c r="S92" i="7" s="1"/>
  <c r="S71" i="7"/>
  <c r="S39" i="10"/>
  <c r="S129" i="9"/>
  <c r="S101" i="9"/>
  <c r="S49" i="9"/>
  <c r="S21" i="9"/>
  <c r="S131" i="8"/>
  <c r="S109" i="8"/>
  <c r="S112" i="8" s="1"/>
  <c r="S61" i="8"/>
  <c r="S39" i="8"/>
  <c r="S42" i="8" s="1"/>
  <c r="S43" i="8" s="1"/>
  <c r="S44" i="8" s="1"/>
  <c r="S21" i="8"/>
  <c r="S141" i="7"/>
  <c r="S119" i="7"/>
  <c r="S122" i="7" s="1"/>
  <c r="S101" i="7"/>
  <c r="S79" i="7"/>
  <c r="S82" i="7" s="1"/>
  <c r="W141" i="12"/>
  <c r="W151" i="12"/>
  <c r="W129" i="12"/>
  <c r="W121" i="12"/>
  <c r="W99" i="12"/>
  <c r="W81" i="12"/>
  <c r="W111" i="12"/>
  <c r="W101" i="12"/>
  <c r="W91" i="12"/>
  <c r="W49" i="12"/>
  <c r="W31" i="12"/>
  <c r="W139" i="11"/>
  <c r="W119" i="11"/>
  <c r="W119" i="12"/>
  <c r="W109" i="12"/>
  <c r="W89" i="12"/>
  <c r="W79" i="12"/>
  <c r="W71" i="12"/>
  <c r="W39" i="12"/>
  <c r="W29" i="12"/>
  <c r="W149" i="12"/>
  <c r="W69" i="12"/>
  <c r="W51" i="12"/>
  <c r="W41" i="12"/>
  <c r="W149" i="11"/>
  <c r="W141" i="11"/>
  <c r="W131" i="12"/>
  <c r="W61" i="12"/>
  <c r="W139" i="12"/>
  <c r="W59" i="12"/>
  <c r="W19" i="12"/>
  <c r="W129" i="11"/>
  <c r="W121" i="11"/>
  <c r="W21" i="12"/>
  <c r="W151" i="11"/>
  <c r="W109" i="11"/>
  <c r="W131" i="11"/>
  <c r="W111" i="11"/>
  <c r="W91" i="11"/>
  <c r="W101" i="11"/>
  <c r="W81" i="11"/>
  <c r="W61" i="11"/>
  <c r="W41" i="11"/>
  <c r="W21" i="11"/>
  <c r="W149" i="10"/>
  <c r="W153" i="10" s="1"/>
  <c r="W139" i="10"/>
  <c r="W99" i="11"/>
  <c r="W89" i="11"/>
  <c r="W69" i="11"/>
  <c r="W49" i="11"/>
  <c r="W29" i="11"/>
  <c r="W71" i="11"/>
  <c r="W51" i="11"/>
  <c r="W31" i="11"/>
  <c r="W151" i="10"/>
  <c r="W141" i="10"/>
  <c r="W131" i="10"/>
  <c r="W121" i="10"/>
  <c r="W111" i="10"/>
  <c r="W19" i="11"/>
  <c r="W39" i="11"/>
  <c r="W119" i="10"/>
  <c r="W123" i="10" s="1"/>
  <c r="W101" i="10"/>
  <c r="W91" i="10"/>
  <c r="W81" i="10"/>
  <c r="W71" i="10"/>
  <c r="W61" i="10"/>
  <c r="W51" i="10"/>
  <c r="W41" i="10"/>
  <c r="W31" i="10"/>
  <c r="W21" i="10"/>
  <c r="W59" i="11"/>
  <c r="W129" i="10"/>
  <c r="W133" i="10" s="1"/>
  <c r="W39" i="10"/>
  <c r="W151" i="9"/>
  <c r="W139" i="9"/>
  <c r="W131" i="9"/>
  <c r="W119" i="9"/>
  <c r="W111" i="9"/>
  <c r="W99" i="9"/>
  <c r="W91" i="9"/>
  <c r="W79" i="9"/>
  <c r="W71" i="9"/>
  <c r="W59" i="9"/>
  <c r="W51" i="9"/>
  <c r="W39" i="9"/>
  <c r="W31" i="9"/>
  <c r="W19" i="9"/>
  <c r="W151" i="8"/>
  <c r="W129" i="8"/>
  <c r="W111" i="8"/>
  <c r="W89" i="8"/>
  <c r="W71" i="8"/>
  <c r="W109" i="10"/>
  <c r="W89" i="10"/>
  <c r="W69" i="10"/>
  <c r="W73" i="10" s="1"/>
  <c r="W29" i="10"/>
  <c r="W33" i="10" s="1"/>
  <c r="W139" i="8"/>
  <c r="W121" i="8"/>
  <c r="W99" i="8"/>
  <c r="W81" i="8"/>
  <c r="W79" i="11"/>
  <c r="W59" i="10"/>
  <c r="W63" i="10" s="1"/>
  <c r="W99" i="10"/>
  <c r="W103" i="10" s="1"/>
  <c r="W79" i="10"/>
  <c r="W83" i="10" s="1"/>
  <c r="W129" i="9"/>
  <c r="W101" i="9"/>
  <c r="W49" i="9"/>
  <c r="W21" i="9"/>
  <c r="W131" i="8"/>
  <c r="W109" i="8"/>
  <c r="W59" i="8"/>
  <c r="W41" i="8"/>
  <c r="W19" i="8"/>
  <c r="W139" i="7"/>
  <c r="W121" i="7"/>
  <c r="W99" i="7"/>
  <c r="W81" i="7"/>
  <c r="W19" i="10"/>
  <c r="W109" i="9"/>
  <c r="W81" i="9"/>
  <c r="W29" i="9"/>
  <c r="W101" i="8"/>
  <c r="W79" i="8"/>
  <c r="W69" i="8"/>
  <c r="W51" i="8"/>
  <c r="W29" i="8"/>
  <c r="W151" i="7"/>
  <c r="W129" i="7"/>
  <c r="W111" i="7"/>
  <c r="W89" i="7"/>
  <c r="W71" i="7"/>
  <c r="W49" i="10"/>
  <c r="W53" i="10" s="1"/>
  <c r="W141" i="9"/>
  <c r="W89" i="9"/>
  <c r="W61" i="9"/>
  <c r="W149" i="8"/>
  <c r="W91" i="8"/>
  <c r="W61" i="8"/>
  <c r="W39" i="8"/>
  <c r="W21" i="8"/>
  <c r="W141" i="7"/>
  <c r="W119" i="7"/>
  <c r="W101" i="7"/>
  <c r="W79" i="7"/>
  <c r="K130" i="12"/>
  <c r="K140" i="12"/>
  <c r="K100" i="12"/>
  <c r="K50" i="12"/>
  <c r="K150" i="12"/>
  <c r="K60" i="12"/>
  <c r="K70" i="12"/>
  <c r="K40" i="12"/>
  <c r="K30" i="12"/>
  <c r="K80" i="12"/>
  <c r="K120" i="12"/>
  <c r="K110" i="12"/>
  <c r="K90" i="12"/>
  <c r="K20" i="12"/>
  <c r="K130" i="8"/>
  <c r="K90" i="8"/>
  <c r="K140" i="8"/>
  <c r="K100" i="8"/>
  <c r="K102" i="8" s="1"/>
  <c r="K103" i="8" s="1"/>
  <c r="K150" i="8"/>
  <c r="K60" i="8"/>
  <c r="K63" i="8" s="1"/>
  <c r="K20" i="8"/>
  <c r="K120" i="8"/>
  <c r="K70" i="8"/>
  <c r="K30" i="8"/>
  <c r="K110" i="8"/>
  <c r="K40" i="8"/>
  <c r="P130" i="12"/>
  <c r="P100" i="12"/>
  <c r="P150" i="12"/>
  <c r="P90" i="12"/>
  <c r="P80" i="12"/>
  <c r="P70" i="12"/>
  <c r="P50" i="12"/>
  <c r="P140" i="12"/>
  <c r="P120" i="12"/>
  <c r="P110" i="12"/>
  <c r="P60" i="12"/>
  <c r="P30" i="12"/>
  <c r="P20" i="12"/>
  <c r="P160" i="12" s="1"/>
  <c r="P40" i="12"/>
  <c r="P130" i="8"/>
  <c r="P90" i="8"/>
  <c r="P140" i="8"/>
  <c r="P100" i="8"/>
  <c r="P110" i="8"/>
  <c r="P60" i="8"/>
  <c r="P20" i="8"/>
  <c r="P80" i="8"/>
  <c r="P30" i="8"/>
  <c r="P150" i="8"/>
  <c r="P70" i="8"/>
  <c r="P40" i="8"/>
  <c r="T120" i="12"/>
  <c r="T130" i="12"/>
  <c r="T140" i="12"/>
  <c r="T100" i="12"/>
  <c r="T110" i="12"/>
  <c r="T50" i="12"/>
  <c r="T70" i="12"/>
  <c r="T90" i="12"/>
  <c r="T80" i="12"/>
  <c r="T150" i="12"/>
  <c r="T60" i="12"/>
  <c r="T40" i="12"/>
  <c r="T20" i="12"/>
  <c r="T160" i="12" s="1"/>
  <c r="T31" i="5" s="1"/>
  <c r="T30" i="12"/>
  <c r="T130" i="8"/>
  <c r="T90" i="8"/>
  <c r="T140" i="8"/>
  <c r="T100" i="8"/>
  <c r="T150" i="8"/>
  <c r="T70" i="8"/>
  <c r="T60" i="8"/>
  <c r="T20" i="8"/>
  <c r="T160" i="8" s="1"/>
  <c r="J31" i="5" s="1"/>
  <c r="T120" i="8"/>
  <c r="T30" i="8"/>
  <c r="T110" i="8"/>
  <c r="T40" i="8"/>
  <c r="X120" i="12"/>
  <c r="X130" i="12"/>
  <c r="X100" i="12"/>
  <c r="X50" i="12"/>
  <c r="X150" i="12"/>
  <c r="X40" i="12"/>
  <c r="X30" i="12"/>
  <c r="X140" i="12"/>
  <c r="X110" i="12"/>
  <c r="X90" i="12"/>
  <c r="X60" i="12"/>
  <c r="X80" i="12"/>
  <c r="X70" i="12"/>
  <c r="X20" i="12"/>
  <c r="X160" i="12" s="1"/>
  <c r="X130" i="8"/>
  <c r="X90" i="8"/>
  <c r="X140" i="8"/>
  <c r="X100" i="8"/>
  <c r="X110" i="8"/>
  <c r="X60" i="8"/>
  <c r="X20" i="8"/>
  <c r="X160" i="8" s="1"/>
  <c r="X80" i="8"/>
  <c r="X30" i="8"/>
  <c r="X150" i="8"/>
  <c r="X70" i="8"/>
  <c r="X40" i="8"/>
  <c r="L130" i="10"/>
  <c r="L120" i="10"/>
  <c r="L110" i="10"/>
  <c r="L100" i="10"/>
  <c r="L90" i="10"/>
  <c r="L80" i="10"/>
  <c r="L70" i="10"/>
  <c r="L40" i="10"/>
  <c r="L30" i="10"/>
  <c r="L160" i="10" s="1"/>
  <c r="X31" i="5" s="1"/>
  <c r="L150" i="10"/>
  <c r="L140" i="10"/>
  <c r="L60" i="10"/>
  <c r="L50" i="10"/>
  <c r="Q120" i="10"/>
  <c r="Q150" i="10"/>
  <c r="Q140" i="10"/>
  <c r="Q130" i="10"/>
  <c r="Q110" i="10"/>
  <c r="Q100" i="10"/>
  <c r="Q90" i="10"/>
  <c r="Q80" i="10"/>
  <c r="Q70" i="10"/>
  <c r="Q50" i="10"/>
  <c r="Q40" i="10"/>
  <c r="Q30" i="10"/>
  <c r="Q60" i="10"/>
  <c r="Q20" i="10"/>
  <c r="Q160" i="10" s="1"/>
  <c r="AA31" i="5" s="1"/>
  <c r="U130" i="10"/>
  <c r="U150" i="10"/>
  <c r="U140" i="10"/>
  <c r="U120" i="10"/>
  <c r="U110" i="10"/>
  <c r="U100" i="10"/>
  <c r="U90" i="10"/>
  <c r="U80" i="10"/>
  <c r="U70" i="10"/>
  <c r="U60" i="10"/>
  <c r="U20" i="10"/>
  <c r="U160" i="10" s="1"/>
  <c r="U50" i="10"/>
  <c r="U40" i="10"/>
  <c r="U30" i="10"/>
  <c r="Y150" i="10"/>
  <c r="Y140" i="10"/>
  <c r="Y120" i="10"/>
  <c r="Y130" i="10"/>
  <c r="Y110" i="10"/>
  <c r="Y100" i="10"/>
  <c r="Y90" i="10"/>
  <c r="Y80" i="10"/>
  <c r="Y70" i="10"/>
  <c r="Y30" i="10"/>
  <c r="Y60" i="10"/>
  <c r="Y20" i="10"/>
  <c r="Y160" i="10" s="1"/>
  <c r="Y50" i="10"/>
  <c r="Y40" i="10"/>
  <c r="M150" i="11"/>
  <c r="M130" i="11"/>
  <c r="M140" i="11"/>
  <c r="M100" i="11"/>
  <c r="M120" i="11"/>
  <c r="M110" i="11"/>
  <c r="M80" i="11"/>
  <c r="M60" i="11"/>
  <c r="M40" i="11"/>
  <c r="M20" i="11"/>
  <c r="M90" i="11"/>
  <c r="M30" i="11"/>
  <c r="M50" i="11"/>
  <c r="M70" i="11"/>
  <c r="M120" i="7"/>
  <c r="M80" i="7"/>
  <c r="M150" i="7"/>
  <c r="M110" i="7"/>
  <c r="M70" i="7"/>
  <c r="M140" i="7"/>
  <c r="M100" i="7"/>
  <c r="R150" i="11"/>
  <c r="R140" i="11"/>
  <c r="R130" i="11"/>
  <c r="R120" i="11"/>
  <c r="R110" i="11"/>
  <c r="R100" i="11"/>
  <c r="R80" i="11"/>
  <c r="R60" i="11"/>
  <c r="R40" i="11"/>
  <c r="R20" i="11"/>
  <c r="R160" i="11" s="1"/>
  <c r="R18" i="5" s="1"/>
  <c r="R90" i="11"/>
  <c r="R70" i="11"/>
  <c r="R50" i="11"/>
  <c r="R30" i="11"/>
  <c r="R120" i="7"/>
  <c r="R80" i="7"/>
  <c r="R150" i="7"/>
  <c r="R110" i="7"/>
  <c r="R70" i="7"/>
  <c r="R140" i="7"/>
  <c r="R100" i="7"/>
  <c r="V150" i="11"/>
  <c r="V130" i="11"/>
  <c r="V140" i="11"/>
  <c r="V110" i="11"/>
  <c r="V80" i="11"/>
  <c r="V60" i="11"/>
  <c r="V40" i="11"/>
  <c r="V20" i="11"/>
  <c r="V160" i="11" s="1"/>
  <c r="V120" i="11"/>
  <c r="V100" i="11"/>
  <c r="V90" i="11"/>
  <c r="V70" i="11"/>
  <c r="V50" i="11"/>
  <c r="V30" i="11"/>
  <c r="V120" i="7"/>
  <c r="V80" i="7"/>
  <c r="V150" i="7"/>
  <c r="V110" i="7"/>
  <c r="V70" i="7"/>
  <c r="V140" i="7"/>
  <c r="V100" i="7"/>
  <c r="Z140" i="11"/>
  <c r="Z120" i="11"/>
  <c r="Z150" i="11"/>
  <c r="Z130" i="11"/>
  <c r="Z110" i="11"/>
  <c r="Z90" i="11"/>
  <c r="Z100" i="11"/>
  <c r="Z80" i="11"/>
  <c r="Z60" i="11"/>
  <c r="Z40" i="11"/>
  <c r="Z20" i="11"/>
  <c r="Z160" i="11" s="1"/>
  <c r="Z70" i="11"/>
  <c r="Z50" i="11"/>
  <c r="Z30" i="11"/>
  <c r="Z120" i="7"/>
  <c r="Z80" i="7"/>
  <c r="Z150" i="7"/>
  <c r="Z110" i="7"/>
  <c r="Z70" i="7"/>
  <c r="Z140" i="7"/>
  <c r="Z100" i="7"/>
  <c r="N140" i="9"/>
  <c r="N142" i="9" s="1"/>
  <c r="N120" i="9"/>
  <c r="N100" i="9"/>
  <c r="N80" i="9"/>
  <c r="N60" i="9"/>
  <c r="N40" i="9"/>
  <c r="N20" i="9"/>
  <c r="N150" i="9"/>
  <c r="N70" i="9"/>
  <c r="N130" i="9"/>
  <c r="N50" i="9"/>
  <c r="N110" i="9"/>
  <c r="N30" i="9"/>
  <c r="S140" i="9"/>
  <c r="S120" i="9"/>
  <c r="S100" i="9"/>
  <c r="S80" i="9"/>
  <c r="S60" i="9"/>
  <c r="S40" i="9"/>
  <c r="S20" i="9"/>
  <c r="S110" i="9"/>
  <c r="S30" i="9"/>
  <c r="S90" i="9"/>
  <c r="S150" i="9"/>
  <c r="S70" i="9"/>
  <c r="W140" i="9"/>
  <c r="W120" i="9"/>
  <c r="W100" i="9"/>
  <c r="W80" i="9"/>
  <c r="W60" i="9"/>
  <c r="W40" i="9"/>
  <c r="W20" i="9"/>
  <c r="W160" i="9" s="1"/>
  <c r="W150" i="9"/>
  <c r="W70" i="9"/>
  <c r="W130" i="9"/>
  <c r="W50" i="9"/>
  <c r="W110" i="9"/>
  <c r="W30" i="9"/>
  <c r="Q141" i="9"/>
  <c r="Q121" i="9"/>
  <c r="Q101" i="9"/>
  <c r="Q81" i="9"/>
  <c r="Q61" i="9"/>
  <c r="Q62" i="9" s="1"/>
  <c r="Q41" i="9"/>
  <c r="Q42" i="9" s="1"/>
  <c r="Q21" i="9"/>
  <c r="Q22" i="9" s="1"/>
  <c r="Q91" i="9"/>
  <c r="Q151" i="9"/>
  <c r="Q71" i="9"/>
  <c r="Q131" i="9"/>
  <c r="Q51" i="9"/>
  <c r="H19" i="7"/>
  <c r="L19" i="7"/>
  <c r="Q19" i="7"/>
  <c r="U19" i="7"/>
  <c r="Y19" i="7"/>
  <c r="M20" i="7"/>
  <c r="R20" i="7"/>
  <c r="R22" i="7" s="1"/>
  <c r="V20" i="7"/>
  <c r="V160" i="7" s="1"/>
  <c r="Z20" i="7"/>
  <c r="Z160" i="7" s="1"/>
  <c r="S21" i="7"/>
  <c r="W21" i="7"/>
  <c r="W161" i="7" s="1"/>
  <c r="G29" i="7"/>
  <c r="G32" i="7" s="1"/>
  <c r="K29" i="7"/>
  <c r="P29" i="7"/>
  <c r="I31" i="7"/>
  <c r="M31" i="7"/>
  <c r="R31" i="7"/>
  <c r="V31" i="7"/>
  <c r="Z31" i="7"/>
  <c r="S39" i="7"/>
  <c r="S42" i="7" s="1"/>
  <c r="W39" i="7"/>
  <c r="H41" i="7"/>
  <c r="L41" i="7"/>
  <c r="Q41" i="7"/>
  <c r="U41" i="7"/>
  <c r="Y41" i="7"/>
  <c r="I49" i="7"/>
  <c r="M49" i="7"/>
  <c r="R49" i="7"/>
  <c r="V49" i="7"/>
  <c r="Z49" i="7"/>
  <c r="G51" i="7"/>
  <c r="K51" i="7"/>
  <c r="P51" i="7"/>
  <c r="H59" i="7"/>
  <c r="L59" i="7"/>
  <c r="Q59" i="7"/>
  <c r="U59" i="7"/>
  <c r="Y59" i="7"/>
  <c r="M60" i="7"/>
  <c r="R60" i="7"/>
  <c r="V60" i="7"/>
  <c r="Z60" i="7"/>
  <c r="S61" i="7"/>
  <c r="W61" i="7"/>
  <c r="L71" i="7"/>
  <c r="M79" i="7"/>
  <c r="K81" i="7"/>
  <c r="H89" i="7"/>
  <c r="H92" i="7" s="1"/>
  <c r="Y89" i="7"/>
  <c r="Z90" i="7"/>
  <c r="W91" i="7"/>
  <c r="H102" i="7"/>
  <c r="R101" i="7"/>
  <c r="S109" i="7"/>
  <c r="S112" i="7" s="1"/>
  <c r="Q111" i="7"/>
  <c r="R119" i="7"/>
  <c r="P121" i="7"/>
  <c r="L129" i="7"/>
  <c r="M130" i="7"/>
  <c r="M142" i="7"/>
  <c r="G139" i="7"/>
  <c r="V141" i="7"/>
  <c r="W149" i="7"/>
  <c r="U151" i="7"/>
  <c r="K19" i="8"/>
  <c r="I21" i="8"/>
  <c r="Z21" i="8"/>
  <c r="Z161" i="8" s="1"/>
  <c r="T23" i="8"/>
  <c r="Q29" i="8"/>
  <c r="Q32" i="8" s="1"/>
  <c r="Q33" i="8" s="1"/>
  <c r="R30" i="8"/>
  <c r="Y33" i="8"/>
  <c r="N42" i="8"/>
  <c r="V39" i="8"/>
  <c r="W40" i="8"/>
  <c r="K50" i="8"/>
  <c r="H51" i="8"/>
  <c r="Y51" i="8"/>
  <c r="I62" i="8"/>
  <c r="G59" i="8"/>
  <c r="G62" i="8" s="1"/>
  <c r="V61" i="8"/>
  <c r="T63" i="8"/>
  <c r="T64" i="8" s="1"/>
  <c r="M72" i="8"/>
  <c r="Q69" i="8"/>
  <c r="W70" i="8"/>
  <c r="T80" i="8"/>
  <c r="K92" i="8"/>
  <c r="K93" i="8" s="1"/>
  <c r="T92" i="8"/>
  <c r="T93" i="8" s="1"/>
  <c r="G89" i="8"/>
  <c r="X93" i="8"/>
  <c r="V100" i="8"/>
  <c r="S110" i="8"/>
  <c r="S122" i="8"/>
  <c r="X120" i="8"/>
  <c r="W123" i="8"/>
  <c r="Y139" i="8"/>
  <c r="W141" i="8"/>
  <c r="Z153" i="8"/>
  <c r="Z152" i="8"/>
  <c r="N150" i="8"/>
  <c r="G32" i="9"/>
  <c r="K32" i="9"/>
  <c r="P32" i="9"/>
  <c r="S29" i="9"/>
  <c r="Q31" i="9"/>
  <c r="Y39" i="9"/>
  <c r="W41" i="9"/>
  <c r="S50" i="9"/>
  <c r="N62" i="9"/>
  <c r="G59" i="9"/>
  <c r="L71" i="9"/>
  <c r="W90" i="9"/>
  <c r="K99" i="9"/>
  <c r="I101" i="9"/>
  <c r="I102" i="9" s="1"/>
  <c r="Y111" i="9"/>
  <c r="I129" i="9"/>
  <c r="I132" i="9" s="1"/>
  <c r="G131" i="9"/>
  <c r="G132" i="9" s="1"/>
  <c r="P139" i="9"/>
  <c r="M141" i="9"/>
  <c r="W149" i="9"/>
  <c r="U151" i="9"/>
  <c r="X20" i="10"/>
  <c r="X160" i="10" s="1"/>
  <c r="Z51" i="10"/>
  <c r="J72" i="10"/>
  <c r="U23" i="8"/>
  <c r="U163" i="8" s="1"/>
  <c r="Y23" i="8"/>
  <c r="Y163" i="8" s="1"/>
  <c r="V33" i="8"/>
  <c r="Z33" i="8"/>
  <c r="N43" i="8"/>
  <c r="W43" i="8"/>
  <c r="T53" i="8"/>
  <c r="T54" i="8" s="1"/>
  <c r="X53" i="8"/>
  <c r="U63" i="8"/>
  <c r="Y63" i="8"/>
  <c r="Z72" i="8"/>
  <c r="W73" i="8"/>
  <c r="T83" i="8"/>
  <c r="T84" i="8" s="1"/>
  <c r="Y93" i="8"/>
  <c r="J102" i="8"/>
  <c r="Y102" i="8"/>
  <c r="G122" i="8"/>
  <c r="G123" i="8" s="1"/>
  <c r="X123" i="8"/>
  <c r="U133" i="8"/>
  <c r="U142" i="8"/>
  <c r="J152" i="8"/>
  <c r="J153" i="8" s="1"/>
  <c r="W153" i="8"/>
  <c r="I22" i="9"/>
  <c r="K52" i="9"/>
  <c r="J72" i="9"/>
  <c r="Q72" i="10"/>
  <c r="Q82" i="10"/>
  <c r="M82" i="10"/>
  <c r="V23" i="8"/>
  <c r="V163" i="8" s="1"/>
  <c r="Z23" i="8"/>
  <c r="Z163" i="8" s="1"/>
  <c r="W33" i="8"/>
  <c r="T43" i="8"/>
  <c r="T44" i="8" s="1"/>
  <c r="X43" i="8"/>
  <c r="I42" i="9"/>
  <c r="G72" i="9"/>
  <c r="K72" i="9"/>
  <c r="J92" i="9"/>
  <c r="H142" i="9"/>
  <c r="G152" i="9"/>
  <c r="Q52" i="10"/>
  <c r="I62" i="10"/>
  <c r="N122" i="10"/>
  <c r="T72" i="8"/>
  <c r="T73" i="8"/>
  <c r="X72" i="8"/>
  <c r="X73" i="8"/>
  <c r="X83" i="8"/>
  <c r="U93" i="8"/>
  <c r="W113" i="8"/>
  <c r="T123" i="8"/>
  <c r="T124" i="8" s="1"/>
  <c r="Q132" i="8"/>
  <c r="Q133" i="8" s="1"/>
  <c r="Y133" i="8"/>
  <c r="J32" i="9"/>
  <c r="Q82" i="9"/>
  <c r="K92" i="9"/>
  <c r="J112" i="9"/>
  <c r="Q32" i="10"/>
  <c r="I42" i="10"/>
  <c r="N52" i="10"/>
  <c r="N142" i="10"/>
  <c r="J152" i="10"/>
  <c r="N152" i="10"/>
  <c r="G62" i="11"/>
  <c r="K72" i="10"/>
  <c r="G92" i="10"/>
  <c r="K92" i="10"/>
  <c r="H132" i="10"/>
  <c r="J42" i="11"/>
  <c r="U83" i="8"/>
  <c r="Y83" i="8"/>
  <c r="V93" i="8"/>
  <c r="Z93" i="8"/>
  <c r="J103" i="8"/>
  <c r="W103" i="8"/>
  <c r="T113" i="8"/>
  <c r="T114" i="8" s="1"/>
  <c r="X113" i="8"/>
  <c r="U123" i="8"/>
  <c r="Y123" i="8"/>
  <c r="V133" i="8"/>
  <c r="Z133" i="8"/>
  <c r="W143" i="8"/>
  <c r="T153" i="8"/>
  <c r="T154" i="8" s="1"/>
  <c r="X153" i="8"/>
  <c r="J82" i="10"/>
  <c r="Q112" i="10"/>
  <c r="J132" i="10"/>
  <c r="J92" i="11"/>
  <c r="G52" i="10"/>
  <c r="K102" i="10"/>
  <c r="G122" i="10"/>
  <c r="N22" i="11"/>
  <c r="G72" i="11"/>
  <c r="G42" i="12"/>
  <c r="G43" i="12" s="1"/>
  <c r="T42" i="12"/>
  <c r="X43" i="12"/>
  <c r="X42" i="12"/>
  <c r="H142" i="10"/>
  <c r="L152" i="10"/>
  <c r="J82" i="11"/>
  <c r="N112" i="11"/>
  <c r="I142" i="10"/>
  <c r="G32" i="11"/>
  <c r="I72" i="11"/>
  <c r="G62" i="12"/>
  <c r="G63" i="12" s="1"/>
  <c r="H152" i="11"/>
  <c r="H112" i="11"/>
  <c r="N142" i="11"/>
  <c r="I152" i="11"/>
  <c r="N132" i="11"/>
  <c r="Z23" i="12"/>
  <c r="Z163" i="12" s="1"/>
  <c r="Z22" i="12"/>
  <c r="Z162" i="12" s="1"/>
  <c r="W23" i="12"/>
  <c r="W163" i="12" s="1"/>
  <c r="N42" i="12"/>
  <c r="N43" i="12" s="1"/>
  <c r="T53" i="12"/>
  <c r="T52" i="12"/>
  <c r="X53" i="12"/>
  <c r="X52" i="12"/>
  <c r="H82" i="12"/>
  <c r="H83" i="12" s="1"/>
  <c r="L112" i="12"/>
  <c r="L113" i="12" s="1"/>
  <c r="U113" i="12"/>
  <c r="U112" i="12"/>
  <c r="Y112" i="12"/>
  <c r="Y113" i="12"/>
  <c r="S22" i="12"/>
  <c r="S23" i="12" s="1"/>
  <c r="K32" i="12"/>
  <c r="K33" i="12" s="1"/>
  <c r="P32" i="12"/>
  <c r="T32" i="12"/>
  <c r="T33" i="12" s="1"/>
  <c r="X32" i="12"/>
  <c r="X33" i="12"/>
  <c r="Q32" i="12"/>
  <c r="Q33" i="12" s="1"/>
  <c r="N52" i="12"/>
  <c r="N53" i="12" s="1"/>
  <c r="G112" i="12"/>
  <c r="G113" i="12" s="1"/>
  <c r="P112" i="12"/>
  <c r="P113" i="12" s="1"/>
  <c r="I142" i="12"/>
  <c r="J152" i="11"/>
  <c r="L152" i="12"/>
  <c r="L153" i="12" s="1"/>
  <c r="H42" i="12"/>
  <c r="H43" i="12" s="1"/>
  <c r="Y42" i="12"/>
  <c r="Y43" i="12"/>
  <c r="U53" i="12"/>
  <c r="N72" i="12"/>
  <c r="W72" i="12"/>
  <c r="W73" i="12"/>
  <c r="T72" i="12"/>
  <c r="T73" i="12" s="1"/>
  <c r="V83" i="12"/>
  <c r="Z112" i="12"/>
  <c r="Z113" i="12"/>
  <c r="V122" i="12"/>
  <c r="V123" i="12"/>
  <c r="Z122" i="12"/>
  <c r="Z123" i="12"/>
  <c r="W143" i="12"/>
  <c r="U43" i="12"/>
  <c r="J52" i="12"/>
  <c r="J53" i="12" s="1"/>
  <c r="I62" i="12"/>
  <c r="X73" i="12"/>
  <c r="X72" i="12"/>
  <c r="Z82" i="12"/>
  <c r="Z83" i="12"/>
  <c r="V132" i="12"/>
  <c r="V133" i="12"/>
  <c r="G132" i="12"/>
  <c r="G133" i="12" s="1"/>
  <c r="Z133" i="12"/>
  <c r="J142" i="12"/>
  <c r="J143" i="12" s="1"/>
  <c r="L22" i="12"/>
  <c r="Q22" i="12"/>
  <c r="N62" i="12"/>
  <c r="S62" i="12"/>
  <c r="S63" i="12" s="1"/>
  <c r="W62" i="12"/>
  <c r="W63" i="12"/>
  <c r="V102" i="12"/>
  <c r="V103" i="12"/>
  <c r="Z102" i="12"/>
  <c r="Z103" i="12"/>
  <c r="J102" i="12"/>
  <c r="J103" i="12" s="1"/>
  <c r="Q102" i="12"/>
  <c r="Q103" i="12" s="1"/>
  <c r="V112" i="12"/>
  <c r="J82" i="12"/>
  <c r="J83" i="12" s="1"/>
  <c r="W82" i="12"/>
  <c r="N122" i="12"/>
  <c r="N123" i="12" s="1"/>
  <c r="W152" i="12"/>
  <c r="T83" i="12"/>
  <c r="T84" i="12" s="1"/>
  <c r="T93" i="12"/>
  <c r="T94" i="12" s="1"/>
  <c r="T123" i="12"/>
  <c r="T124" i="12" s="1"/>
  <c r="Q132" i="12"/>
  <c r="Y133" i="12"/>
  <c r="Y123" i="12"/>
  <c r="K152" i="12"/>
  <c r="K153" i="12" s="1"/>
  <c r="X153" i="12"/>
  <c r="W133" i="12"/>
  <c r="T143" i="12"/>
  <c r="T144" i="12" s="1"/>
  <c r="X143" i="12"/>
  <c r="U153" i="12"/>
  <c r="Y153" i="12"/>
  <c r="T74" i="8" l="1"/>
  <c r="T134" i="12"/>
  <c r="T133" i="12"/>
  <c r="T143" i="8"/>
  <c r="T144" i="8" s="1"/>
  <c r="T74" i="12"/>
  <c r="T43" i="12"/>
  <c r="T163" i="12" s="1"/>
  <c r="T34" i="5" s="1"/>
  <c r="T114" i="12"/>
  <c r="T162" i="12"/>
  <c r="T33" i="5" s="1"/>
  <c r="T24" i="12"/>
  <c r="T114" i="10"/>
  <c r="T154" i="10"/>
  <c r="T134" i="10"/>
  <c r="T64" i="10"/>
  <c r="T84" i="10"/>
  <c r="T113" i="12"/>
  <c r="T162" i="10"/>
  <c r="AD33" i="5" s="1"/>
  <c r="T34" i="12"/>
  <c r="T54" i="12"/>
  <c r="T94" i="8"/>
  <c r="T163" i="8"/>
  <c r="J34" i="5" s="1"/>
  <c r="T24" i="8"/>
  <c r="T104" i="8"/>
  <c r="T34" i="8"/>
  <c r="T162" i="8"/>
  <c r="J33" i="5" s="1"/>
  <c r="T33" i="8"/>
  <c r="T63" i="12"/>
  <c r="T64" i="12" s="1"/>
  <c r="S153" i="8"/>
  <c r="S154" i="8" s="1"/>
  <c r="S93" i="12"/>
  <c r="S94" i="12" s="1"/>
  <c r="S92" i="12"/>
  <c r="N152" i="9"/>
  <c r="P22" i="8"/>
  <c r="S132" i="9"/>
  <c r="S133" i="9" s="1"/>
  <c r="S134" i="9" s="1"/>
  <c r="S82" i="10"/>
  <c r="S53" i="8"/>
  <c r="S54" i="8" s="1"/>
  <c r="S62" i="7"/>
  <c r="T33" i="10"/>
  <c r="T34" i="10" s="1"/>
  <c r="T53" i="10"/>
  <c r="T54" i="10" s="1"/>
  <c r="T93" i="10"/>
  <c r="T94" i="10" s="1"/>
  <c r="S23" i="8"/>
  <c r="S42" i="12"/>
  <c r="S43" i="12" s="1"/>
  <c r="S44" i="12" s="1"/>
  <c r="S33" i="8"/>
  <c r="S34" i="8" s="1"/>
  <c r="S113" i="8"/>
  <c r="S114" i="8" s="1"/>
  <c r="R122" i="7"/>
  <c r="S112" i="11"/>
  <c r="Q42" i="10"/>
  <c r="G102" i="10"/>
  <c r="G42" i="11"/>
  <c r="G43" i="11" s="1"/>
  <c r="G44" i="11" s="1"/>
  <c r="N112" i="9"/>
  <c r="N42" i="10"/>
  <c r="J142" i="9"/>
  <c r="J142" i="10"/>
  <c r="J143" i="10" s="1"/>
  <c r="J144" i="10" s="1"/>
  <c r="J122" i="11"/>
  <c r="T161" i="8"/>
  <c r="J32" i="5" s="1"/>
  <c r="AN32" i="5" s="1"/>
  <c r="T161" i="9"/>
  <c r="AD19" i="5" s="1"/>
  <c r="T103" i="10"/>
  <c r="T104" i="10" s="1"/>
  <c r="T143" i="10"/>
  <c r="T144" i="10" s="1"/>
  <c r="T161" i="11"/>
  <c r="T19" i="5" s="1"/>
  <c r="T159" i="12"/>
  <c r="T30" i="5" s="1"/>
  <c r="S102" i="8"/>
  <c r="S103" i="8" s="1"/>
  <c r="S104" i="8" s="1"/>
  <c r="S52" i="9"/>
  <c r="S92" i="9"/>
  <c r="S122" i="9"/>
  <c r="S32" i="10"/>
  <c r="S33" i="10" s="1"/>
  <c r="S34" i="10" s="1"/>
  <c r="S82" i="11"/>
  <c r="S52" i="11"/>
  <c r="S142" i="11"/>
  <c r="M42" i="10"/>
  <c r="M43" i="10" s="1"/>
  <c r="M44" i="10" s="1"/>
  <c r="S112" i="9"/>
  <c r="S22" i="7"/>
  <c r="T161" i="7"/>
  <c r="J19" i="5" s="1"/>
  <c r="AN19" i="5" s="1"/>
  <c r="T43" i="10"/>
  <c r="T44" i="10" s="1"/>
  <c r="T73" i="10"/>
  <c r="T74" i="10" s="1"/>
  <c r="S72" i="10"/>
  <c r="T160" i="10"/>
  <c r="AD31" i="5" s="1"/>
  <c r="AN31" i="5" s="1"/>
  <c r="T160" i="9"/>
  <c r="AD18" i="5" s="1"/>
  <c r="AM15" i="5"/>
  <c r="S93" i="8"/>
  <c r="S94" i="8" s="1"/>
  <c r="S162" i="8"/>
  <c r="I33" i="5" s="1"/>
  <c r="S64" i="12"/>
  <c r="S103" i="12"/>
  <c r="S104" i="12" s="1"/>
  <c r="S24" i="8"/>
  <c r="S63" i="8"/>
  <c r="S64" i="8" s="1"/>
  <c r="S144" i="12"/>
  <c r="S73" i="12"/>
  <c r="S74" i="12" s="1"/>
  <c r="S123" i="8"/>
  <c r="S33" i="12"/>
  <c r="S123" i="12"/>
  <c r="S124" i="12" s="1"/>
  <c r="S24" i="12"/>
  <c r="S72" i="11"/>
  <c r="S160" i="9"/>
  <c r="AC18" i="5" s="1"/>
  <c r="AM18" i="5" s="1"/>
  <c r="S22" i="9"/>
  <c r="S23" i="9" s="1"/>
  <c r="S24" i="9" s="1"/>
  <c r="S62" i="9"/>
  <c r="S102" i="9"/>
  <c r="S103" i="9" s="1"/>
  <c r="S104" i="9" s="1"/>
  <c r="S142" i="9"/>
  <c r="S143" i="9" s="1"/>
  <c r="S132" i="11"/>
  <c r="S133" i="11" s="1"/>
  <c r="S134" i="11" s="1"/>
  <c r="S92" i="11"/>
  <c r="S93" i="11" s="1"/>
  <c r="S94" i="11" s="1"/>
  <c r="S72" i="7"/>
  <c r="S73" i="7" s="1"/>
  <c r="S74" i="7" s="1"/>
  <c r="S112" i="10"/>
  <c r="S32" i="9"/>
  <c r="S33" i="9" s="1"/>
  <c r="S34" i="9" s="1"/>
  <c r="S160" i="8"/>
  <c r="I31" i="5" s="1"/>
  <c r="AM31" i="5" s="1"/>
  <c r="S72" i="9"/>
  <c r="S73" i="9" s="1"/>
  <c r="S102" i="10"/>
  <c r="S122" i="11"/>
  <c r="S123" i="11" s="1"/>
  <c r="S152" i="7"/>
  <c r="S32" i="7"/>
  <c r="S33" i="7" s="1"/>
  <c r="S34" i="7" s="1"/>
  <c r="S160" i="12"/>
  <c r="S31" i="5" s="1"/>
  <c r="S92" i="10"/>
  <c r="S160" i="11"/>
  <c r="S18" i="5" s="1"/>
  <c r="S52" i="7"/>
  <c r="S53" i="7" s="1"/>
  <c r="S54" i="7" s="1"/>
  <c r="S102" i="7"/>
  <c r="S132" i="10"/>
  <c r="I52" i="11"/>
  <c r="I53" i="11" s="1"/>
  <c r="I54" i="11" s="1"/>
  <c r="H92" i="10"/>
  <c r="K52" i="12"/>
  <c r="K53" i="12" s="1"/>
  <c r="G32" i="10"/>
  <c r="G52" i="11"/>
  <c r="G53" i="11" s="1"/>
  <c r="G54" i="11" s="1"/>
  <c r="Q122" i="10"/>
  <c r="J22" i="11"/>
  <c r="P22" i="10"/>
  <c r="S142" i="10"/>
  <c r="S143" i="10" s="1"/>
  <c r="S42" i="10"/>
  <c r="S142" i="7"/>
  <c r="S63" i="10"/>
  <c r="S64" i="10" s="1"/>
  <c r="S152" i="10"/>
  <c r="S52" i="10"/>
  <c r="S53" i="10" s="1"/>
  <c r="S83" i="10"/>
  <c r="S84" i="10" s="1"/>
  <c r="J72" i="7"/>
  <c r="J82" i="7"/>
  <c r="J83" i="7" s="1"/>
  <c r="J84" i="7" s="1"/>
  <c r="AK26" i="5"/>
  <c r="J42" i="12"/>
  <c r="I32" i="8"/>
  <c r="G142" i="7"/>
  <c r="R72" i="8"/>
  <c r="R22" i="12"/>
  <c r="R23" i="12" s="1"/>
  <c r="L62" i="10"/>
  <c r="L63" i="10" s="1"/>
  <c r="L64" i="10" s="1"/>
  <c r="L102" i="10"/>
  <c r="L103" i="10" s="1"/>
  <c r="L104" i="10" s="1"/>
  <c r="L132" i="10"/>
  <c r="L132" i="12"/>
  <c r="L133" i="12" s="1"/>
  <c r="L52" i="12"/>
  <c r="L53" i="12" s="1"/>
  <c r="L72" i="12"/>
  <c r="L73" i="12" s="1"/>
  <c r="H142" i="7"/>
  <c r="H72" i="8"/>
  <c r="H102" i="10"/>
  <c r="H103" i="10" s="1"/>
  <c r="H104" i="10" s="1"/>
  <c r="H72" i="11"/>
  <c r="H73" i="11" s="1"/>
  <c r="H74" i="11" s="1"/>
  <c r="H32" i="11"/>
  <c r="H92" i="12"/>
  <c r="H132" i="12"/>
  <c r="H133" i="12" s="1"/>
  <c r="H134" i="12" s="1"/>
  <c r="I52" i="10"/>
  <c r="I53" i="10" s="1"/>
  <c r="I54" i="10" s="1"/>
  <c r="I142" i="7"/>
  <c r="I142" i="8"/>
  <c r="I143" i="8" s="1"/>
  <c r="I72" i="10"/>
  <c r="I73" i="10" s="1"/>
  <c r="I74" i="10" s="1"/>
  <c r="I62" i="11"/>
  <c r="I63" i="11" s="1"/>
  <c r="I64" i="11" s="1"/>
  <c r="I142" i="11"/>
  <c r="I32" i="12"/>
  <c r="I33" i="12" s="1"/>
  <c r="I122" i="12"/>
  <c r="I123" i="12" s="1"/>
  <c r="N142" i="12"/>
  <c r="N112" i="12"/>
  <c r="R92" i="8"/>
  <c r="R93" i="8" s="1"/>
  <c r="R94" i="8" s="1"/>
  <c r="L92" i="12"/>
  <c r="L93" i="12" s="1"/>
  <c r="L122" i="12"/>
  <c r="L123" i="12" s="1"/>
  <c r="H22" i="8"/>
  <c r="H82" i="10"/>
  <c r="H122" i="9"/>
  <c r="H123" i="9" s="1"/>
  <c r="H124" i="9" s="1"/>
  <c r="H32" i="12"/>
  <c r="H33" i="12" s="1"/>
  <c r="H34" i="12" s="1"/>
  <c r="P72" i="8"/>
  <c r="P122" i="9"/>
  <c r="P122" i="8"/>
  <c r="P123" i="8" s="1"/>
  <c r="P72" i="10"/>
  <c r="P73" i="10" s="1"/>
  <c r="P74" i="10" s="1"/>
  <c r="P112" i="10"/>
  <c r="K82" i="9"/>
  <c r="K82" i="10"/>
  <c r="K83" i="10" s="1"/>
  <c r="K84" i="10" s="1"/>
  <c r="Q102" i="10"/>
  <c r="K22" i="12"/>
  <c r="G152" i="7"/>
  <c r="G82" i="10"/>
  <c r="G83" i="10" s="1"/>
  <c r="G84" i="10" s="1"/>
  <c r="G82" i="12"/>
  <c r="L23" i="8"/>
  <c r="I52" i="7"/>
  <c r="M22" i="10"/>
  <c r="M72" i="11"/>
  <c r="M73" i="11" s="1"/>
  <c r="M74" i="11" s="1"/>
  <c r="Q72" i="9"/>
  <c r="M32" i="11"/>
  <c r="M62" i="11"/>
  <c r="M63" i="11" s="1"/>
  <c r="M64" i="11" s="1"/>
  <c r="K72" i="8"/>
  <c r="M112" i="7"/>
  <c r="M152" i="10"/>
  <c r="M132" i="10"/>
  <c r="M133" i="10" s="1"/>
  <c r="M134" i="10" s="1"/>
  <c r="M42" i="11"/>
  <c r="M43" i="11" s="1"/>
  <c r="M44" i="11" s="1"/>
  <c r="M122" i="11"/>
  <c r="I102" i="8"/>
  <c r="I102" i="11"/>
  <c r="I103" i="11" s="1"/>
  <c r="I104" i="11" s="1"/>
  <c r="R112" i="12"/>
  <c r="R113" i="12" s="1"/>
  <c r="R114" i="12" s="1"/>
  <c r="K142" i="9"/>
  <c r="K62" i="10"/>
  <c r="G122" i="9"/>
  <c r="G123" i="9" s="1"/>
  <c r="G124" i="9" s="1"/>
  <c r="K102" i="12"/>
  <c r="K103" i="12" s="1"/>
  <c r="R42" i="10"/>
  <c r="R32" i="12"/>
  <c r="R33" i="12" s="1"/>
  <c r="R34" i="12" s="1"/>
  <c r="L82" i="8"/>
  <c r="L83" i="8" s="1"/>
  <c r="P52" i="8"/>
  <c r="P53" i="8" s="1"/>
  <c r="Q92" i="8"/>
  <c r="Q93" i="8" s="1"/>
  <c r="R22" i="10"/>
  <c r="N52" i="9"/>
  <c r="J142" i="7"/>
  <c r="J143" i="7" s="1"/>
  <c r="J144" i="7" s="1"/>
  <c r="J132" i="8"/>
  <c r="J133" i="8" s="1"/>
  <c r="J82" i="9"/>
  <c r="J112" i="10"/>
  <c r="J113" i="10" s="1"/>
  <c r="J114" i="10" s="1"/>
  <c r="R42" i="11"/>
  <c r="R43" i="11" s="1"/>
  <c r="R44" i="11" s="1"/>
  <c r="R82" i="12"/>
  <c r="L42" i="8"/>
  <c r="L122" i="8"/>
  <c r="L123" i="8" s="1"/>
  <c r="H112" i="10"/>
  <c r="H113" i="10" s="1"/>
  <c r="H114" i="10" s="1"/>
  <c r="H112" i="9"/>
  <c r="H122" i="11"/>
  <c r="R142" i="10"/>
  <c r="R143" i="10" s="1"/>
  <c r="R144" i="10" s="1"/>
  <c r="J132" i="9"/>
  <c r="J133" i="9" s="1"/>
  <c r="J134" i="9" s="1"/>
  <c r="Y73" i="10"/>
  <c r="N62" i="8"/>
  <c r="S73" i="10"/>
  <c r="S74" i="10" s="1"/>
  <c r="W161" i="9"/>
  <c r="S161" i="10"/>
  <c r="AC32" i="5" s="1"/>
  <c r="R142" i="8"/>
  <c r="R143" i="8" s="1"/>
  <c r="R144" i="8" s="1"/>
  <c r="R62" i="8"/>
  <c r="R63" i="8" s="1"/>
  <c r="R64" i="8" s="1"/>
  <c r="R132" i="10"/>
  <c r="L32" i="12"/>
  <c r="H112" i="12"/>
  <c r="H113" i="12" s="1"/>
  <c r="M52" i="7"/>
  <c r="Y161" i="7"/>
  <c r="R52" i="12"/>
  <c r="R53" i="12" s="1"/>
  <c r="R54" i="12" s="1"/>
  <c r="Y153" i="10"/>
  <c r="U161" i="10"/>
  <c r="U103" i="10"/>
  <c r="U161" i="12"/>
  <c r="G122" i="7"/>
  <c r="G22" i="9"/>
  <c r="G23" i="9" s="1"/>
  <c r="G24" i="9" s="1"/>
  <c r="N132" i="7"/>
  <c r="N122" i="9"/>
  <c r="J62" i="7"/>
  <c r="J32" i="7"/>
  <c r="J33" i="7" s="1"/>
  <c r="J34" i="7" s="1"/>
  <c r="J132" i="7"/>
  <c r="Q122" i="9"/>
  <c r="R132" i="11"/>
  <c r="W161" i="11"/>
  <c r="M132" i="12"/>
  <c r="M133" i="12" s="1"/>
  <c r="M134" i="12" s="1"/>
  <c r="W93" i="10"/>
  <c r="W161" i="10"/>
  <c r="W159" i="12"/>
  <c r="S161" i="9"/>
  <c r="AC19" i="5" s="1"/>
  <c r="S123" i="10"/>
  <c r="S124" i="10" s="1"/>
  <c r="S161" i="12"/>
  <c r="S32" i="5" s="1"/>
  <c r="R142" i="7"/>
  <c r="R143" i="7" s="1"/>
  <c r="R144" i="7" s="1"/>
  <c r="R72" i="11"/>
  <c r="R152" i="11"/>
  <c r="R92" i="12"/>
  <c r="R93" i="12" s="1"/>
  <c r="R152" i="12"/>
  <c r="R153" i="12" s="1"/>
  <c r="R154" i="12" s="1"/>
  <c r="L152" i="8"/>
  <c r="L153" i="8" s="1"/>
  <c r="H32" i="8"/>
  <c r="H33" i="8" s="1"/>
  <c r="R92" i="7"/>
  <c r="R42" i="7"/>
  <c r="R43" i="7" s="1"/>
  <c r="R44" i="7" s="1"/>
  <c r="R32" i="7"/>
  <c r="U161" i="7"/>
  <c r="R152" i="8"/>
  <c r="R153" i="8" s="1"/>
  <c r="R72" i="12"/>
  <c r="R73" i="12" s="1"/>
  <c r="R74" i="12" s="1"/>
  <c r="R122" i="12"/>
  <c r="R123" i="12" s="1"/>
  <c r="Y161" i="8"/>
  <c r="Y53" i="10"/>
  <c r="Y93" i="10"/>
  <c r="Y123" i="10"/>
  <c r="Y161" i="11"/>
  <c r="Y161" i="12"/>
  <c r="U161" i="8"/>
  <c r="U73" i="10"/>
  <c r="U113" i="10"/>
  <c r="U161" i="11"/>
  <c r="Q152" i="9"/>
  <c r="Q153" i="9" s="1"/>
  <c r="Q154" i="9" s="1"/>
  <c r="Q142" i="9"/>
  <c r="Q52" i="9"/>
  <c r="R82" i="10"/>
  <c r="N152" i="7"/>
  <c r="N153" i="7" s="1"/>
  <c r="N154" i="7" s="1"/>
  <c r="N92" i="9"/>
  <c r="N82" i="10"/>
  <c r="N82" i="11"/>
  <c r="J52" i="10"/>
  <c r="J53" i="10" s="1"/>
  <c r="J54" i="10" s="1"/>
  <c r="J62" i="11"/>
  <c r="I52" i="9"/>
  <c r="I53" i="9" s="1"/>
  <c r="I54" i="9" s="1"/>
  <c r="W161" i="8"/>
  <c r="I152" i="10"/>
  <c r="H52" i="12"/>
  <c r="H53" i="12" s="1"/>
  <c r="H54" i="12" s="1"/>
  <c r="S161" i="7"/>
  <c r="I19" i="5" s="1"/>
  <c r="S161" i="8"/>
  <c r="I32" i="5" s="1"/>
  <c r="S159" i="8"/>
  <c r="I30" i="5" s="1"/>
  <c r="S161" i="11"/>
  <c r="S19" i="5" s="1"/>
  <c r="R52" i="7"/>
  <c r="K52" i="8"/>
  <c r="K53" i="8" s="1"/>
  <c r="K54" i="8" s="1"/>
  <c r="W159" i="8"/>
  <c r="W113" i="10"/>
  <c r="W43" i="10"/>
  <c r="W143" i="10"/>
  <c r="W161" i="12"/>
  <c r="S159" i="12"/>
  <c r="S30" i="5" s="1"/>
  <c r="R132" i="7"/>
  <c r="R132" i="8"/>
  <c r="R133" i="8" s="1"/>
  <c r="R134" i="8" s="1"/>
  <c r="R112" i="10"/>
  <c r="R142" i="12"/>
  <c r="R143" i="12" s="1"/>
  <c r="H112" i="8"/>
  <c r="H113" i="8" s="1"/>
  <c r="H112" i="7"/>
  <c r="H142" i="8"/>
  <c r="R112" i="8"/>
  <c r="R113" i="8" s="1"/>
  <c r="R114" i="8" s="1"/>
  <c r="Y159" i="8"/>
  <c r="Y161" i="10"/>
  <c r="Y161" i="9"/>
  <c r="Y63" i="10"/>
  <c r="Y103" i="10"/>
  <c r="Y133" i="10"/>
  <c r="U159" i="8"/>
  <c r="U161" i="9"/>
  <c r="U43" i="10"/>
  <c r="U83" i="10"/>
  <c r="U133" i="10"/>
  <c r="U159" i="12"/>
  <c r="P102" i="9"/>
  <c r="P103" i="9" s="1"/>
  <c r="P104" i="9" s="1"/>
  <c r="P112" i="8"/>
  <c r="P113" i="8" s="1"/>
  <c r="G132" i="7"/>
  <c r="R92" i="10"/>
  <c r="R93" i="10" s="1"/>
  <c r="R94" i="10" s="1"/>
  <c r="J42" i="7"/>
  <c r="J43" i="7" s="1"/>
  <c r="J44" i="7" s="1"/>
  <c r="G42" i="7"/>
  <c r="M43" i="12"/>
  <c r="R82" i="7"/>
  <c r="R83" i="7" s="1"/>
  <c r="R84" i="7" s="1"/>
  <c r="R72" i="7"/>
  <c r="R73" i="7" s="1"/>
  <c r="R74" i="7" s="1"/>
  <c r="R152" i="7"/>
  <c r="R153" i="7" s="1"/>
  <c r="R154" i="7" s="1"/>
  <c r="R42" i="9"/>
  <c r="R82" i="9"/>
  <c r="R83" i="9" s="1"/>
  <c r="R84" i="9" s="1"/>
  <c r="R122" i="11"/>
  <c r="R123" i="11" s="1"/>
  <c r="R124" i="11" s="1"/>
  <c r="R92" i="11"/>
  <c r="R93" i="11" s="1"/>
  <c r="R94" i="11" s="1"/>
  <c r="R62" i="11"/>
  <c r="R63" i="11" s="1"/>
  <c r="R64" i="11" s="1"/>
  <c r="R112" i="11"/>
  <c r="R113" i="11" s="1"/>
  <c r="R114" i="11" s="1"/>
  <c r="R160" i="8"/>
  <c r="H31" i="5" s="1"/>
  <c r="R160" i="12"/>
  <c r="R31" i="5" s="1"/>
  <c r="R160" i="7"/>
  <c r="H18" i="5" s="1"/>
  <c r="R102" i="7"/>
  <c r="R103" i="7" s="1"/>
  <c r="R104" i="7" s="1"/>
  <c r="R32" i="11"/>
  <c r="R33" i="11" s="1"/>
  <c r="R34" i="11" s="1"/>
  <c r="R82" i="11"/>
  <c r="R83" i="11" s="1"/>
  <c r="R84" i="11" s="1"/>
  <c r="R62" i="12"/>
  <c r="R160" i="10"/>
  <c r="AB31" i="5" s="1"/>
  <c r="R62" i="7"/>
  <c r="R32" i="8"/>
  <c r="R33" i="8" s="1"/>
  <c r="R34" i="8" s="1"/>
  <c r="R112" i="7"/>
  <c r="R52" i="8"/>
  <c r="R53" i="8" s="1"/>
  <c r="R142" i="9"/>
  <c r="R143" i="9" s="1"/>
  <c r="R144" i="9" s="1"/>
  <c r="R82" i="8"/>
  <c r="R83" i="8" s="1"/>
  <c r="R84" i="8" s="1"/>
  <c r="R22" i="11"/>
  <c r="R102" i="11"/>
  <c r="R103" i="11" s="1"/>
  <c r="R104" i="11" s="1"/>
  <c r="Q102" i="9"/>
  <c r="Q103" i="9" s="1"/>
  <c r="Q104" i="9" s="1"/>
  <c r="R159" i="7"/>
  <c r="H17" i="5" s="1"/>
  <c r="I132" i="12"/>
  <c r="I133" i="12" s="1"/>
  <c r="I134" i="12" s="1"/>
  <c r="R52" i="11"/>
  <c r="R53" i="11" s="1"/>
  <c r="R54" i="11" s="1"/>
  <c r="P63" i="8"/>
  <c r="P64" i="8" s="1"/>
  <c r="J122" i="9"/>
  <c r="M62" i="8"/>
  <c r="M63" i="8" s="1"/>
  <c r="M64" i="8" s="1"/>
  <c r="M143" i="8"/>
  <c r="M144" i="8" s="1"/>
  <c r="I72" i="8"/>
  <c r="I73" i="8" s="1"/>
  <c r="I74" i="8" s="1"/>
  <c r="R42" i="8"/>
  <c r="R43" i="8" s="1"/>
  <c r="R44" i="8" s="1"/>
  <c r="R23" i="7"/>
  <c r="Q132" i="9"/>
  <c r="J62" i="8"/>
  <c r="J63" i="8" s="1"/>
  <c r="J64" i="8" s="1"/>
  <c r="J122" i="8"/>
  <c r="J123" i="8" s="1"/>
  <c r="J124" i="8" s="1"/>
  <c r="W53" i="7"/>
  <c r="W54" i="7" s="1"/>
  <c r="H32" i="9"/>
  <c r="H33" i="9" s="1"/>
  <c r="H34" i="9" s="1"/>
  <c r="I72" i="12"/>
  <c r="I73" i="12" s="1"/>
  <c r="I74" i="12" s="1"/>
  <c r="G43" i="7"/>
  <c r="R159" i="8"/>
  <c r="H30" i="5" s="1"/>
  <c r="R22" i="8"/>
  <c r="R23" i="8" s="1"/>
  <c r="R32" i="10"/>
  <c r="R33" i="10" s="1"/>
  <c r="R34" i="10" s="1"/>
  <c r="R122" i="8"/>
  <c r="R123" i="8" s="1"/>
  <c r="R124" i="8" s="1"/>
  <c r="R152" i="10"/>
  <c r="R153" i="10" s="1"/>
  <c r="R154" i="10" s="1"/>
  <c r="R42" i="12"/>
  <c r="R43" i="12" s="1"/>
  <c r="R44" i="12" s="1"/>
  <c r="H93" i="8"/>
  <c r="H94" i="8" s="1"/>
  <c r="H73" i="8"/>
  <c r="H74" i="8" s="1"/>
  <c r="M42" i="8"/>
  <c r="M43" i="8" s="1"/>
  <c r="M44" i="8" s="1"/>
  <c r="P93" i="8"/>
  <c r="P94" i="8" s="1"/>
  <c r="I161" i="8"/>
  <c r="P142" i="8"/>
  <c r="P122" i="12"/>
  <c r="P123" i="12" s="1"/>
  <c r="P82" i="12"/>
  <c r="P83" i="12" s="1"/>
  <c r="P84" i="12" s="1"/>
  <c r="K73" i="12"/>
  <c r="K74" i="12" s="1"/>
  <c r="I22" i="8"/>
  <c r="I23" i="8" s="1"/>
  <c r="I24" i="8" s="1"/>
  <c r="I161" i="10"/>
  <c r="I132" i="7"/>
  <c r="I133" i="7" s="1"/>
  <c r="I134" i="7" s="1"/>
  <c r="I82" i="9"/>
  <c r="I22" i="10"/>
  <c r="I23" i="10" s="1"/>
  <c r="I161" i="11"/>
  <c r="I42" i="12"/>
  <c r="I43" i="12" s="1"/>
  <c r="I102" i="12"/>
  <c r="I103" i="12" s="1"/>
  <c r="I104" i="12" s="1"/>
  <c r="I132" i="11"/>
  <c r="I92" i="12"/>
  <c r="N72" i="8"/>
  <c r="N73" i="8" s="1"/>
  <c r="N74" i="8" s="1"/>
  <c r="N63" i="8"/>
  <c r="N64" i="8" s="1"/>
  <c r="R159" i="12"/>
  <c r="R30" i="5" s="1"/>
  <c r="R161" i="11"/>
  <c r="R19" i="5" s="1"/>
  <c r="R142" i="11"/>
  <c r="R143" i="11" s="1"/>
  <c r="R144" i="11" s="1"/>
  <c r="L43" i="8"/>
  <c r="L44" i="8" s="1"/>
  <c r="H82" i="8"/>
  <c r="H83" i="8" s="1"/>
  <c r="H72" i="9"/>
  <c r="H152" i="9"/>
  <c r="H153" i="9" s="1"/>
  <c r="H154" i="9" s="1"/>
  <c r="H22" i="10"/>
  <c r="H23" i="10" s="1"/>
  <c r="R161" i="9"/>
  <c r="AB19" i="5" s="1"/>
  <c r="R161" i="8"/>
  <c r="H32" i="5" s="1"/>
  <c r="G102" i="8"/>
  <c r="G103" i="8" s="1"/>
  <c r="P63" i="9"/>
  <c r="Q92" i="10"/>
  <c r="Q93" i="10" s="1"/>
  <c r="Q142" i="10"/>
  <c r="Q143" i="10" s="1"/>
  <c r="Q144" i="10" s="1"/>
  <c r="K132" i="9"/>
  <c r="K133" i="9" s="1"/>
  <c r="K134" i="9" s="1"/>
  <c r="N161" i="8"/>
  <c r="F32" i="5" s="1"/>
  <c r="N102" i="11"/>
  <c r="N103" i="11" s="1"/>
  <c r="N104" i="11" s="1"/>
  <c r="N42" i="11"/>
  <c r="N92" i="11"/>
  <c r="N93" i="11" s="1"/>
  <c r="N94" i="11" s="1"/>
  <c r="N161" i="12"/>
  <c r="P32" i="5" s="1"/>
  <c r="J161" i="7"/>
  <c r="J113" i="8"/>
  <c r="J92" i="7"/>
  <c r="J142" i="8"/>
  <c r="J143" i="8" s="1"/>
  <c r="J42" i="8"/>
  <c r="J43" i="8" s="1"/>
  <c r="J82" i="8"/>
  <c r="J161" i="11"/>
  <c r="J132" i="11"/>
  <c r="J112" i="12"/>
  <c r="J113" i="12" s="1"/>
  <c r="R72" i="10"/>
  <c r="R73" i="10" s="1"/>
  <c r="R74" i="10" s="1"/>
  <c r="W113" i="7"/>
  <c r="W114" i="7" s="1"/>
  <c r="Z63" i="7"/>
  <c r="Z64" i="7"/>
  <c r="Y33" i="7"/>
  <c r="Y34" i="7" s="1"/>
  <c r="P161" i="7"/>
  <c r="P32" i="10"/>
  <c r="P122" i="10"/>
  <c r="P123" i="10" s="1"/>
  <c r="P124" i="10" s="1"/>
  <c r="K32" i="10"/>
  <c r="N112" i="8"/>
  <c r="N113" i="8" s="1"/>
  <c r="N114" i="8" s="1"/>
  <c r="R83" i="10"/>
  <c r="R84" i="10" s="1"/>
  <c r="R161" i="10"/>
  <c r="AB32" i="5" s="1"/>
  <c r="R133" i="10"/>
  <c r="R134" i="10" s="1"/>
  <c r="L132" i="8"/>
  <c r="L133" i="8" s="1"/>
  <c r="L134" i="8" s="1"/>
  <c r="L32" i="10"/>
  <c r="L33" i="10" s="1"/>
  <c r="L34" i="10" s="1"/>
  <c r="L72" i="10"/>
  <c r="H62" i="8"/>
  <c r="H152" i="7"/>
  <c r="H153" i="7" s="1"/>
  <c r="H154" i="7" s="1"/>
  <c r="H123" i="8"/>
  <c r="H124" i="8" s="1"/>
  <c r="H82" i="7"/>
  <c r="H161" i="8"/>
  <c r="H133" i="8"/>
  <c r="H134" i="8" s="1"/>
  <c r="H102" i="8"/>
  <c r="H103" i="8" s="1"/>
  <c r="H104" i="8" s="1"/>
  <c r="H82" i="9"/>
  <c r="H52" i="10"/>
  <c r="H82" i="11"/>
  <c r="H83" i="11" s="1"/>
  <c r="H84" i="11" s="1"/>
  <c r="H52" i="11"/>
  <c r="H53" i="11" s="1"/>
  <c r="H54" i="11" s="1"/>
  <c r="H132" i="11"/>
  <c r="H152" i="12"/>
  <c r="Q92" i="9"/>
  <c r="Q93" i="9" s="1"/>
  <c r="Q94" i="9" s="1"/>
  <c r="M62" i="10"/>
  <c r="M102" i="10"/>
  <c r="M142" i="10"/>
  <c r="R62" i="10"/>
  <c r="R63" i="10" s="1"/>
  <c r="R64" i="10" s="1"/>
  <c r="Z23" i="7"/>
  <c r="Z163" i="7" s="1"/>
  <c r="Z159" i="7"/>
  <c r="Z24" i="7"/>
  <c r="Z164" i="7" s="1"/>
  <c r="R24" i="7"/>
  <c r="V159" i="7"/>
  <c r="V24" i="7"/>
  <c r="V164" i="7" s="1"/>
  <c r="V23" i="7"/>
  <c r="V163" i="7" s="1"/>
  <c r="H52" i="8"/>
  <c r="H53" i="8" s="1"/>
  <c r="N42" i="9"/>
  <c r="I122" i="8"/>
  <c r="I123" i="8" s="1"/>
  <c r="R161" i="7"/>
  <c r="H19" i="5" s="1"/>
  <c r="N52" i="8"/>
  <c r="N53" i="8" s="1"/>
  <c r="N54" i="8" s="1"/>
  <c r="R43" i="10"/>
  <c r="R44" i="10" s="1"/>
  <c r="R113" i="10"/>
  <c r="R114" i="10" s="1"/>
  <c r="R161" i="12"/>
  <c r="R32" i="5" s="1"/>
  <c r="H42" i="7"/>
  <c r="M122" i="12"/>
  <c r="P161" i="10"/>
  <c r="P161" i="11"/>
  <c r="P152" i="10"/>
  <c r="Q22" i="8"/>
  <c r="Q23" i="8" s="1"/>
  <c r="Q24" i="8" s="1"/>
  <c r="K161" i="8"/>
  <c r="K52" i="10"/>
  <c r="K53" i="10" s="1"/>
  <c r="K54" i="10" s="1"/>
  <c r="K82" i="8"/>
  <c r="K161" i="12"/>
  <c r="K142" i="12"/>
  <c r="G112" i="9"/>
  <c r="G113" i="9" s="1"/>
  <c r="G114" i="9" s="1"/>
  <c r="G161" i="9"/>
  <c r="G82" i="11"/>
  <c r="G152" i="10"/>
  <c r="G83" i="12"/>
  <c r="G84" i="12" s="1"/>
  <c r="Q122" i="8"/>
  <c r="Q123" i="8" s="1"/>
  <c r="Q82" i="8"/>
  <c r="Q83" i="8" s="1"/>
  <c r="Q84" i="8" s="1"/>
  <c r="Q102" i="8"/>
  <c r="Q82" i="12"/>
  <c r="Q83" i="12" s="1"/>
  <c r="Q84" i="12" s="1"/>
  <c r="Q52" i="12"/>
  <c r="Q53" i="12" s="1"/>
  <c r="L42" i="12"/>
  <c r="N123" i="8"/>
  <c r="N124" i="8" s="1"/>
  <c r="R122" i="10"/>
  <c r="R123" i="10" s="1"/>
  <c r="R124" i="10" s="1"/>
  <c r="W73" i="9"/>
  <c r="W74" i="9" s="1"/>
  <c r="R102" i="10"/>
  <c r="R103" i="10" s="1"/>
  <c r="R104" i="10" s="1"/>
  <c r="R53" i="10"/>
  <c r="R54" i="10" s="1"/>
  <c r="AL28" i="5"/>
  <c r="Q43" i="12"/>
  <c r="Q44" i="12" s="1"/>
  <c r="Q53" i="8"/>
  <c r="Q54" i="8" s="1"/>
  <c r="R154" i="8"/>
  <c r="R24" i="12"/>
  <c r="R103" i="8"/>
  <c r="R104" i="8" s="1"/>
  <c r="R73" i="8"/>
  <c r="R134" i="12"/>
  <c r="R124" i="12"/>
  <c r="R83" i="12"/>
  <c r="R84" i="12" s="1"/>
  <c r="R94" i="12"/>
  <c r="AK31" i="5"/>
  <c r="K72" i="7"/>
  <c r="K73" i="7" s="1"/>
  <c r="V53" i="7"/>
  <c r="V54" i="7"/>
  <c r="M160" i="7"/>
  <c r="E18" i="5" s="1"/>
  <c r="W63" i="9"/>
  <c r="W64" i="9" s="1"/>
  <c r="W63" i="11"/>
  <c r="W64" i="11" s="1"/>
  <c r="W23" i="11"/>
  <c r="W24" i="11" s="1"/>
  <c r="W159" i="11"/>
  <c r="W93" i="11"/>
  <c r="W94" i="11"/>
  <c r="W143" i="11"/>
  <c r="W144" i="11"/>
  <c r="S159" i="9"/>
  <c r="AC17" i="5" s="1"/>
  <c r="M93" i="7"/>
  <c r="M94" i="7" s="1"/>
  <c r="M143" i="7"/>
  <c r="M144" i="7" s="1"/>
  <c r="M82" i="8"/>
  <c r="M83" i="8" s="1"/>
  <c r="I43" i="9"/>
  <c r="I44" i="9" s="1"/>
  <c r="I123" i="10"/>
  <c r="I124" i="10" s="1"/>
  <c r="I82" i="7"/>
  <c r="I83" i="7" s="1"/>
  <c r="V43" i="7"/>
  <c r="V44" i="7"/>
  <c r="Z73" i="9"/>
  <c r="Z74" i="9"/>
  <c r="Z133" i="11"/>
  <c r="Z134" i="11"/>
  <c r="V93" i="7"/>
  <c r="V94" i="7"/>
  <c r="V23" i="10"/>
  <c r="V163" i="10" s="1"/>
  <c r="V159" i="10"/>
  <c r="V53" i="9"/>
  <c r="V54" i="9"/>
  <c r="V43" i="9"/>
  <c r="V44" i="9"/>
  <c r="V53" i="11"/>
  <c r="V54" i="11"/>
  <c r="R93" i="7"/>
  <c r="R94" i="7" s="1"/>
  <c r="R159" i="9"/>
  <c r="AB17" i="5" s="1"/>
  <c r="L161" i="10"/>
  <c r="X32" i="5" s="1"/>
  <c r="L94" i="12"/>
  <c r="H153" i="10"/>
  <c r="H154" i="10" s="1"/>
  <c r="H62" i="11"/>
  <c r="H63" i="11" s="1"/>
  <c r="H64" i="11" s="1"/>
  <c r="H62" i="12"/>
  <c r="H63" i="12" s="1"/>
  <c r="H143" i="8"/>
  <c r="H144" i="8" s="1"/>
  <c r="Z123" i="7"/>
  <c r="Z124" i="7"/>
  <c r="L161" i="7"/>
  <c r="D19" i="5" s="1"/>
  <c r="Y113" i="7"/>
  <c r="Y114" i="7"/>
  <c r="Y123" i="7"/>
  <c r="Y124" i="7"/>
  <c r="Y23" i="9"/>
  <c r="Y159" i="9"/>
  <c r="Y24" i="9"/>
  <c r="Y73" i="9"/>
  <c r="Y74" i="9" s="1"/>
  <c r="Y73" i="11"/>
  <c r="Y74" i="11" s="1"/>
  <c r="Y103" i="11"/>
  <c r="Y104" i="11" s="1"/>
  <c r="U153" i="7"/>
  <c r="U154" i="7" s="1"/>
  <c r="U33" i="9"/>
  <c r="U34" i="9" s="1"/>
  <c r="U113" i="9"/>
  <c r="U114" i="9" s="1"/>
  <c r="U93" i="11"/>
  <c r="U94" i="11" s="1"/>
  <c r="U143" i="11"/>
  <c r="U144" i="11" s="1"/>
  <c r="Q23" i="9"/>
  <c r="Q24" i="9" s="1"/>
  <c r="Q159" i="9"/>
  <c r="AA17" i="5" s="1"/>
  <c r="Q159" i="10"/>
  <c r="AA30" i="5" s="1"/>
  <c r="Q103" i="10"/>
  <c r="Q104" i="10" s="1"/>
  <c r="G152" i="11"/>
  <c r="G153" i="11" s="1"/>
  <c r="N32" i="8"/>
  <c r="X43" i="7"/>
  <c r="X44" i="7"/>
  <c r="X63" i="9"/>
  <c r="X64" i="9"/>
  <c r="X123" i="7"/>
  <c r="X124" i="7"/>
  <c r="X153" i="11"/>
  <c r="X154" i="11"/>
  <c r="K160" i="9"/>
  <c r="W18" i="5" s="1"/>
  <c r="N32" i="11"/>
  <c r="N33" i="11" s="1"/>
  <c r="J159" i="9"/>
  <c r="J143" i="9"/>
  <c r="J144" i="9" s="1"/>
  <c r="T53" i="7"/>
  <c r="T54" i="7" s="1"/>
  <c r="T143" i="9"/>
  <c r="T144" i="9" s="1"/>
  <c r="T83" i="11"/>
  <c r="T84" i="11" s="1"/>
  <c r="T103" i="11"/>
  <c r="T104" i="11" s="1"/>
  <c r="N132" i="12"/>
  <c r="N133" i="12" s="1"/>
  <c r="N143" i="12"/>
  <c r="N144" i="12" s="1"/>
  <c r="G72" i="12"/>
  <c r="L43" i="12"/>
  <c r="M132" i="11"/>
  <c r="M133" i="11" s="1"/>
  <c r="H22" i="12"/>
  <c r="P92" i="11"/>
  <c r="P93" i="11" s="1"/>
  <c r="G132" i="10"/>
  <c r="G133" i="10" s="1"/>
  <c r="I22" i="11"/>
  <c r="I23" i="11" s="1"/>
  <c r="K73" i="8"/>
  <c r="K74" i="8" s="1"/>
  <c r="P152" i="8"/>
  <c r="P153" i="8" s="1"/>
  <c r="P154" i="8" s="1"/>
  <c r="N62" i="10"/>
  <c r="N63" i="10" s="1"/>
  <c r="N64" i="10" s="1"/>
  <c r="Y43" i="9"/>
  <c r="Y44" i="9"/>
  <c r="M152" i="8"/>
  <c r="M153" i="8" s="1"/>
  <c r="M154" i="8" s="1"/>
  <c r="M112" i="8"/>
  <c r="M113" i="8" s="1"/>
  <c r="M114" i="8" s="1"/>
  <c r="K159" i="8"/>
  <c r="K122" i="7"/>
  <c r="R53" i="7"/>
  <c r="R54" i="7" s="1"/>
  <c r="W43" i="7"/>
  <c r="W44" i="7" s="1"/>
  <c r="Y23" i="7"/>
  <c r="Y24" i="7" s="1"/>
  <c r="Y159" i="7"/>
  <c r="H159" i="7"/>
  <c r="N160" i="9"/>
  <c r="Z18" i="5" s="1"/>
  <c r="K160" i="12"/>
  <c r="M31" i="5" s="1"/>
  <c r="W123" i="7"/>
  <c r="W124" i="7"/>
  <c r="W93" i="9"/>
  <c r="W94" i="9"/>
  <c r="W93" i="7"/>
  <c r="W94" i="7"/>
  <c r="W23" i="10"/>
  <c r="W163" i="10" s="1"/>
  <c r="W159" i="10"/>
  <c r="W143" i="7"/>
  <c r="W144" i="7"/>
  <c r="W33" i="11"/>
  <c r="W34" i="11"/>
  <c r="W103" i="11"/>
  <c r="W104" i="11"/>
  <c r="S133" i="7"/>
  <c r="S134" i="7" s="1"/>
  <c r="S103" i="7"/>
  <c r="S104" i="7" s="1"/>
  <c r="S153" i="11"/>
  <c r="S154" i="11" s="1"/>
  <c r="S33" i="11"/>
  <c r="S34" i="11" s="1"/>
  <c r="S113" i="11"/>
  <c r="S114" i="11"/>
  <c r="M32" i="9"/>
  <c r="M159" i="8"/>
  <c r="E30" i="5" s="1"/>
  <c r="M53" i="10"/>
  <c r="M54" i="10" s="1"/>
  <c r="M23" i="10"/>
  <c r="M24" i="10" s="1"/>
  <c r="M159" i="10"/>
  <c r="Y30" i="5" s="1"/>
  <c r="M33" i="11"/>
  <c r="M34" i="11" s="1"/>
  <c r="M103" i="11"/>
  <c r="M104" i="11" s="1"/>
  <c r="M143" i="10"/>
  <c r="M144" i="10" s="1"/>
  <c r="M113" i="11"/>
  <c r="M114" i="11" s="1"/>
  <c r="M159" i="12"/>
  <c r="O30" i="5" s="1"/>
  <c r="M72" i="12"/>
  <c r="M73" i="12" s="1"/>
  <c r="M74" i="12" s="1"/>
  <c r="M82" i="12"/>
  <c r="M83" i="12" s="1"/>
  <c r="M161" i="12"/>
  <c r="O32" i="5" s="1"/>
  <c r="M114" i="12"/>
  <c r="M92" i="12"/>
  <c r="M93" i="12" s="1"/>
  <c r="M94" i="12" s="1"/>
  <c r="I93" i="7"/>
  <c r="I94" i="7" s="1"/>
  <c r="I144" i="8"/>
  <c r="I152" i="9"/>
  <c r="I153" i="9" s="1"/>
  <c r="I154" i="9" s="1"/>
  <c r="I72" i="7"/>
  <c r="I43" i="10"/>
  <c r="I44" i="10" s="1"/>
  <c r="I113" i="10"/>
  <c r="I114" i="10" s="1"/>
  <c r="I132" i="10"/>
  <c r="I133" i="10" s="1"/>
  <c r="I159" i="11"/>
  <c r="I123" i="11"/>
  <c r="I124" i="11" s="1"/>
  <c r="I34" i="12"/>
  <c r="I63" i="12"/>
  <c r="I64" i="12" s="1"/>
  <c r="I114" i="12"/>
  <c r="I84" i="12"/>
  <c r="U84" i="9"/>
  <c r="U83" i="9"/>
  <c r="P23" i="8"/>
  <c r="P24" i="8" s="1"/>
  <c r="K22" i="8"/>
  <c r="K23" i="8" s="1"/>
  <c r="Y134" i="7"/>
  <c r="Y133" i="7"/>
  <c r="U93" i="7"/>
  <c r="U94" i="7" s="1"/>
  <c r="W33" i="7"/>
  <c r="W34" i="7"/>
  <c r="K159" i="7"/>
  <c r="Z93" i="9"/>
  <c r="Z94" i="9"/>
  <c r="Z113" i="7"/>
  <c r="Z114" i="7"/>
  <c r="Z23" i="9"/>
  <c r="Z163" i="9" s="1"/>
  <c r="Z159" i="9"/>
  <c r="Z24" i="9"/>
  <c r="Z164" i="9" s="1"/>
  <c r="Z63" i="9"/>
  <c r="Z64" i="9"/>
  <c r="Z103" i="9"/>
  <c r="Z104" i="9"/>
  <c r="Z143" i="9"/>
  <c r="Z144" i="9"/>
  <c r="Z23" i="10"/>
  <c r="Z163" i="10" s="1"/>
  <c r="Z159" i="10"/>
  <c r="Z93" i="11"/>
  <c r="Z94" i="11"/>
  <c r="Z43" i="11"/>
  <c r="Z44" i="11"/>
  <c r="V33" i="9"/>
  <c r="V34" i="9"/>
  <c r="V143" i="7"/>
  <c r="V144" i="7"/>
  <c r="V113" i="7"/>
  <c r="V114" i="7"/>
  <c r="V73" i="9"/>
  <c r="V74" i="9"/>
  <c r="V73" i="11"/>
  <c r="V74" i="11"/>
  <c r="V83" i="11"/>
  <c r="V84" i="11"/>
  <c r="V123" i="11"/>
  <c r="V124" i="11"/>
  <c r="V143" i="11"/>
  <c r="V144" i="11"/>
  <c r="R73" i="11"/>
  <c r="R74" i="11" s="1"/>
  <c r="R153" i="11"/>
  <c r="R154" i="11" s="1"/>
  <c r="L94" i="8"/>
  <c r="L84" i="8"/>
  <c r="L154" i="8"/>
  <c r="L43" i="10"/>
  <c r="L44" i="10" s="1"/>
  <c r="L83" i="10"/>
  <c r="L84" i="10" s="1"/>
  <c r="L114" i="12"/>
  <c r="L153" i="10"/>
  <c r="L154" i="10" s="1"/>
  <c r="L159" i="12"/>
  <c r="N30" i="5" s="1"/>
  <c r="L161" i="12"/>
  <c r="N32" i="5" s="1"/>
  <c r="L102" i="12"/>
  <c r="L103" i="12" s="1"/>
  <c r="L104" i="12" s="1"/>
  <c r="L144" i="12"/>
  <c r="H143" i="7"/>
  <c r="H144" i="7" s="1"/>
  <c r="H53" i="9"/>
  <c r="H54" i="9" s="1"/>
  <c r="H33" i="11"/>
  <c r="H34" i="11" s="1"/>
  <c r="H42" i="10"/>
  <c r="H83" i="10"/>
  <c r="H84" i="10" s="1"/>
  <c r="H123" i="10"/>
  <c r="H124" i="10" s="1"/>
  <c r="H161" i="11"/>
  <c r="H103" i="11"/>
  <c r="H104" i="11" s="1"/>
  <c r="H44" i="12"/>
  <c r="H153" i="11"/>
  <c r="H154" i="11" s="1"/>
  <c r="H93" i="12"/>
  <c r="H94" i="12" s="1"/>
  <c r="H84" i="12"/>
  <c r="R23" i="10"/>
  <c r="R159" i="10"/>
  <c r="AB30" i="5" s="1"/>
  <c r="H132" i="9"/>
  <c r="H133" i="9" s="1"/>
  <c r="H134" i="9" s="1"/>
  <c r="V93" i="9"/>
  <c r="V94" i="9"/>
  <c r="H43" i="9"/>
  <c r="H44" i="9" s="1"/>
  <c r="Q103" i="8"/>
  <c r="Q104" i="8" s="1"/>
  <c r="W73" i="7"/>
  <c r="W74" i="7" s="1"/>
  <c r="U43" i="7"/>
  <c r="U44" i="7" s="1"/>
  <c r="V33" i="7"/>
  <c r="V34" i="7"/>
  <c r="H161" i="7"/>
  <c r="X140" i="11"/>
  <c r="X120" i="11"/>
  <c r="X100" i="11"/>
  <c r="X90" i="11"/>
  <c r="X70" i="11"/>
  <c r="X50" i="11"/>
  <c r="X30" i="11"/>
  <c r="X130" i="11"/>
  <c r="X80" i="11"/>
  <c r="X60" i="11"/>
  <c r="X40" i="11"/>
  <c r="X20" i="11"/>
  <c r="X160" i="11" s="1"/>
  <c r="X110" i="11"/>
  <c r="X140" i="7"/>
  <c r="X100" i="7"/>
  <c r="X130" i="7"/>
  <c r="X90" i="7"/>
  <c r="X150" i="11"/>
  <c r="X120" i="7"/>
  <c r="X80" i="7"/>
  <c r="X150" i="7"/>
  <c r="X40" i="7"/>
  <c r="X30" i="7"/>
  <c r="X70" i="7"/>
  <c r="X60" i="7"/>
  <c r="X20" i="7"/>
  <c r="X160" i="7" s="1"/>
  <c r="X110" i="7"/>
  <c r="X50" i="7"/>
  <c r="M160" i="8"/>
  <c r="E31" i="5" s="1"/>
  <c r="AI31" i="5" s="1"/>
  <c r="M160" i="12"/>
  <c r="O31" i="5" s="1"/>
  <c r="Y63" i="9"/>
  <c r="Y64" i="9"/>
  <c r="Y113" i="11"/>
  <c r="Y114" i="11"/>
  <c r="Y83" i="11"/>
  <c r="Y84" i="11"/>
  <c r="Y123" i="11"/>
  <c r="Y124" i="11"/>
  <c r="Y153" i="11"/>
  <c r="Y154" i="11"/>
  <c r="U23" i="9"/>
  <c r="U159" i="9"/>
  <c r="U24" i="9"/>
  <c r="U23" i="10"/>
  <c r="U163" i="10" s="1"/>
  <c r="U159" i="10"/>
  <c r="U53" i="11"/>
  <c r="U54" i="11" s="1"/>
  <c r="U63" i="11"/>
  <c r="U64" i="11" s="1"/>
  <c r="P82" i="9"/>
  <c r="P159" i="9"/>
  <c r="P84" i="8"/>
  <c r="P33" i="10"/>
  <c r="P34" i="10" s="1"/>
  <c r="P53" i="9"/>
  <c r="P54" i="9" s="1"/>
  <c r="P93" i="9"/>
  <c r="P94" i="9" s="1"/>
  <c r="P133" i="9"/>
  <c r="P134" i="9" s="1"/>
  <c r="P43" i="10"/>
  <c r="P44" i="10" s="1"/>
  <c r="P103" i="10"/>
  <c r="P104" i="10" s="1"/>
  <c r="P153" i="10"/>
  <c r="P154" i="10" s="1"/>
  <c r="P33" i="12"/>
  <c r="P34" i="12" s="1"/>
  <c r="P124" i="12"/>
  <c r="P22" i="12"/>
  <c r="P23" i="12" s="1"/>
  <c r="P159" i="12"/>
  <c r="P114" i="12"/>
  <c r="P132" i="12"/>
  <c r="K122" i="9"/>
  <c r="K123" i="9" s="1"/>
  <c r="K94" i="8"/>
  <c r="K143" i="9"/>
  <c r="K144" i="9" s="1"/>
  <c r="Q161" i="8"/>
  <c r="G32" i="5" s="1"/>
  <c r="Q134" i="8"/>
  <c r="K63" i="10"/>
  <c r="K64" i="10" s="1"/>
  <c r="K53" i="9"/>
  <c r="K54" i="9" s="1"/>
  <c r="K93" i="9"/>
  <c r="K94" i="9" s="1"/>
  <c r="K33" i="10"/>
  <c r="K34" i="10" s="1"/>
  <c r="Q53" i="9"/>
  <c r="Q54" i="9" s="1"/>
  <c r="Q133" i="9"/>
  <c r="Q134" i="9" s="1"/>
  <c r="K93" i="10"/>
  <c r="K94" i="10" s="1"/>
  <c r="K161" i="11"/>
  <c r="Q33" i="10"/>
  <c r="Q34" i="10" s="1"/>
  <c r="Q73" i="10"/>
  <c r="Q74" i="10" s="1"/>
  <c r="Q113" i="10"/>
  <c r="Q114" i="10" s="1"/>
  <c r="K133" i="10"/>
  <c r="K134" i="10" s="1"/>
  <c r="Q123" i="10"/>
  <c r="Q124" i="10" s="1"/>
  <c r="K159" i="11"/>
  <c r="Q159" i="11"/>
  <c r="Q17" i="5" s="1"/>
  <c r="Q159" i="12"/>
  <c r="Q30" i="5" s="1"/>
  <c r="Q94" i="12"/>
  <c r="Q104" i="12"/>
  <c r="K154" i="12"/>
  <c r="Q154" i="12"/>
  <c r="G124" i="8"/>
  <c r="G123" i="7"/>
  <c r="G124" i="7" s="1"/>
  <c r="G159" i="9"/>
  <c r="G92" i="7"/>
  <c r="G93" i="7" s="1"/>
  <c r="G53" i="10"/>
  <c r="G54" i="10" s="1"/>
  <c r="G33" i="9"/>
  <c r="G34" i="9" s="1"/>
  <c r="G73" i="9"/>
  <c r="G74" i="9" s="1"/>
  <c r="G153" i="9"/>
  <c r="G154" i="9" s="1"/>
  <c r="G161" i="10"/>
  <c r="G93" i="10"/>
  <c r="G94" i="10" s="1"/>
  <c r="G123" i="10"/>
  <c r="G124" i="10" s="1"/>
  <c r="G23" i="11"/>
  <c r="G24" i="11" s="1"/>
  <c r="G159" i="11"/>
  <c r="G33" i="11"/>
  <c r="G34" i="11" s="1"/>
  <c r="G113" i="11"/>
  <c r="G114" i="11" s="1"/>
  <c r="G92" i="12"/>
  <c r="G93" i="12" s="1"/>
  <c r="G94" i="12" s="1"/>
  <c r="G22" i="12"/>
  <c r="G159" i="12"/>
  <c r="G114" i="12"/>
  <c r="G134" i="12"/>
  <c r="P42" i="8"/>
  <c r="P43" i="8" s="1"/>
  <c r="P44" i="8" s="1"/>
  <c r="J32" i="8"/>
  <c r="J33" i="8" s="1"/>
  <c r="P62" i="7"/>
  <c r="P63" i="7" s="1"/>
  <c r="N160" i="7"/>
  <c r="F18" i="5" s="1"/>
  <c r="R150" i="9"/>
  <c r="R152" i="9" s="1"/>
  <c r="R130" i="9"/>
  <c r="R132" i="9" s="1"/>
  <c r="R133" i="9" s="1"/>
  <c r="R134" i="9" s="1"/>
  <c r="R110" i="9"/>
  <c r="R112" i="9" s="1"/>
  <c r="R113" i="9" s="1"/>
  <c r="R114" i="9" s="1"/>
  <c r="R90" i="9"/>
  <c r="R92" i="9" s="1"/>
  <c r="R70" i="9"/>
  <c r="R50" i="9"/>
  <c r="R52" i="9" s="1"/>
  <c r="R53" i="9" s="1"/>
  <c r="R54" i="9" s="1"/>
  <c r="R30" i="9"/>
  <c r="R32" i="9" s="1"/>
  <c r="R33" i="9" s="1"/>
  <c r="R34" i="9" s="1"/>
  <c r="R100" i="9"/>
  <c r="R20" i="9"/>
  <c r="R160" i="9" s="1"/>
  <c r="AB18" i="5" s="1"/>
  <c r="R80" i="9"/>
  <c r="R140" i="9"/>
  <c r="R60" i="9"/>
  <c r="R120" i="9"/>
  <c r="R122" i="9" s="1"/>
  <c r="R40" i="9"/>
  <c r="Q150" i="11"/>
  <c r="Q152" i="11" s="1"/>
  <c r="Q130" i="11"/>
  <c r="Q132" i="11" s="1"/>
  <c r="Q140" i="11"/>
  <c r="Q142" i="11" s="1"/>
  <c r="Q100" i="11"/>
  <c r="Q102" i="11" s="1"/>
  <c r="Q103" i="11" s="1"/>
  <c r="Q80" i="11"/>
  <c r="Q82" i="11" s="1"/>
  <c r="Q83" i="11" s="1"/>
  <c r="Q84" i="11" s="1"/>
  <c r="Q60" i="11"/>
  <c r="Q62" i="11" s="1"/>
  <c r="Q40" i="11"/>
  <c r="Q42" i="11" s="1"/>
  <c r="Q43" i="11" s="1"/>
  <c r="Q44" i="11" s="1"/>
  <c r="Q20" i="11"/>
  <c r="Q110" i="11"/>
  <c r="Q112" i="11" s="1"/>
  <c r="Q50" i="11"/>
  <c r="Q52" i="11" s="1"/>
  <c r="Q70" i="11"/>
  <c r="Q72" i="11" s="1"/>
  <c r="Q73" i="11" s="1"/>
  <c r="Q74" i="11" s="1"/>
  <c r="Q120" i="11"/>
  <c r="Q122" i="11" s="1"/>
  <c r="Q90" i="11"/>
  <c r="Q92" i="11" s="1"/>
  <c r="Q130" i="7"/>
  <c r="Q90" i="7"/>
  <c r="Q92" i="7" s="1"/>
  <c r="Q93" i="7" s="1"/>
  <c r="Q94" i="7" s="1"/>
  <c r="Q30" i="11"/>
  <c r="Q32" i="11" s="1"/>
  <c r="Q120" i="7"/>
  <c r="Q80" i="7"/>
  <c r="Q150" i="7"/>
  <c r="Q152" i="7" s="1"/>
  <c r="Q153" i="7" s="1"/>
  <c r="Q154" i="7" s="1"/>
  <c r="Q110" i="7"/>
  <c r="Q112" i="7" s="1"/>
  <c r="Q70" i="7"/>
  <c r="Q72" i="7" s="1"/>
  <c r="Q73" i="7" s="1"/>
  <c r="Q74" i="7" s="1"/>
  <c r="Q30" i="7"/>
  <c r="Q100" i="7"/>
  <c r="Q102" i="7" s="1"/>
  <c r="Q103" i="7" s="1"/>
  <c r="Q104" i="7" s="1"/>
  <c r="Q60" i="7"/>
  <c r="Q62" i="7" s="1"/>
  <c r="Q20" i="7"/>
  <c r="Q140" i="7"/>
  <c r="Q142" i="7" s="1"/>
  <c r="Q50" i="7"/>
  <c r="Q40" i="7"/>
  <c r="Q42" i="7" s="1"/>
  <c r="Q43" i="7" s="1"/>
  <c r="Q160" i="12"/>
  <c r="Q31" i="5" s="1"/>
  <c r="X53" i="7"/>
  <c r="X54" i="7"/>
  <c r="X33" i="7"/>
  <c r="X34" i="7"/>
  <c r="X73" i="7"/>
  <c r="X74" i="7"/>
  <c r="X153" i="7"/>
  <c r="X154" i="7"/>
  <c r="X33" i="9"/>
  <c r="X34" i="9"/>
  <c r="X73" i="9"/>
  <c r="X74" i="9"/>
  <c r="X113" i="9"/>
  <c r="X114" i="9"/>
  <c r="X153" i="9"/>
  <c r="X154" i="9"/>
  <c r="X143" i="11"/>
  <c r="X144" i="11"/>
  <c r="X43" i="11"/>
  <c r="X44" i="11"/>
  <c r="X133" i="11"/>
  <c r="X134" i="11"/>
  <c r="X93" i="11"/>
  <c r="X94" i="11"/>
  <c r="T103" i="9"/>
  <c r="T104" i="9" s="1"/>
  <c r="M22" i="8"/>
  <c r="I102" i="7"/>
  <c r="Q52" i="7"/>
  <c r="Q53" i="7" s="1"/>
  <c r="Q161" i="10"/>
  <c r="AA32" i="5" s="1"/>
  <c r="N153" i="9"/>
  <c r="N154" i="9" s="1"/>
  <c r="N73" i="7"/>
  <c r="N74" i="7" s="1"/>
  <c r="N44" i="8"/>
  <c r="N93" i="7"/>
  <c r="N94" i="7" s="1"/>
  <c r="N32" i="10"/>
  <c r="N161" i="9"/>
  <c r="Z19" i="5" s="1"/>
  <c r="N43" i="11"/>
  <c r="N44" i="11" s="1"/>
  <c r="N93" i="10"/>
  <c r="N94" i="10" s="1"/>
  <c r="N22" i="9"/>
  <c r="N23" i="9" s="1"/>
  <c r="N159" i="9"/>
  <c r="Z17" i="5" s="1"/>
  <c r="N63" i="9"/>
  <c r="N64" i="9" s="1"/>
  <c r="N102" i="9"/>
  <c r="N103" i="9" s="1"/>
  <c r="N104" i="9" s="1"/>
  <c r="N143" i="9"/>
  <c r="N144" i="9" s="1"/>
  <c r="N23" i="11"/>
  <c r="N24" i="11" s="1"/>
  <c r="N159" i="11"/>
  <c r="P17" i="5" s="1"/>
  <c r="N63" i="11"/>
  <c r="N64" i="11" s="1"/>
  <c r="N52" i="11"/>
  <c r="N53" i="11" s="1"/>
  <c r="N54" i="11" s="1"/>
  <c r="N143" i="10"/>
  <c r="N144" i="10" s="1"/>
  <c r="N113" i="11"/>
  <c r="N114" i="11" s="1"/>
  <c r="N63" i="12"/>
  <c r="N64" i="12" s="1"/>
  <c r="N143" i="11"/>
  <c r="N144" i="11" s="1"/>
  <c r="N93" i="12"/>
  <c r="N94" i="12" s="1"/>
  <c r="J159" i="7"/>
  <c r="J73" i="7"/>
  <c r="J74" i="7" s="1"/>
  <c r="J161" i="8"/>
  <c r="J93" i="9"/>
  <c r="J94" i="9" s="1"/>
  <c r="J104" i="8"/>
  <c r="J83" i="10"/>
  <c r="J84" i="10" s="1"/>
  <c r="J161" i="10"/>
  <c r="J43" i="11"/>
  <c r="J44" i="11" s="1"/>
  <c r="J93" i="11"/>
  <c r="J94" i="11" s="1"/>
  <c r="J153" i="11"/>
  <c r="J154" i="11" s="1"/>
  <c r="J113" i="11"/>
  <c r="J114" i="11" s="1"/>
  <c r="J122" i="12"/>
  <c r="J123" i="12" s="1"/>
  <c r="J63" i="12"/>
  <c r="J64" i="12" s="1"/>
  <c r="J143" i="11"/>
  <c r="J144" i="11" s="1"/>
  <c r="K112" i="8"/>
  <c r="K113" i="8" s="1"/>
  <c r="H42" i="8"/>
  <c r="H43" i="8" s="1"/>
  <c r="I63" i="7"/>
  <c r="I64" i="7" s="1"/>
  <c r="G44" i="7"/>
  <c r="H152" i="8"/>
  <c r="H153" i="8" s="1"/>
  <c r="I82" i="8"/>
  <c r="N32" i="7"/>
  <c r="N33" i="7" s="1"/>
  <c r="N34" i="7" s="1"/>
  <c r="T23" i="9"/>
  <c r="T159" i="9"/>
  <c r="AD17" i="5" s="1"/>
  <c r="T63" i="7"/>
  <c r="T64" i="7"/>
  <c r="T33" i="7"/>
  <c r="T34" i="7" s="1"/>
  <c r="T73" i="7"/>
  <c r="T74" i="7"/>
  <c r="T153" i="7"/>
  <c r="T154" i="7" s="1"/>
  <c r="T123" i="9"/>
  <c r="T124" i="9" s="1"/>
  <c r="T133" i="7"/>
  <c r="T134" i="7" s="1"/>
  <c r="T83" i="9"/>
  <c r="T84" i="9" s="1"/>
  <c r="T33" i="9"/>
  <c r="T34" i="9" s="1"/>
  <c r="T73" i="9"/>
  <c r="T74" i="9"/>
  <c r="T113" i="9"/>
  <c r="T114" i="9" s="1"/>
  <c r="T153" i="9"/>
  <c r="T154" i="9"/>
  <c r="T23" i="11"/>
  <c r="T24" i="11" s="1"/>
  <c r="T159" i="11"/>
  <c r="T17" i="5" s="1"/>
  <c r="T113" i="11"/>
  <c r="T114" i="11" s="1"/>
  <c r="T53" i="11"/>
  <c r="T54" i="11"/>
  <c r="T123" i="11"/>
  <c r="T124" i="11" s="1"/>
  <c r="P142" i="9"/>
  <c r="P143" i="9" s="1"/>
  <c r="P144" i="9" s="1"/>
  <c r="S113" i="7"/>
  <c r="S114" i="7" s="1"/>
  <c r="W113" i="9"/>
  <c r="W114" i="9" s="1"/>
  <c r="W53" i="9"/>
  <c r="W54" i="9" s="1"/>
  <c r="W23" i="9"/>
  <c r="W159" i="9"/>
  <c r="W24" i="9"/>
  <c r="W143" i="9"/>
  <c r="W144" i="9"/>
  <c r="W133" i="11"/>
  <c r="W134" i="11"/>
  <c r="S83" i="7"/>
  <c r="S84" i="7" s="1"/>
  <c r="I159" i="10"/>
  <c r="I154" i="12"/>
  <c r="Z53" i="9"/>
  <c r="Z54" i="9"/>
  <c r="U53" i="7"/>
  <c r="U54" i="7"/>
  <c r="P159" i="7"/>
  <c r="Z133" i="7"/>
  <c r="Z134" i="7"/>
  <c r="Z103" i="7"/>
  <c r="Z104" i="7"/>
  <c r="Z73" i="11"/>
  <c r="Z74" i="11"/>
  <c r="Z23" i="11"/>
  <c r="Z163" i="11" s="1"/>
  <c r="Z24" i="11"/>
  <c r="Z164" i="11" s="1"/>
  <c r="Z159" i="11"/>
  <c r="V83" i="9"/>
  <c r="V84" i="9"/>
  <c r="V63" i="11"/>
  <c r="V64" i="11"/>
  <c r="R23" i="11"/>
  <c r="R24" i="11" s="1"/>
  <c r="R159" i="11"/>
  <c r="R17" i="5" s="1"/>
  <c r="R133" i="11"/>
  <c r="R134" i="11" s="1"/>
  <c r="L73" i="10"/>
  <c r="L74" i="10" s="1"/>
  <c r="H83" i="7"/>
  <c r="H84" i="7" s="1"/>
  <c r="H102" i="9"/>
  <c r="H103" i="9" s="1"/>
  <c r="Z33" i="7"/>
  <c r="Z34" i="7"/>
  <c r="L150" i="9"/>
  <c r="L152" i="9" s="1"/>
  <c r="L130" i="9"/>
  <c r="L110" i="9"/>
  <c r="L90" i="9"/>
  <c r="L92" i="9" s="1"/>
  <c r="L70" i="9"/>
  <c r="L72" i="9" s="1"/>
  <c r="L73" i="9" s="1"/>
  <c r="L74" i="9" s="1"/>
  <c r="L50" i="9"/>
  <c r="L52" i="9" s="1"/>
  <c r="L53" i="9" s="1"/>
  <c r="L30" i="9"/>
  <c r="L80" i="9"/>
  <c r="L140" i="9"/>
  <c r="L142" i="9" s="1"/>
  <c r="L60" i="9"/>
  <c r="L120" i="9"/>
  <c r="L122" i="9" s="1"/>
  <c r="L40" i="9"/>
  <c r="L42" i="9" s="1"/>
  <c r="L20" i="9"/>
  <c r="L100" i="9"/>
  <c r="Y103" i="7"/>
  <c r="Y104" i="7" s="1"/>
  <c r="Y83" i="9"/>
  <c r="Y84" i="9" s="1"/>
  <c r="Y33" i="9"/>
  <c r="Y34" i="9" s="1"/>
  <c r="Y153" i="9"/>
  <c r="Y154" i="9" s="1"/>
  <c r="U103" i="7"/>
  <c r="U104" i="7" s="1"/>
  <c r="U73" i="7"/>
  <c r="U74" i="7" s="1"/>
  <c r="U123" i="9"/>
  <c r="U124" i="9" s="1"/>
  <c r="U63" i="9"/>
  <c r="U64" i="9" s="1"/>
  <c r="U73" i="9"/>
  <c r="U74" i="9" s="1"/>
  <c r="U73" i="11"/>
  <c r="U74" i="11" s="1"/>
  <c r="U43" i="11"/>
  <c r="U44" i="11" s="1"/>
  <c r="P43" i="9"/>
  <c r="P44" i="9" s="1"/>
  <c r="P93" i="10"/>
  <c r="P94" i="10" s="1"/>
  <c r="C32" i="5"/>
  <c r="J64" i="5"/>
  <c r="M32" i="5"/>
  <c r="Q63" i="12"/>
  <c r="Q64" i="12" s="1"/>
  <c r="X123" i="11"/>
  <c r="X124" i="11"/>
  <c r="X73" i="11"/>
  <c r="X74" i="11"/>
  <c r="N63" i="7"/>
  <c r="N64" i="7" s="1"/>
  <c r="N83" i="7"/>
  <c r="N84" i="7" s="1"/>
  <c r="N113" i="9"/>
  <c r="N114" i="9" s="1"/>
  <c r="J114" i="8"/>
  <c r="J93" i="7"/>
  <c r="J94" i="7" s="1"/>
  <c r="J62" i="9"/>
  <c r="J123" i="11"/>
  <c r="J124" i="11" s="1"/>
  <c r="Q62" i="8"/>
  <c r="T83" i="7"/>
  <c r="T84" i="7" s="1"/>
  <c r="M52" i="12"/>
  <c r="M53" i="12" s="1"/>
  <c r="P142" i="12"/>
  <c r="Q142" i="12"/>
  <c r="Q143" i="12" s="1"/>
  <c r="M123" i="12"/>
  <c r="M124" i="12" s="1"/>
  <c r="H153" i="12"/>
  <c r="H154" i="12" s="1"/>
  <c r="K143" i="12"/>
  <c r="J132" i="12"/>
  <c r="J133" i="12" s="1"/>
  <c r="K122" i="12"/>
  <c r="K133" i="12"/>
  <c r="K134" i="12" s="1"/>
  <c r="K92" i="12"/>
  <c r="K93" i="12" s="1"/>
  <c r="K94" i="12" s="1"/>
  <c r="N82" i="12"/>
  <c r="I52" i="12"/>
  <c r="M102" i="12"/>
  <c r="M103" i="12" s="1"/>
  <c r="Q73" i="12"/>
  <c r="Q74" i="12" s="1"/>
  <c r="L33" i="12"/>
  <c r="L34" i="12" s="1"/>
  <c r="H142" i="12"/>
  <c r="H143" i="12" s="1"/>
  <c r="P72" i="12"/>
  <c r="P73" i="12" s="1"/>
  <c r="P74" i="12" s="1"/>
  <c r="L82" i="12"/>
  <c r="N113" i="12"/>
  <c r="N114" i="12" s="1"/>
  <c r="N22" i="12"/>
  <c r="N23" i="12" s="1"/>
  <c r="H142" i="11"/>
  <c r="H143" i="11" s="1"/>
  <c r="N83" i="12"/>
  <c r="M23" i="12"/>
  <c r="M24" i="12" s="1"/>
  <c r="Q23" i="12"/>
  <c r="K92" i="11"/>
  <c r="K93" i="11" s="1"/>
  <c r="J102" i="11"/>
  <c r="Q152" i="10"/>
  <c r="Q153" i="10" s="1"/>
  <c r="L142" i="10"/>
  <c r="L143" i="10" s="1"/>
  <c r="I82" i="11"/>
  <c r="I32" i="11"/>
  <c r="N103" i="8"/>
  <c r="N104" i="8" s="1"/>
  <c r="G82" i="8"/>
  <c r="G83" i="8" s="1"/>
  <c r="I92" i="10"/>
  <c r="I93" i="10" s="1"/>
  <c r="I94" i="10" s="1"/>
  <c r="I122" i="9"/>
  <c r="I123" i="9" s="1"/>
  <c r="H62" i="9"/>
  <c r="H63" i="9" s="1"/>
  <c r="K152" i="8"/>
  <c r="K153" i="8" s="1"/>
  <c r="H72" i="10"/>
  <c r="J42" i="10"/>
  <c r="Q113" i="8"/>
  <c r="Q114" i="8" s="1"/>
  <c r="I83" i="8"/>
  <c r="L63" i="8"/>
  <c r="L64" i="8" s="1"/>
  <c r="H23" i="8"/>
  <c r="P62" i="10"/>
  <c r="P63" i="10" s="1"/>
  <c r="W153" i="9"/>
  <c r="W154" i="9"/>
  <c r="I152" i="8"/>
  <c r="I153" i="8" s="1"/>
  <c r="G92" i="8"/>
  <c r="G93" i="8" s="1"/>
  <c r="Q72" i="8"/>
  <c r="Q73" i="8" s="1"/>
  <c r="Q74" i="8" s="1"/>
  <c r="G52" i="8"/>
  <c r="G53" i="8" s="1"/>
  <c r="W153" i="7"/>
  <c r="W154" i="7"/>
  <c r="Y93" i="7"/>
  <c r="Y94" i="7"/>
  <c r="M53" i="7"/>
  <c r="M54" i="7" s="1"/>
  <c r="S43" i="7"/>
  <c r="S44" i="7" s="1"/>
  <c r="G33" i="7"/>
  <c r="G34" i="7" s="1"/>
  <c r="U23" i="7"/>
  <c r="U24" i="7"/>
  <c r="U159" i="7"/>
  <c r="M160" i="11"/>
  <c r="O18" i="5" s="1"/>
  <c r="K160" i="8"/>
  <c r="C31" i="5" s="1"/>
  <c r="W33" i="9"/>
  <c r="W34" i="9" s="1"/>
  <c r="W133" i="9"/>
  <c r="W134" i="9" s="1"/>
  <c r="W83" i="11"/>
  <c r="W84" i="11" s="1"/>
  <c r="W43" i="9"/>
  <c r="W44" i="9" s="1"/>
  <c r="W83" i="9"/>
  <c r="W84" i="9" s="1"/>
  <c r="W123" i="9"/>
  <c r="W124" i="9" s="1"/>
  <c r="W53" i="11"/>
  <c r="W54" i="11" s="1"/>
  <c r="S123" i="7"/>
  <c r="S124" i="7" s="1"/>
  <c r="S53" i="9"/>
  <c r="S54" i="9" s="1"/>
  <c r="S93" i="9"/>
  <c r="S94" i="9" s="1"/>
  <c r="S23" i="10"/>
  <c r="S24" i="10" s="1"/>
  <c r="S159" i="10"/>
  <c r="AC30" i="5" s="1"/>
  <c r="S63" i="11"/>
  <c r="S64" i="11" s="1"/>
  <c r="S43" i="9"/>
  <c r="S44" i="9" s="1"/>
  <c r="S83" i="9"/>
  <c r="S84" i="9" s="1"/>
  <c r="S123" i="9"/>
  <c r="S124" i="9" s="1"/>
  <c r="S23" i="11"/>
  <c r="S159" i="11"/>
  <c r="S17" i="5" s="1"/>
  <c r="S83" i="11"/>
  <c r="S84" i="11" s="1"/>
  <c r="S53" i="11"/>
  <c r="S54" i="11"/>
  <c r="S143" i="11"/>
  <c r="S144" i="11" s="1"/>
  <c r="M103" i="7"/>
  <c r="M104" i="7" s="1"/>
  <c r="M161" i="9"/>
  <c r="Y19" i="5" s="1"/>
  <c r="M72" i="7"/>
  <c r="M73" i="7" s="1"/>
  <c r="M74" i="7" s="1"/>
  <c r="M152" i="7"/>
  <c r="M153" i="7" s="1"/>
  <c r="M154" i="7" s="1"/>
  <c r="M72" i="10"/>
  <c r="M73" i="10" s="1"/>
  <c r="M74" i="10" s="1"/>
  <c r="M83" i="10"/>
  <c r="M84" i="10" s="1"/>
  <c r="M53" i="11"/>
  <c r="M54" i="11" s="1"/>
  <c r="M153" i="10"/>
  <c r="M154" i="10" s="1"/>
  <c r="M123" i="11"/>
  <c r="M124" i="11" s="1"/>
  <c r="M143" i="11"/>
  <c r="M144" i="11" s="1"/>
  <c r="M142" i="11"/>
  <c r="M62" i="12"/>
  <c r="M63" i="12" s="1"/>
  <c r="M64" i="12" s="1"/>
  <c r="M143" i="12"/>
  <c r="M144" i="12" s="1"/>
  <c r="M44" i="12"/>
  <c r="I32" i="10"/>
  <c r="I33" i="10" s="1"/>
  <c r="I93" i="9"/>
  <c r="I94" i="9" s="1"/>
  <c r="I33" i="9"/>
  <c r="I34" i="9" s="1"/>
  <c r="I94" i="8"/>
  <c r="I23" i="9"/>
  <c r="I24" i="9" s="1"/>
  <c r="I159" i="9"/>
  <c r="I63" i="9"/>
  <c r="I64" i="9" s="1"/>
  <c r="I103" i="9"/>
  <c r="I104" i="9" s="1"/>
  <c r="I143" i="9"/>
  <c r="I144" i="9" s="1"/>
  <c r="I124" i="8"/>
  <c r="I63" i="10"/>
  <c r="I64" i="10" s="1"/>
  <c r="I73" i="11"/>
  <c r="I74" i="11" s="1"/>
  <c r="I143" i="10"/>
  <c r="I144" i="10" s="1"/>
  <c r="I43" i="11"/>
  <c r="I44" i="11" s="1"/>
  <c r="I143" i="11"/>
  <c r="I144" i="11" s="1"/>
  <c r="I153" i="11"/>
  <c r="I154" i="11" s="1"/>
  <c r="I143" i="12"/>
  <c r="I144" i="12" s="1"/>
  <c r="I161" i="12"/>
  <c r="G142" i="9"/>
  <c r="G143" i="9" s="1"/>
  <c r="Y123" i="9"/>
  <c r="Y124" i="9" s="1"/>
  <c r="Q142" i="8"/>
  <c r="Q143" i="8" s="1"/>
  <c r="M132" i="8"/>
  <c r="M133" i="8" s="1"/>
  <c r="L72" i="8"/>
  <c r="I42" i="8"/>
  <c r="I43" i="8" s="1"/>
  <c r="J112" i="7"/>
  <c r="J113" i="7" s="1"/>
  <c r="Z84" i="7"/>
  <c r="Z83" i="7"/>
  <c r="M161" i="7"/>
  <c r="E19" i="5" s="1"/>
  <c r="G23" i="7"/>
  <c r="G24" i="7" s="1"/>
  <c r="G159" i="7"/>
  <c r="P160" i="10"/>
  <c r="N160" i="8"/>
  <c r="F31" i="5" s="1"/>
  <c r="Z93" i="7"/>
  <c r="Z94" i="7"/>
  <c r="Z153" i="9"/>
  <c r="Z154" i="9"/>
  <c r="Z143" i="7"/>
  <c r="Z144" i="7"/>
  <c r="Z113" i="9"/>
  <c r="Z114" i="9"/>
  <c r="Z33" i="11"/>
  <c r="Z34" i="11"/>
  <c r="Z153" i="11"/>
  <c r="Z154" i="11"/>
  <c r="Z63" i="11"/>
  <c r="Z64" i="11"/>
  <c r="Z113" i="11"/>
  <c r="Z114" i="11"/>
  <c r="Z123" i="11"/>
  <c r="Z124" i="11"/>
  <c r="V133" i="7"/>
  <c r="V134" i="7"/>
  <c r="V133" i="9"/>
  <c r="V134" i="9"/>
  <c r="V23" i="9"/>
  <c r="V163" i="9" s="1"/>
  <c r="V159" i="9"/>
  <c r="V24" i="9"/>
  <c r="V164" i="9" s="1"/>
  <c r="V63" i="9"/>
  <c r="V64" i="9"/>
  <c r="V103" i="9"/>
  <c r="V104" i="9"/>
  <c r="V143" i="9"/>
  <c r="V144" i="9"/>
  <c r="V93" i="11"/>
  <c r="V94" i="11"/>
  <c r="V23" i="11"/>
  <c r="V163" i="11" s="1"/>
  <c r="V24" i="11"/>
  <c r="V164" i="11" s="1"/>
  <c r="V159" i="11"/>
  <c r="V113" i="11"/>
  <c r="V114" i="11"/>
  <c r="V133" i="11"/>
  <c r="V134" i="11"/>
  <c r="R133" i="7"/>
  <c r="R134" i="7" s="1"/>
  <c r="R43" i="9"/>
  <c r="R44" i="9" s="1"/>
  <c r="L159" i="8"/>
  <c r="D30" i="5" s="1"/>
  <c r="L24" i="8"/>
  <c r="L82" i="7"/>
  <c r="L161" i="8"/>
  <c r="D32" i="5" s="1"/>
  <c r="L143" i="9"/>
  <c r="L161" i="9"/>
  <c r="X19" i="5" s="1"/>
  <c r="L93" i="10"/>
  <c r="L94" i="10" s="1"/>
  <c r="L123" i="10"/>
  <c r="L124" i="10" s="1"/>
  <c r="L161" i="11"/>
  <c r="N19" i="5" s="1"/>
  <c r="L159" i="11"/>
  <c r="N17" i="5" s="1"/>
  <c r="L44" i="12"/>
  <c r="H159" i="8"/>
  <c r="H24" i="8"/>
  <c r="H143" i="9"/>
  <c r="H144" i="9" s="1"/>
  <c r="H113" i="7"/>
  <c r="H114" i="7" s="1"/>
  <c r="H83" i="9"/>
  <c r="H84" i="9" s="1"/>
  <c r="H23" i="9"/>
  <c r="H159" i="9"/>
  <c r="H161" i="9"/>
  <c r="H113" i="11"/>
  <c r="H114" i="11" s="1"/>
  <c r="H53" i="10"/>
  <c r="H54" i="10" s="1"/>
  <c r="H93" i="10"/>
  <c r="H94" i="10" s="1"/>
  <c r="H93" i="11"/>
  <c r="H94" i="11" s="1"/>
  <c r="H133" i="10"/>
  <c r="H134" i="10" s="1"/>
  <c r="H23" i="11"/>
  <c r="H159" i="11"/>
  <c r="H161" i="12"/>
  <c r="H103" i="12"/>
  <c r="H104" i="12" s="1"/>
  <c r="Q123" i="9"/>
  <c r="Q124" i="9" s="1"/>
  <c r="P22" i="9"/>
  <c r="L102" i="8"/>
  <c r="L103" i="8" s="1"/>
  <c r="L104" i="8" s="1"/>
  <c r="H34" i="8"/>
  <c r="H132" i="7"/>
  <c r="M122" i="7"/>
  <c r="W63" i="7"/>
  <c r="W64" i="7"/>
  <c r="K161" i="7"/>
  <c r="R33" i="7"/>
  <c r="R34" i="7" s="1"/>
  <c r="W23" i="7"/>
  <c r="W159" i="7"/>
  <c r="T150" i="11"/>
  <c r="T120" i="11"/>
  <c r="T130" i="11"/>
  <c r="T100" i="11"/>
  <c r="T140" i="11"/>
  <c r="T90" i="11"/>
  <c r="T70" i="11"/>
  <c r="T50" i="11"/>
  <c r="T30" i="11"/>
  <c r="T110" i="11"/>
  <c r="T80" i="11"/>
  <c r="T60" i="11"/>
  <c r="T40" i="11"/>
  <c r="T20" i="11"/>
  <c r="T140" i="7"/>
  <c r="T100" i="7"/>
  <c r="T130" i="7"/>
  <c r="T90" i="7"/>
  <c r="T120" i="7"/>
  <c r="T80" i="7"/>
  <c r="T110" i="7"/>
  <c r="T40" i="7"/>
  <c r="T150" i="7"/>
  <c r="T30" i="7"/>
  <c r="T60" i="7"/>
  <c r="T20" i="7"/>
  <c r="T50" i="7"/>
  <c r="T70" i="7"/>
  <c r="N160" i="10"/>
  <c r="Z31" i="5" s="1"/>
  <c r="Y143" i="7"/>
  <c r="Y144" i="7"/>
  <c r="Y73" i="7"/>
  <c r="Y74" i="7"/>
  <c r="Y153" i="7"/>
  <c r="Y154" i="7"/>
  <c r="Y83" i="7"/>
  <c r="Y84" i="7"/>
  <c r="Y103" i="9"/>
  <c r="Y104" i="9"/>
  <c r="Y53" i="11"/>
  <c r="Y54" i="11"/>
  <c r="Y53" i="9"/>
  <c r="Y54" i="9"/>
  <c r="Y93" i="9"/>
  <c r="Y94" i="9"/>
  <c r="Y133" i="9"/>
  <c r="Y134" i="9"/>
  <c r="Y33" i="11"/>
  <c r="Y34" i="11"/>
  <c r="Y23" i="11"/>
  <c r="Y159" i="11"/>
  <c r="Y143" i="11"/>
  <c r="Y144" i="11" s="1"/>
  <c r="U143" i="7"/>
  <c r="U144" i="7" s="1"/>
  <c r="U113" i="7"/>
  <c r="U114" i="7" s="1"/>
  <c r="U43" i="9"/>
  <c r="U44" i="9" s="1"/>
  <c r="U83" i="7"/>
  <c r="U84" i="7" s="1"/>
  <c r="U143" i="9"/>
  <c r="U144" i="9" s="1"/>
  <c r="U33" i="11"/>
  <c r="U34" i="11" s="1"/>
  <c r="U53" i="9"/>
  <c r="U54" i="9" s="1"/>
  <c r="U93" i="9"/>
  <c r="U94" i="9" s="1"/>
  <c r="U133" i="9"/>
  <c r="U134" i="9" s="1"/>
  <c r="U83" i="11"/>
  <c r="U84" i="11" s="1"/>
  <c r="U103" i="11"/>
  <c r="U104" i="11" s="1"/>
  <c r="U133" i="11"/>
  <c r="U134" i="11" s="1"/>
  <c r="P32" i="8"/>
  <c r="P123" i="9"/>
  <c r="P124" i="9" s="1"/>
  <c r="P161" i="9"/>
  <c r="P113" i="10"/>
  <c r="P114" i="10" s="1"/>
  <c r="P161" i="12"/>
  <c r="P44" i="12"/>
  <c r="P92" i="12"/>
  <c r="P93" i="12" s="1"/>
  <c r="P94" i="12" s="1"/>
  <c r="P154" i="12"/>
  <c r="Q143" i="7"/>
  <c r="Q144" i="7" s="1"/>
  <c r="Q94" i="8"/>
  <c r="K42" i="9"/>
  <c r="K43" i="9" s="1"/>
  <c r="K44" i="9" s="1"/>
  <c r="Q143" i="9"/>
  <c r="Q144" i="9" s="1"/>
  <c r="K159" i="10"/>
  <c r="K83" i="9"/>
  <c r="K84" i="9" s="1"/>
  <c r="K143" i="10"/>
  <c r="K144" i="10" s="1"/>
  <c r="K161" i="9"/>
  <c r="K104" i="8"/>
  <c r="K142" i="8"/>
  <c r="K143" i="8" s="1"/>
  <c r="K144" i="8" s="1"/>
  <c r="Q73" i="9"/>
  <c r="Q74" i="9" s="1"/>
  <c r="K103" i="10"/>
  <c r="K104" i="10" s="1"/>
  <c r="Q43" i="10"/>
  <c r="Q44" i="10" s="1"/>
  <c r="Q83" i="10"/>
  <c r="Q84" i="10" s="1"/>
  <c r="Q53" i="11"/>
  <c r="Q54" i="11" s="1"/>
  <c r="Q133" i="10"/>
  <c r="Q134" i="10" s="1"/>
  <c r="Q161" i="11"/>
  <c r="Q19" i="5" s="1"/>
  <c r="Q161" i="12"/>
  <c r="Q32" i="5" s="1"/>
  <c r="Q133" i="12"/>
  <c r="Q134" i="12" s="1"/>
  <c r="K104" i="12"/>
  <c r="K54" i="12"/>
  <c r="K159" i="12"/>
  <c r="K64" i="12"/>
  <c r="K114" i="12"/>
  <c r="G153" i="7"/>
  <c r="G154" i="7" s="1"/>
  <c r="G161" i="11"/>
  <c r="G159" i="10"/>
  <c r="G23" i="10"/>
  <c r="G33" i="10"/>
  <c r="G34" i="10" s="1"/>
  <c r="G103" i="10"/>
  <c r="G104" i="10" s="1"/>
  <c r="G44" i="12"/>
  <c r="G143" i="10"/>
  <c r="G144" i="10" s="1"/>
  <c r="G132" i="11"/>
  <c r="G133" i="11" s="1"/>
  <c r="G134" i="11" s="1"/>
  <c r="G34" i="12"/>
  <c r="G161" i="12"/>
  <c r="G102" i="12"/>
  <c r="G103" i="12" s="1"/>
  <c r="G104" i="12" s="1"/>
  <c r="G124" i="12"/>
  <c r="G154" i="12"/>
  <c r="K102" i="9"/>
  <c r="K42" i="8"/>
  <c r="K43" i="8" s="1"/>
  <c r="I152" i="7"/>
  <c r="I153" i="7" s="1"/>
  <c r="X103" i="7"/>
  <c r="X104" i="7"/>
  <c r="G72" i="7"/>
  <c r="G73" i="7" s="1"/>
  <c r="G74" i="7" s="1"/>
  <c r="G52" i="7"/>
  <c r="G53" i="7" s="1"/>
  <c r="N22" i="7"/>
  <c r="N23" i="7" s="1"/>
  <c r="N24" i="7" s="1"/>
  <c r="L160" i="8"/>
  <c r="D31" i="5" s="1"/>
  <c r="AH31" i="5" s="1"/>
  <c r="L160" i="12"/>
  <c r="N31" i="5" s="1"/>
  <c r="X23" i="7"/>
  <c r="X163" i="7" s="1"/>
  <c r="X24" i="7"/>
  <c r="X164" i="7" s="1"/>
  <c r="X159" i="7"/>
  <c r="X83" i="7"/>
  <c r="X84" i="7"/>
  <c r="X103" i="9"/>
  <c r="X104" i="9"/>
  <c r="X93" i="7"/>
  <c r="X94" i="7"/>
  <c r="X123" i="9"/>
  <c r="X124" i="9"/>
  <c r="X23" i="10"/>
  <c r="X163" i="10" s="1"/>
  <c r="X159" i="10"/>
  <c r="X63" i="11"/>
  <c r="X64" i="11"/>
  <c r="X33" i="11"/>
  <c r="X34" i="11"/>
  <c r="X113" i="11"/>
  <c r="X114" i="11"/>
  <c r="J62" i="10"/>
  <c r="J22" i="9"/>
  <c r="J23" i="9" s="1"/>
  <c r="N102" i="7"/>
  <c r="N103" i="7" s="1"/>
  <c r="P92" i="7"/>
  <c r="M22" i="7"/>
  <c r="M23" i="7" s="1"/>
  <c r="N160" i="11"/>
  <c r="P18" i="5" s="1"/>
  <c r="M42" i="7"/>
  <c r="M43" i="7" s="1"/>
  <c r="V150" i="9"/>
  <c r="V130" i="9"/>
  <c r="V110" i="9"/>
  <c r="V90" i="9"/>
  <c r="V70" i="9"/>
  <c r="V50" i="9"/>
  <c r="V30" i="9"/>
  <c r="V140" i="9"/>
  <c r="V60" i="9"/>
  <c r="V120" i="9"/>
  <c r="V40" i="9"/>
  <c r="V100" i="9"/>
  <c r="V20" i="9"/>
  <c r="V160" i="9" s="1"/>
  <c r="V80" i="9"/>
  <c r="U150" i="11"/>
  <c r="U130" i="11"/>
  <c r="U140" i="11"/>
  <c r="U120" i="11"/>
  <c r="U100" i="11"/>
  <c r="U110" i="11"/>
  <c r="U80" i="11"/>
  <c r="U60" i="11"/>
  <c r="U40" i="11"/>
  <c r="U20" i="11"/>
  <c r="U160" i="11" s="1"/>
  <c r="U70" i="11"/>
  <c r="U90" i="11"/>
  <c r="U30" i="11"/>
  <c r="U130" i="7"/>
  <c r="U90" i="7"/>
  <c r="U50" i="11"/>
  <c r="U120" i="7"/>
  <c r="U80" i="7"/>
  <c r="U150" i="7"/>
  <c r="U110" i="7"/>
  <c r="U70" i="7"/>
  <c r="U100" i="7"/>
  <c r="U30" i="7"/>
  <c r="U140" i="7"/>
  <c r="U60" i="7"/>
  <c r="U20" i="7"/>
  <c r="U160" i="7" s="1"/>
  <c r="U50" i="7"/>
  <c r="U40" i="7"/>
  <c r="N159" i="7"/>
  <c r="F17" i="5" s="1"/>
  <c r="N113" i="7"/>
  <c r="N114" i="7" s="1"/>
  <c r="N161" i="7"/>
  <c r="F19" i="5" s="1"/>
  <c r="N123" i="7"/>
  <c r="N124" i="7" s="1"/>
  <c r="N93" i="9"/>
  <c r="N94" i="9" s="1"/>
  <c r="N33" i="9"/>
  <c r="N34" i="9" s="1"/>
  <c r="N83" i="10"/>
  <c r="N84" i="10" s="1"/>
  <c r="N53" i="9"/>
  <c r="N54" i="9" s="1"/>
  <c r="N43" i="10"/>
  <c r="N44" i="10" s="1"/>
  <c r="N144" i="8"/>
  <c r="N113" i="10"/>
  <c r="N114" i="10" s="1"/>
  <c r="N161" i="10"/>
  <c r="Z32" i="5" s="1"/>
  <c r="AJ32" i="5" s="1"/>
  <c r="N73" i="11"/>
  <c r="N74" i="11" s="1"/>
  <c r="N153" i="10"/>
  <c r="N154" i="10" s="1"/>
  <c r="N153" i="11"/>
  <c r="N154" i="11" s="1"/>
  <c r="N159" i="12"/>
  <c r="P30" i="5" s="1"/>
  <c r="N73" i="12"/>
  <c r="N74" i="12" s="1"/>
  <c r="J113" i="9"/>
  <c r="J114" i="9" s="1"/>
  <c r="J161" i="9"/>
  <c r="J23" i="10"/>
  <c r="J159" i="10"/>
  <c r="J133" i="7"/>
  <c r="J134" i="7" s="1"/>
  <c r="J74" i="8"/>
  <c r="J73" i="9"/>
  <c r="J74" i="9" s="1"/>
  <c r="J123" i="10"/>
  <c r="J124" i="10" s="1"/>
  <c r="J33" i="10"/>
  <c r="J34" i="10" s="1"/>
  <c r="J103" i="10"/>
  <c r="J104" i="10" s="1"/>
  <c r="J134" i="8"/>
  <c r="J43" i="9"/>
  <c r="J44" i="9" s="1"/>
  <c r="J83" i="9"/>
  <c r="J84" i="9" s="1"/>
  <c r="J123" i="9"/>
  <c r="J124" i="9" s="1"/>
  <c r="J32" i="11"/>
  <c r="J33" i="11" s="1"/>
  <c r="J24" i="12"/>
  <c r="J159" i="12"/>
  <c r="J161" i="12"/>
  <c r="J94" i="12"/>
  <c r="J74" i="12"/>
  <c r="J104" i="12"/>
  <c r="G112" i="8"/>
  <c r="G113" i="8" s="1"/>
  <c r="K32" i="8"/>
  <c r="K33" i="8" s="1"/>
  <c r="P64" i="9"/>
  <c r="J83" i="8"/>
  <c r="J84" i="8" s="1"/>
  <c r="K83" i="8"/>
  <c r="K84" i="8" s="1"/>
  <c r="Y150" i="11"/>
  <c r="Y130" i="11"/>
  <c r="Y140" i="11"/>
  <c r="Y120" i="11"/>
  <c r="Y100" i="11"/>
  <c r="Y80" i="11"/>
  <c r="Y60" i="11"/>
  <c r="Y40" i="11"/>
  <c r="Y20" i="11"/>
  <c r="Y160" i="11" s="1"/>
  <c r="Y110" i="11"/>
  <c r="Y90" i="11"/>
  <c r="Y30" i="11"/>
  <c r="Y50" i="11"/>
  <c r="Y70" i="11"/>
  <c r="Y130" i="7"/>
  <c r="Y90" i="7"/>
  <c r="Y120" i="7"/>
  <c r="Y80" i="7"/>
  <c r="Y150" i="7"/>
  <c r="Y110" i="7"/>
  <c r="Y70" i="7"/>
  <c r="Y140" i="7"/>
  <c r="Y30" i="7"/>
  <c r="Y60" i="7"/>
  <c r="Y20" i="7"/>
  <c r="Y160" i="7" s="1"/>
  <c r="Y50" i="7"/>
  <c r="Y100" i="7"/>
  <c r="Y40" i="7"/>
  <c r="T143" i="7"/>
  <c r="T144" i="7" s="1"/>
  <c r="T123" i="7"/>
  <c r="T124" i="7" s="1"/>
  <c r="T63" i="9"/>
  <c r="T64" i="9"/>
  <c r="T43" i="11"/>
  <c r="T44" i="11" s="1"/>
  <c r="T73" i="11"/>
  <c r="T74" i="11" s="1"/>
  <c r="T133" i="11"/>
  <c r="T134" i="11" s="1"/>
  <c r="T143" i="11"/>
  <c r="T144" i="11" s="1"/>
  <c r="P32" i="7"/>
  <c r="H22" i="7"/>
  <c r="H23" i="7" s="1"/>
  <c r="P159" i="8"/>
  <c r="U63" i="7"/>
  <c r="U64" i="7"/>
  <c r="L159" i="7"/>
  <c r="D17" i="5" s="1"/>
  <c r="P160" i="8"/>
  <c r="W103" i="9"/>
  <c r="W104" i="9"/>
  <c r="W113" i="11"/>
  <c r="W114" i="11"/>
  <c r="S63" i="9"/>
  <c r="S64" i="9" s="1"/>
  <c r="M34" i="8"/>
  <c r="M113" i="7"/>
  <c r="M114" i="7" s="1"/>
  <c r="M23" i="11"/>
  <c r="M24" i="11" s="1"/>
  <c r="M159" i="11"/>
  <c r="O17" i="5" s="1"/>
  <c r="I159" i="8"/>
  <c r="I102" i="10"/>
  <c r="I103" i="10" s="1"/>
  <c r="I83" i="9"/>
  <c r="I84" i="9" s="1"/>
  <c r="I159" i="12"/>
  <c r="I103" i="8"/>
  <c r="I104" i="8" s="1"/>
  <c r="S153" i="7"/>
  <c r="S154" i="7" s="1"/>
  <c r="Z33" i="9"/>
  <c r="Z34" i="9"/>
  <c r="Z103" i="11"/>
  <c r="Z104" i="11"/>
  <c r="V123" i="9"/>
  <c r="V124" i="9"/>
  <c r="R113" i="7"/>
  <c r="R114" i="7" s="1"/>
  <c r="L159" i="9"/>
  <c r="X17" i="5" s="1"/>
  <c r="L62" i="12"/>
  <c r="H159" i="12"/>
  <c r="H133" i="11"/>
  <c r="H134" i="11" s="1"/>
  <c r="H72" i="7"/>
  <c r="H73" i="7" s="1"/>
  <c r="Y43" i="7"/>
  <c r="Y44" i="7" s="1"/>
  <c r="H43" i="7"/>
  <c r="H44" i="7" s="1"/>
  <c r="I159" i="7"/>
  <c r="K140" i="11"/>
  <c r="K142" i="11" s="1"/>
  <c r="K120" i="11"/>
  <c r="K122" i="11" s="1"/>
  <c r="K130" i="11"/>
  <c r="K132" i="11" s="1"/>
  <c r="K110" i="11"/>
  <c r="K112" i="11" s="1"/>
  <c r="K150" i="11"/>
  <c r="K152" i="11" s="1"/>
  <c r="K90" i="11"/>
  <c r="K94" i="11" s="1"/>
  <c r="K70" i="11"/>
  <c r="K72" i="11" s="1"/>
  <c r="K50" i="11"/>
  <c r="K52" i="11" s="1"/>
  <c r="K30" i="11"/>
  <c r="K32" i="11" s="1"/>
  <c r="K100" i="11"/>
  <c r="K40" i="11"/>
  <c r="K42" i="11" s="1"/>
  <c r="K60" i="11"/>
  <c r="K62" i="11" s="1"/>
  <c r="K80" i="11"/>
  <c r="K82" i="11" s="1"/>
  <c r="K20" i="11"/>
  <c r="K140" i="7"/>
  <c r="K100" i="7"/>
  <c r="K130" i="7"/>
  <c r="K90" i="7"/>
  <c r="K120" i="7"/>
  <c r="K80" i="7"/>
  <c r="K82" i="7" s="1"/>
  <c r="K40" i="7"/>
  <c r="K70" i="7"/>
  <c r="K30" i="7"/>
  <c r="K110" i="7"/>
  <c r="K112" i="7" s="1"/>
  <c r="K113" i="7" s="1"/>
  <c r="K114" i="7" s="1"/>
  <c r="K60" i="7"/>
  <c r="K62" i="7" s="1"/>
  <c r="K20" i="7"/>
  <c r="K150" i="7"/>
  <c r="K152" i="7" s="1"/>
  <c r="K50" i="7"/>
  <c r="K52" i="7" s="1"/>
  <c r="Y113" i="9"/>
  <c r="Y114" i="9"/>
  <c r="Y63" i="11"/>
  <c r="Y64" i="11"/>
  <c r="Y133" i="11"/>
  <c r="Y134" i="11"/>
  <c r="U123" i="7"/>
  <c r="U124" i="7"/>
  <c r="U153" i="9"/>
  <c r="U154" i="9"/>
  <c r="P143" i="10"/>
  <c r="P144" i="10" s="1"/>
  <c r="P159" i="11"/>
  <c r="Q159" i="8"/>
  <c r="G30" i="5" s="1"/>
  <c r="K161" i="10"/>
  <c r="K43" i="10"/>
  <c r="K44" i="10" s="1"/>
  <c r="K123" i="10"/>
  <c r="K124" i="10" s="1"/>
  <c r="Q63" i="10"/>
  <c r="Q64" i="10" s="1"/>
  <c r="K144" i="12"/>
  <c r="G82" i="9"/>
  <c r="G83" i="9" s="1"/>
  <c r="G84" i="9" s="1"/>
  <c r="G63" i="10"/>
  <c r="G64" i="10" s="1"/>
  <c r="G83" i="11"/>
  <c r="G84" i="11" s="1"/>
  <c r="K132" i="8"/>
  <c r="I32" i="7"/>
  <c r="I33" i="7" s="1"/>
  <c r="L150" i="11"/>
  <c r="L152" i="11" s="1"/>
  <c r="L140" i="11"/>
  <c r="L142" i="11" s="1"/>
  <c r="L130" i="11"/>
  <c r="L132" i="11" s="1"/>
  <c r="L133" i="11" s="1"/>
  <c r="L120" i="11"/>
  <c r="L122" i="11" s="1"/>
  <c r="L100" i="11"/>
  <c r="L102" i="11" s="1"/>
  <c r="L103" i="11" s="1"/>
  <c r="L90" i="11"/>
  <c r="L92" i="11" s="1"/>
  <c r="L70" i="11"/>
  <c r="L72" i="11" s="1"/>
  <c r="L50" i="11"/>
  <c r="L52" i="11" s="1"/>
  <c r="L30" i="11"/>
  <c r="L32" i="11" s="1"/>
  <c r="L33" i="11" s="1"/>
  <c r="L110" i="11"/>
  <c r="L112" i="11" s="1"/>
  <c r="L113" i="11" s="1"/>
  <c r="L80" i="11"/>
  <c r="L82" i="11" s="1"/>
  <c r="L60" i="11"/>
  <c r="L40" i="11"/>
  <c r="L20" i="11"/>
  <c r="L130" i="7"/>
  <c r="L132" i="7" s="1"/>
  <c r="L90" i="7"/>
  <c r="L120" i="7"/>
  <c r="L80" i="7"/>
  <c r="L150" i="7"/>
  <c r="L152" i="7" s="1"/>
  <c r="L110" i="7"/>
  <c r="L70" i="7"/>
  <c r="L30" i="7"/>
  <c r="L60" i="7"/>
  <c r="L62" i="7" s="1"/>
  <c r="L20" i="7"/>
  <c r="L160" i="7" s="1"/>
  <c r="D18" i="5" s="1"/>
  <c r="L100" i="7"/>
  <c r="L102" i="7" s="1"/>
  <c r="L50" i="7"/>
  <c r="L40" i="7"/>
  <c r="L42" i="7" s="1"/>
  <c r="L140" i="7"/>
  <c r="L142" i="7" s="1"/>
  <c r="X63" i="7"/>
  <c r="X64" i="7"/>
  <c r="X23" i="9"/>
  <c r="X163" i="9" s="1"/>
  <c r="X24" i="9"/>
  <c r="X164" i="9" s="1"/>
  <c r="X159" i="9"/>
  <c r="X133" i="7"/>
  <c r="X134" i="7"/>
  <c r="X43" i="9"/>
  <c r="X44" i="9"/>
  <c r="X23" i="11"/>
  <c r="X163" i="11" s="1"/>
  <c r="X24" i="11"/>
  <c r="X164" i="11" s="1"/>
  <c r="X159" i="11"/>
  <c r="M122" i="8"/>
  <c r="N159" i="8"/>
  <c r="F30" i="5" s="1"/>
  <c r="N133" i="9"/>
  <c r="N134" i="9" s="1"/>
  <c r="N83" i="11"/>
  <c r="N84" i="11" s="1"/>
  <c r="N153" i="12"/>
  <c r="N154" i="12" s="1"/>
  <c r="J63" i="11"/>
  <c r="J64" i="11" s="1"/>
  <c r="J43" i="12"/>
  <c r="J44" i="12" s="1"/>
  <c r="J153" i="12"/>
  <c r="J154" i="12" s="1"/>
  <c r="Q22" i="10"/>
  <c r="T23" i="10"/>
  <c r="T24" i="10" s="1"/>
  <c r="T159" i="10"/>
  <c r="AD30" i="5" s="1"/>
  <c r="AN30" i="5" s="1"/>
  <c r="T33" i="11"/>
  <c r="T34" i="11" s="1"/>
  <c r="K82" i="12"/>
  <c r="G142" i="12"/>
  <c r="N102" i="12"/>
  <c r="N103" i="12" s="1"/>
  <c r="M152" i="12"/>
  <c r="M153" i="12" s="1"/>
  <c r="M154" i="12" s="1"/>
  <c r="H72" i="12"/>
  <c r="H73" i="12" s="1"/>
  <c r="I93" i="12"/>
  <c r="I94" i="12" s="1"/>
  <c r="K23" i="12"/>
  <c r="G52" i="12"/>
  <c r="G53" i="12" s="1"/>
  <c r="I22" i="12"/>
  <c r="N122" i="11"/>
  <c r="N123" i="11" s="1"/>
  <c r="L23" i="12"/>
  <c r="M32" i="12"/>
  <c r="G92" i="11"/>
  <c r="G142" i="11"/>
  <c r="G143" i="11" s="1"/>
  <c r="M92" i="11"/>
  <c r="K42" i="12"/>
  <c r="K43" i="12" s="1"/>
  <c r="G122" i="11"/>
  <c r="G123" i="11" s="1"/>
  <c r="G124" i="11" s="1"/>
  <c r="M112" i="10"/>
  <c r="M113" i="10" s="1"/>
  <c r="L112" i="10"/>
  <c r="J72" i="11"/>
  <c r="J73" i="11" s="1"/>
  <c r="J74" i="11" s="1"/>
  <c r="K22" i="10"/>
  <c r="P73" i="8"/>
  <c r="P74" i="8" s="1"/>
  <c r="M32" i="10"/>
  <c r="M33" i="10" s="1"/>
  <c r="J152" i="9"/>
  <c r="J153" i="9" s="1"/>
  <c r="J154" i="9" s="1"/>
  <c r="N153" i="8"/>
  <c r="N154" i="8" s="1"/>
  <c r="L142" i="8"/>
  <c r="L143" i="8" s="1"/>
  <c r="L144" i="8" s="1"/>
  <c r="K122" i="8"/>
  <c r="K123" i="8" s="1"/>
  <c r="H63" i="8"/>
  <c r="H64" i="8" s="1"/>
  <c r="N72" i="10"/>
  <c r="N73" i="10" s="1"/>
  <c r="I133" i="9"/>
  <c r="I134" i="9" s="1"/>
  <c r="Q112" i="9"/>
  <c r="J102" i="9"/>
  <c r="J103" i="9" s="1"/>
  <c r="G62" i="9"/>
  <c r="G63" i="9" s="1"/>
  <c r="G64" i="9" s="1"/>
  <c r="G142" i="8"/>
  <c r="G63" i="8"/>
  <c r="G64" i="8" s="1"/>
  <c r="Q34" i="8"/>
  <c r="G143" i="7"/>
  <c r="G144" i="7" s="1"/>
  <c r="R123" i="7"/>
  <c r="R124" i="7" s="1"/>
  <c r="G112" i="7"/>
  <c r="G113" i="7" s="1"/>
  <c r="H93" i="7"/>
  <c r="H94" i="7" s="1"/>
  <c r="Y63" i="7"/>
  <c r="Y64" i="7"/>
  <c r="H62" i="7"/>
  <c r="H63" i="7" s="1"/>
  <c r="Z53" i="7"/>
  <c r="Z54" i="7"/>
  <c r="I53" i="7"/>
  <c r="I54" i="7" s="1"/>
  <c r="Q159" i="7"/>
  <c r="G17" i="5" s="1"/>
  <c r="Q161" i="9"/>
  <c r="AA19" i="5" s="1"/>
  <c r="K64" i="8"/>
  <c r="W83" i="7"/>
  <c r="W84" i="7" s="1"/>
  <c r="W133" i="7"/>
  <c r="W134" i="7" s="1"/>
  <c r="W103" i="7"/>
  <c r="W104" i="7" s="1"/>
  <c r="W43" i="11"/>
  <c r="W44" i="11" s="1"/>
  <c r="W73" i="11"/>
  <c r="W74" i="11" s="1"/>
  <c r="W153" i="11"/>
  <c r="W154" i="11" s="1"/>
  <c r="W123" i="11"/>
  <c r="W124" i="11" s="1"/>
  <c r="S93" i="7"/>
  <c r="S94" i="7" s="1"/>
  <c r="S153" i="9"/>
  <c r="S154" i="9" s="1"/>
  <c r="S143" i="7"/>
  <c r="S144" i="7" s="1"/>
  <c r="S43" i="11"/>
  <c r="S44" i="11" s="1"/>
  <c r="S103" i="11"/>
  <c r="S104" i="11" s="1"/>
  <c r="S73" i="11"/>
  <c r="S74" i="11" s="1"/>
  <c r="M161" i="8"/>
  <c r="E32" i="5" s="1"/>
  <c r="M161" i="10"/>
  <c r="Y32" i="5" s="1"/>
  <c r="M92" i="10"/>
  <c r="M93" i="10" s="1"/>
  <c r="M94" i="10" s="1"/>
  <c r="M94" i="8"/>
  <c r="M159" i="9"/>
  <c r="Y17" i="5" s="1"/>
  <c r="M63" i="10"/>
  <c r="M64" i="10" s="1"/>
  <c r="M103" i="10"/>
  <c r="M104" i="10" s="1"/>
  <c r="M123" i="10"/>
  <c r="M124" i="10" s="1"/>
  <c r="M161" i="11"/>
  <c r="O19" i="5" s="1"/>
  <c r="M83" i="11"/>
  <c r="M84" i="11" s="1"/>
  <c r="M152" i="11"/>
  <c r="M153" i="11" s="1"/>
  <c r="M154" i="11" s="1"/>
  <c r="I73" i="9"/>
  <c r="I74" i="9" s="1"/>
  <c r="I143" i="7"/>
  <c r="I144" i="7" s="1"/>
  <c r="I113" i="7"/>
  <c r="I114" i="7" s="1"/>
  <c r="I52" i="8"/>
  <c r="I53" i="8" s="1"/>
  <c r="I54" i="8" s="1"/>
  <c r="I82" i="10"/>
  <c r="I83" i="10" s="1"/>
  <c r="I84" i="10" s="1"/>
  <c r="I161" i="9"/>
  <c r="I93" i="11"/>
  <c r="I94" i="11" s="1"/>
  <c r="I153" i="10"/>
  <c r="I154" i="10" s="1"/>
  <c r="I112" i="11"/>
  <c r="I113" i="11" s="1"/>
  <c r="J92" i="10"/>
  <c r="S113" i="9"/>
  <c r="S114" i="9" s="1"/>
  <c r="Q43" i="9"/>
  <c r="Q44" i="9" s="1"/>
  <c r="I132" i="8"/>
  <c r="I133" i="8" s="1"/>
  <c r="M102" i="8"/>
  <c r="L73" i="8"/>
  <c r="J52" i="8"/>
  <c r="J53" i="8" s="1"/>
  <c r="L32" i="8"/>
  <c r="L33" i="8" s="1"/>
  <c r="G159" i="8"/>
  <c r="G23" i="8"/>
  <c r="G24" i="8" s="1"/>
  <c r="M132" i="7"/>
  <c r="M133" i="7" s="1"/>
  <c r="M134" i="7" s="1"/>
  <c r="G102" i="7"/>
  <c r="M82" i="7"/>
  <c r="M83" i="7" s="1"/>
  <c r="M84" i="7" s="1"/>
  <c r="Y53" i="7"/>
  <c r="Y54" i="7" s="1"/>
  <c r="Z43" i="7"/>
  <c r="Z44" i="7"/>
  <c r="I43" i="7"/>
  <c r="I44" i="7" s="1"/>
  <c r="I161" i="7"/>
  <c r="K160" i="10"/>
  <c r="W31" i="5" s="1"/>
  <c r="Z73" i="7"/>
  <c r="Z74" i="7"/>
  <c r="Z153" i="7"/>
  <c r="Z154" i="7"/>
  <c r="Z43" i="9"/>
  <c r="Z44" i="9"/>
  <c r="Z83" i="9"/>
  <c r="Z84" i="9"/>
  <c r="Z123" i="9"/>
  <c r="Z124" i="9"/>
  <c r="Z53" i="11"/>
  <c r="Z54" i="11"/>
  <c r="Z83" i="11"/>
  <c r="Z84" i="11"/>
  <c r="Z143" i="11"/>
  <c r="Z144" i="11"/>
  <c r="V113" i="9"/>
  <c r="V114" i="9"/>
  <c r="V103" i="7"/>
  <c r="V104" i="7"/>
  <c r="V73" i="7"/>
  <c r="V74" i="7"/>
  <c r="V153" i="7"/>
  <c r="V154" i="7"/>
  <c r="V153" i="9"/>
  <c r="V154" i="9"/>
  <c r="V33" i="11"/>
  <c r="V34" i="11"/>
  <c r="V103" i="11"/>
  <c r="V104" i="11"/>
  <c r="V43" i="11"/>
  <c r="V44" i="11"/>
  <c r="V153" i="11"/>
  <c r="V154" i="11"/>
  <c r="L103" i="7"/>
  <c r="L104" i="7" s="1"/>
  <c r="L153" i="7"/>
  <c r="L154" i="7" s="1"/>
  <c r="L123" i="9"/>
  <c r="L124" i="9" s="1"/>
  <c r="L73" i="11"/>
  <c r="L74" i="11" s="1"/>
  <c r="L112" i="8"/>
  <c r="L113" i="8" s="1"/>
  <c r="L32" i="9"/>
  <c r="L33" i="9" s="1"/>
  <c r="L34" i="9" s="1"/>
  <c r="L112" i="9"/>
  <c r="L113" i="9" s="1"/>
  <c r="L159" i="10"/>
  <c r="X30" i="5" s="1"/>
  <c r="L93" i="11"/>
  <c r="L94" i="11" s="1"/>
  <c r="L133" i="10"/>
  <c r="L134" i="10" s="1"/>
  <c r="L42" i="11"/>
  <c r="L43" i="11" s="1"/>
  <c r="L44" i="11" s="1"/>
  <c r="L134" i="12"/>
  <c r="L153" i="11"/>
  <c r="L154" i="11" s="1"/>
  <c r="L154" i="12"/>
  <c r="H103" i="7"/>
  <c r="H104" i="7" s="1"/>
  <c r="H161" i="10"/>
  <c r="H114" i="8"/>
  <c r="H73" i="9"/>
  <c r="H74" i="9" s="1"/>
  <c r="H113" i="9"/>
  <c r="H114" i="9" s="1"/>
  <c r="H159" i="10"/>
  <c r="H63" i="10"/>
  <c r="H64" i="10" s="1"/>
  <c r="H143" i="10"/>
  <c r="H144" i="10" s="1"/>
  <c r="H42" i="11"/>
  <c r="H43" i="11" s="1"/>
  <c r="H123" i="11"/>
  <c r="H124" i="11" s="1"/>
  <c r="H124" i="12"/>
  <c r="Z134" i="9"/>
  <c r="Z133" i="9"/>
  <c r="L102" i="9"/>
  <c r="L103" i="9" s="1"/>
  <c r="K22" i="9"/>
  <c r="G143" i="8"/>
  <c r="I63" i="8"/>
  <c r="I64" i="8" s="1"/>
  <c r="J152" i="7"/>
  <c r="J153" i="7" s="1"/>
  <c r="U133" i="7"/>
  <c r="U134" i="7"/>
  <c r="I122" i="7"/>
  <c r="I123" i="7" s="1"/>
  <c r="V83" i="7"/>
  <c r="V84" i="7"/>
  <c r="L72" i="7"/>
  <c r="L73" i="7" s="1"/>
  <c r="L74" i="7" s="1"/>
  <c r="S63" i="7"/>
  <c r="S64" i="7" s="1"/>
  <c r="G161" i="7"/>
  <c r="M159" i="7"/>
  <c r="E17" i="5" s="1"/>
  <c r="Q161" i="7"/>
  <c r="G19" i="5" s="1"/>
  <c r="S23" i="7"/>
  <c r="S159" i="7"/>
  <c r="I17" i="5" s="1"/>
  <c r="P140" i="11"/>
  <c r="P142" i="11" s="1"/>
  <c r="P120" i="11"/>
  <c r="P130" i="11"/>
  <c r="P100" i="11"/>
  <c r="P102" i="11" s="1"/>
  <c r="P103" i="11" s="1"/>
  <c r="P104" i="11" s="1"/>
  <c r="P150" i="11"/>
  <c r="P152" i="11" s="1"/>
  <c r="P153" i="11" s="1"/>
  <c r="P90" i="11"/>
  <c r="P94" i="11" s="1"/>
  <c r="P70" i="11"/>
  <c r="P72" i="11" s="1"/>
  <c r="P50" i="11"/>
  <c r="P52" i="11" s="1"/>
  <c r="P53" i="11" s="1"/>
  <c r="P30" i="11"/>
  <c r="P32" i="11" s="1"/>
  <c r="P80" i="11"/>
  <c r="P82" i="11" s="1"/>
  <c r="P83" i="11" s="1"/>
  <c r="P84" i="11" s="1"/>
  <c r="P60" i="11"/>
  <c r="P62" i="11" s="1"/>
  <c r="P40" i="11"/>
  <c r="P42" i="11" s="1"/>
  <c r="P20" i="11"/>
  <c r="P110" i="11"/>
  <c r="P112" i="11" s="1"/>
  <c r="P140" i="7"/>
  <c r="P142" i="7" s="1"/>
  <c r="P100" i="7"/>
  <c r="P102" i="7" s="1"/>
  <c r="P103" i="7" s="1"/>
  <c r="P130" i="7"/>
  <c r="P90" i="7"/>
  <c r="P93" i="7" s="1"/>
  <c r="P120" i="7"/>
  <c r="P122" i="7" s="1"/>
  <c r="P80" i="7"/>
  <c r="P82" i="7" s="1"/>
  <c r="P70" i="7"/>
  <c r="P72" i="7" s="1"/>
  <c r="P40" i="7"/>
  <c r="P110" i="7"/>
  <c r="P112" i="7" s="1"/>
  <c r="P30" i="7"/>
  <c r="P150" i="7"/>
  <c r="P152" i="7" s="1"/>
  <c r="P60" i="7"/>
  <c r="P20" i="7"/>
  <c r="P160" i="7" s="1"/>
  <c r="P50" i="7"/>
  <c r="P52" i="7" s="1"/>
  <c r="P53" i="7" s="1"/>
  <c r="Y143" i="9"/>
  <c r="Y144" i="9"/>
  <c r="Y23" i="10"/>
  <c r="Y163" i="10" s="1"/>
  <c r="Y159" i="10"/>
  <c r="Y93" i="11"/>
  <c r="Y94" i="11"/>
  <c r="Y43" i="11"/>
  <c r="Y44" i="11"/>
  <c r="U103" i="9"/>
  <c r="U104" i="9"/>
  <c r="U23" i="11"/>
  <c r="U159" i="11"/>
  <c r="U24" i="11"/>
  <c r="U113" i="11"/>
  <c r="U114" i="11" s="1"/>
  <c r="U123" i="11"/>
  <c r="U124" i="11" s="1"/>
  <c r="U153" i="11"/>
  <c r="U154" i="11" s="1"/>
  <c r="P161" i="8"/>
  <c r="P132" i="8"/>
  <c r="P23" i="10"/>
  <c r="P159" i="10"/>
  <c r="P114" i="8"/>
  <c r="P33" i="9"/>
  <c r="P34" i="9" s="1"/>
  <c r="P73" i="9"/>
  <c r="P74" i="9" s="1"/>
  <c r="P113" i="9"/>
  <c r="P114" i="9" s="1"/>
  <c r="P153" i="9"/>
  <c r="P154" i="9" s="1"/>
  <c r="P102" i="8"/>
  <c r="P103" i="8" s="1"/>
  <c r="P53" i="10"/>
  <c r="P54" i="10" s="1"/>
  <c r="P83" i="10"/>
  <c r="P84" i="10" s="1"/>
  <c r="P133" i="10"/>
  <c r="P134" i="10" s="1"/>
  <c r="P122" i="11"/>
  <c r="P123" i="11" s="1"/>
  <c r="P54" i="12"/>
  <c r="P102" i="12"/>
  <c r="P103" i="12" s="1"/>
  <c r="P64" i="12"/>
  <c r="K153" i="7"/>
  <c r="K154" i="7" s="1"/>
  <c r="Q63" i="9"/>
  <c r="Q64" i="9" s="1"/>
  <c r="Q83" i="9"/>
  <c r="Q84" i="9" s="1"/>
  <c r="Q42" i="8"/>
  <c r="Q43" i="8" s="1"/>
  <c r="K153" i="10"/>
  <c r="K154" i="10" s="1"/>
  <c r="K33" i="9"/>
  <c r="K34" i="9" s="1"/>
  <c r="K159" i="9"/>
  <c r="K73" i="9"/>
  <c r="K74" i="9" s="1"/>
  <c r="K113" i="9"/>
  <c r="K114" i="9" s="1"/>
  <c r="K153" i="9"/>
  <c r="K154" i="9"/>
  <c r="Q152" i="8"/>
  <c r="Q153" i="8" s="1"/>
  <c r="K73" i="10"/>
  <c r="K74" i="10" s="1"/>
  <c r="K113" i="10"/>
  <c r="K114" i="10" s="1"/>
  <c r="Q53" i="10"/>
  <c r="Q54" i="10" s="1"/>
  <c r="K43" i="11"/>
  <c r="K44" i="11" s="1"/>
  <c r="K133" i="11"/>
  <c r="K134" i="11" s="1"/>
  <c r="K34" i="12"/>
  <c r="Q112" i="12"/>
  <c r="Q133" i="11"/>
  <c r="Q134" i="11" s="1"/>
  <c r="Q34" i="12"/>
  <c r="Q124" i="12"/>
  <c r="G161" i="8"/>
  <c r="G132" i="8"/>
  <c r="G133" i="8" s="1"/>
  <c r="G133" i="7"/>
  <c r="G134" i="7" s="1"/>
  <c r="G74" i="8"/>
  <c r="G43" i="9"/>
  <c r="G44" i="9" s="1"/>
  <c r="G43" i="10"/>
  <c r="G44" i="10" s="1"/>
  <c r="G154" i="8"/>
  <c r="G53" i="9"/>
  <c r="G54" i="9" s="1"/>
  <c r="G93" i="9"/>
  <c r="G94" i="9" s="1"/>
  <c r="G133" i="9"/>
  <c r="G134" i="9" s="1"/>
  <c r="G73" i="10"/>
  <c r="G74" i="10" s="1"/>
  <c r="G113" i="10"/>
  <c r="G114" i="10" s="1"/>
  <c r="G153" i="10"/>
  <c r="G154" i="10" s="1"/>
  <c r="G63" i="11"/>
  <c r="G64" i="11" s="1"/>
  <c r="G73" i="11"/>
  <c r="G74" i="11" s="1"/>
  <c r="G103" i="11"/>
  <c r="G104" i="11" s="1"/>
  <c r="G64" i="12"/>
  <c r="L52" i="10"/>
  <c r="G102" i="9"/>
  <c r="G103" i="9" s="1"/>
  <c r="L53" i="8"/>
  <c r="L54" i="8" s="1"/>
  <c r="G42" i="8"/>
  <c r="G43" i="8" s="1"/>
  <c r="M62" i="7"/>
  <c r="G62" i="7"/>
  <c r="G63" i="7" s="1"/>
  <c r="T43" i="7"/>
  <c r="T44" i="7" s="1"/>
  <c r="M32" i="7"/>
  <c r="J22" i="7"/>
  <c r="J23" i="7" s="1"/>
  <c r="Q160" i="9"/>
  <c r="AA18" i="5" s="1"/>
  <c r="G24" i="10"/>
  <c r="L52" i="7"/>
  <c r="L53" i="7" s="1"/>
  <c r="K22" i="7"/>
  <c r="X143" i="7"/>
  <c r="X144" i="7"/>
  <c r="X113" i="7"/>
  <c r="X114" i="7"/>
  <c r="X83" i="9"/>
  <c r="X84" i="9"/>
  <c r="X53" i="9"/>
  <c r="X54" i="9"/>
  <c r="X93" i="9"/>
  <c r="X94" i="9"/>
  <c r="X133" i="9"/>
  <c r="X134" i="9"/>
  <c r="X83" i="11"/>
  <c r="X84" i="11"/>
  <c r="X53" i="11"/>
  <c r="X54" i="11"/>
  <c r="X103" i="11"/>
  <c r="X104" i="11"/>
  <c r="H32" i="10"/>
  <c r="H33" i="10" s="1"/>
  <c r="H92" i="9"/>
  <c r="H93" i="9" s="1"/>
  <c r="Q32" i="9"/>
  <c r="P132" i="7"/>
  <c r="P133" i="7" s="1"/>
  <c r="H122" i="7"/>
  <c r="H123" i="7" s="1"/>
  <c r="L112" i="7"/>
  <c r="J102" i="7"/>
  <c r="K92" i="7"/>
  <c r="N53" i="7"/>
  <c r="N54" i="7" s="1"/>
  <c r="H32" i="7"/>
  <c r="H33" i="7" s="1"/>
  <c r="H34" i="7" s="1"/>
  <c r="I22" i="7"/>
  <c r="N22" i="8"/>
  <c r="Z150" i="9"/>
  <c r="Z130" i="9"/>
  <c r="Z110" i="9"/>
  <c r="Z90" i="9"/>
  <c r="Z70" i="9"/>
  <c r="Z50" i="9"/>
  <c r="Z30" i="9"/>
  <c r="Z100" i="9"/>
  <c r="Z20" i="9"/>
  <c r="Z160" i="9" s="1"/>
  <c r="Z80" i="9"/>
  <c r="Z140" i="9"/>
  <c r="Z60" i="9"/>
  <c r="Z40" i="9"/>
  <c r="Z120" i="9"/>
  <c r="N73" i="9"/>
  <c r="N74" i="9" s="1"/>
  <c r="N133" i="7"/>
  <c r="N134" i="7" s="1"/>
  <c r="N103" i="10"/>
  <c r="N104" i="10" s="1"/>
  <c r="N142" i="7"/>
  <c r="N143" i="7" s="1"/>
  <c r="N53" i="10"/>
  <c r="N54" i="10" s="1"/>
  <c r="N132" i="10"/>
  <c r="N132" i="8"/>
  <c r="N133" i="8" s="1"/>
  <c r="N43" i="9"/>
  <c r="N44" i="9" s="1"/>
  <c r="N82" i="9"/>
  <c r="N123" i="9"/>
  <c r="N124" i="9" s="1"/>
  <c r="N23" i="10"/>
  <c r="N24" i="10" s="1"/>
  <c r="N159" i="10"/>
  <c r="Z30" i="5" s="1"/>
  <c r="N123" i="10"/>
  <c r="N124" i="10" s="1"/>
  <c r="N34" i="12"/>
  <c r="N161" i="11"/>
  <c r="P19" i="5" s="1"/>
  <c r="N133" i="11"/>
  <c r="N134" i="11" s="1"/>
  <c r="N44" i="12"/>
  <c r="N124" i="12"/>
  <c r="N54" i="12"/>
  <c r="J63" i="7"/>
  <c r="J64" i="7" s="1"/>
  <c r="J33" i="9"/>
  <c r="J34" i="9" s="1"/>
  <c r="J123" i="7"/>
  <c r="J124" i="7" s="1"/>
  <c r="J53" i="9"/>
  <c r="J54" i="9" s="1"/>
  <c r="J22" i="8"/>
  <c r="J159" i="8"/>
  <c r="J154" i="8"/>
  <c r="J73" i="10"/>
  <c r="J74" i="10" s="1"/>
  <c r="J23" i="11"/>
  <c r="J24" i="11" s="1"/>
  <c r="J159" i="11"/>
  <c r="J83" i="11"/>
  <c r="J84" i="11" s="1"/>
  <c r="J133" i="10"/>
  <c r="J134" i="10" s="1"/>
  <c r="J52" i="11"/>
  <c r="J53" i="11" s="1"/>
  <c r="J54" i="11" s="1"/>
  <c r="J153" i="10"/>
  <c r="J154" i="10" s="1"/>
  <c r="J133" i="11"/>
  <c r="J134" i="11" s="1"/>
  <c r="J84" i="12"/>
  <c r="J33" i="12"/>
  <c r="J54" i="12"/>
  <c r="J144" i="12"/>
  <c r="K62" i="9"/>
  <c r="K63" i="9" s="1"/>
  <c r="I113" i="8"/>
  <c r="I114" i="8" s="1"/>
  <c r="N92" i="8"/>
  <c r="N93" i="8" s="1"/>
  <c r="M52" i="8"/>
  <c r="M53" i="8" s="1"/>
  <c r="M54" i="8" s="1"/>
  <c r="G32" i="8"/>
  <c r="G33" i="8" s="1"/>
  <c r="Q82" i="7"/>
  <c r="G82" i="7"/>
  <c r="G83" i="7" s="1"/>
  <c r="J53" i="7"/>
  <c r="J54" i="7" s="1"/>
  <c r="P24" i="10"/>
  <c r="L22" i="10"/>
  <c r="L23" i="10" s="1"/>
  <c r="I112" i="9"/>
  <c r="J92" i="8"/>
  <c r="J93" i="8" s="1"/>
  <c r="N82" i="8"/>
  <c r="N83" i="8" s="1"/>
  <c r="M73" i="8"/>
  <c r="M74" i="8" s="1"/>
  <c r="H52" i="7"/>
  <c r="H53" i="7" s="1"/>
  <c r="H54" i="7" s="1"/>
  <c r="M150" i="9"/>
  <c r="M130" i="9"/>
  <c r="M132" i="9" s="1"/>
  <c r="M133" i="9" s="1"/>
  <c r="M110" i="9"/>
  <c r="M112" i="9" s="1"/>
  <c r="M113" i="9" s="1"/>
  <c r="M90" i="9"/>
  <c r="M70" i="9"/>
  <c r="M50" i="9"/>
  <c r="M52" i="9" s="1"/>
  <c r="M53" i="9" s="1"/>
  <c r="M30" i="9"/>
  <c r="M140" i="9"/>
  <c r="M142" i="9" s="1"/>
  <c r="M60" i="9"/>
  <c r="M62" i="9" s="1"/>
  <c r="M120" i="9"/>
  <c r="M122" i="9" s="1"/>
  <c r="M40" i="9"/>
  <c r="M42" i="9" s="1"/>
  <c r="M100" i="9"/>
  <c r="M102" i="9" s="1"/>
  <c r="M20" i="9"/>
  <c r="M80" i="9"/>
  <c r="M82" i="9" s="1"/>
  <c r="T23" i="7"/>
  <c r="T24" i="7" s="1"/>
  <c r="T159" i="7"/>
  <c r="J17" i="5" s="1"/>
  <c r="AN17" i="5" s="1"/>
  <c r="T103" i="7"/>
  <c r="T104" i="7" s="1"/>
  <c r="T113" i="7"/>
  <c r="T114" i="7" s="1"/>
  <c r="T43" i="9"/>
  <c r="T44" i="9" s="1"/>
  <c r="T93" i="7"/>
  <c r="T94" i="7" s="1"/>
  <c r="T53" i="9"/>
  <c r="T54" i="9"/>
  <c r="T93" i="9"/>
  <c r="T94" i="9" s="1"/>
  <c r="T133" i="9"/>
  <c r="T134" i="9"/>
  <c r="T63" i="11"/>
  <c r="T64" i="11" s="1"/>
  <c r="T93" i="11"/>
  <c r="T94" i="11"/>
  <c r="T153" i="11"/>
  <c r="T154" i="11" s="1"/>
  <c r="K32" i="7"/>
  <c r="N42" i="7"/>
  <c r="N43" i="7" s="1"/>
  <c r="H15" i="4"/>
  <c r="D14" i="4"/>
  <c r="E14" i="4"/>
  <c r="H26" i="4"/>
  <c r="F15" i="4"/>
  <c r="F26" i="4"/>
  <c r="F21" i="4"/>
  <c r="G21" i="4"/>
  <c r="C19" i="4"/>
  <c r="C22" i="4"/>
  <c r="C15" i="4"/>
  <c r="H24" i="4"/>
  <c r="E15" i="4"/>
  <c r="D16" i="4"/>
  <c r="D18" i="4"/>
  <c r="G20" i="4"/>
  <c r="G14" i="4"/>
  <c r="F16" i="4"/>
  <c r="F18" i="4"/>
  <c r="F17" i="4"/>
  <c r="D27" i="4"/>
  <c r="F20" i="4"/>
  <c r="E16" i="4"/>
  <c r="D22" i="4"/>
  <c r="D24" i="4"/>
  <c r="F22" i="4"/>
  <c r="C18" i="4"/>
  <c r="H25" i="4"/>
  <c r="E20" i="4"/>
  <c r="F14" i="4"/>
  <c r="C17" i="4"/>
  <c r="G16" i="4"/>
  <c r="H14" i="4"/>
  <c r="E21" i="4"/>
  <c r="T164" i="10" l="1"/>
  <c r="AD35" i="5" s="1"/>
  <c r="T44" i="12"/>
  <c r="T164" i="12" s="1"/>
  <c r="T35" i="5" s="1"/>
  <c r="AN33" i="5"/>
  <c r="T164" i="8"/>
  <c r="J35" i="5" s="1"/>
  <c r="T164" i="11"/>
  <c r="T22" i="5" s="1"/>
  <c r="T163" i="9"/>
  <c r="AD21" i="5" s="1"/>
  <c r="S163" i="8"/>
  <c r="I34" i="5" s="1"/>
  <c r="L54" i="12"/>
  <c r="I124" i="12"/>
  <c r="S74" i="9"/>
  <c r="S162" i="12"/>
  <c r="S33" i="5" s="1"/>
  <c r="T163" i="10"/>
  <c r="AD34" i="5" s="1"/>
  <c r="AN34" i="5" s="1"/>
  <c r="I33" i="8"/>
  <c r="I34" i="8" s="1"/>
  <c r="T164" i="7"/>
  <c r="J22" i="5" s="1"/>
  <c r="T163" i="7"/>
  <c r="J21" i="5" s="1"/>
  <c r="AN21" i="5" s="1"/>
  <c r="J144" i="8"/>
  <c r="L124" i="8"/>
  <c r="P124" i="8"/>
  <c r="P162" i="9"/>
  <c r="T163" i="11"/>
  <c r="T21" i="5" s="1"/>
  <c r="T24" i="9"/>
  <c r="T164" i="9" s="1"/>
  <c r="AD22" i="5" s="1"/>
  <c r="S162" i="9"/>
  <c r="AC20" i="5" s="1"/>
  <c r="AN22" i="5"/>
  <c r="AN23" i="5" s="1"/>
  <c r="T160" i="7"/>
  <c r="J18" i="5" s="1"/>
  <c r="AN18" i="5" s="1"/>
  <c r="T160" i="11"/>
  <c r="T18" i="5" s="1"/>
  <c r="AM17" i="5"/>
  <c r="AM32" i="5"/>
  <c r="S163" i="12"/>
  <c r="S34" i="5" s="1"/>
  <c r="S124" i="8"/>
  <c r="S162" i="10"/>
  <c r="AC33" i="5" s="1"/>
  <c r="AM33" i="5" s="1"/>
  <c r="S153" i="10"/>
  <c r="S154" i="10" s="1"/>
  <c r="S144" i="10"/>
  <c r="S34" i="12"/>
  <c r="S113" i="10"/>
  <c r="S114" i="10" s="1"/>
  <c r="S133" i="10"/>
  <c r="S134" i="10" s="1"/>
  <c r="S164" i="12"/>
  <c r="S35" i="5" s="1"/>
  <c r="S103" i="10"/>
  <c r="S104" i="10" s="1"/>
  <c r="S54" i="10"/>
  <c r="S93" i="10"/>
  <c r="S94" i="10"/>
  <c r="S164" i="8"/>
  <c r="I35" i="5" s="1"/>
  <c r="S162" i="11"/>
  <c r="S20" i="5" s="1"/>
  <c r="S144" i="9"/>
  <c r="S124" i="11"/>
  <c r="S163" i="7"/>
  <c r="I21" i="5" s="1"/>
  <c r="S162" i="7"/>
  <c r="I20" i="5" s="1"/>
  <c r="AM20" i="5" s="1"/>
  <c r="AM30" i="5"/>
  <c r="AM19" i="5"/>
  <c r="S43" i="10"/>
  <c r="AH32" i="5"/>
  <c r="AK17" i="5"/>
  <c r="H114" i="12"/>
  <c r="L74" i="12"/>
  <c r="P54" i="8"/>
  <c r="L124" i="12"/>
  <c r="R144" i="12"/>
  <c r="L162" i="12"/>
  <c r="N33" i="5" s="1"/>
  <c r="G104" i="8"/>
  <c r="I44" i="12"/>
  <c r="K123" i="7"/>
  <c r="W164" i="11"/>
  <c r="L144" i="9"/>
  <c r="W164" i="9"/>
  <c r="Y164" i="7"/>
  <c r="P33" i="7"/>
  <c r="P34" i="7" s="1"/>
  <c r="S24" i="7"/>
  <c r="S164" i="7" s="1"/>
  <c r="I22" i="5" s="1"/>
  <c r="S164" i="9"/>
  <c r="AC22" i="5" s="1"/>
  <c r="M123" i="7"/>
  <c r="M124" i="7" s="1"/>
  <c r="U164" i="7"/>
  <c r="S163" i="11"/>
  <c r="S21" i="5" s="1"/>
  <c r="I162" i="9"/>
  <c r="U164" i="11"/>
  <c r="Y163" i="11"/>
  <c r="W163" i="7"/>
  <c r="U164" i="9"/>
  <c r="P143" i="8"/>
  <c r="P144" i="8" s="1"/>
  <c r="I133" i="11"/>
  <c r="I134" i="11" s="1"/>
  <c r="Y163" i="9"/>
  <c r="W163" i="11"/>
  <c r="J163" i="12"/>
  <c r="U163" i="11"/>
  <c r="K162" i="10"/>
  <c r="W33" i="5" s="1"/>
  <c r="Y24" i="11"/>
  <c r="Y164" i="11" s="1"/>
  <c r="W24" i="7"/>
  <c r="W164" i="7" s="1"/>
  <c r="S24" i="11"/>
  <c r="U163" i="7"/>
  <c r="U163" i="9"/>
  <c r="Y164" i="9"/>
  <c r="I84" i="7"/>
  <c r="S163" i="9"/>
  <c r="AC21" i="5" s="1"/>
  <c r="AL19" i="5"/>
  <c r="W163" i="9"/>
  <c r="Y163" i="7"/>
  <c r="Q162" i="9"/>
  <c r="AA20" i="5" s="1"/>
  <c r="R162" i="7"/>
  <c r="H20" i="5" s="1"/>
  <c r="R24" i="8"/>
  <c r="N84" i="12"/>
  <c r="J44" i="8"/>
  <c r="I24" i="10"/>
  <c r="J114" i="12"/>
  <c r="H64" i="12"/>
  <c r="M84" i="8"/>
  <c r="Q94" i="10"/>
  <c r="G144" i="8"/>
  <c r="J162" i="12"/>
  <c r="H162" i="8"/>
  <c r="H54" i="8"/>
  <c r="M84" i="12"/>
  <c r="Q162" i="10"/>
  <c r="AA33" i="5" s="1"/>
  <c r="H84" i="8"/>
  <c r="L74" i="8"/>
  <c r="H44" i="8"/>
  <c r="R162" i="12"/>
  <c r="R33" i="5" s="1"/>
  <c r="Q162" i="12"/>
  <c r="Q33" i="5" s="1"/>
  <c r="Q124" i="8"/>
  <c r="Q54" i="12"/>
  <c r="R63" i="12"/>
  <c r="R64" i="12" s="1"/>
  <c r="R164" i="12" s="1"/>
  <c r="R35" i="5" s="1"/>
  <c r="R153" i="9"/>
  <c r="R154" i="9" s="1"/>
  <c r="AL18" i="5"/>
  <c r="R72" i="9"/>
  <c r="R73" i="9" s="1"/>
  <c r="R74" i="9" s="1"/>
  <c r="R123" i="9"/>
  <c r="R124" i="9" s="1"/>
  <c r="R54" i="8"/>
  <c r="R162" i="11"/>
  <c r="R20" i="5" s="1"/>
  <c r="R62" i="9"/>
  <c r="R63" i="9" s="1"/>
  <c r="AL31" i="5"/>
  <c r="R162" i="10"/>
  <c r="AB33" i="5" s="1"/>
  <c r="R102" i="9"/>
  <c r="R103" i="9" s="1"/>
  <c r="R93" i="9"/>
  <c r="R94" i="9" s="1"/>
  <c r="R162" i="8"/>
  <c r="H33" i="5" s="1"/>
  <c r="R63" i="7"/>
  <c r="R64" i="7" s="1"/>
  <c r="R164" i="7" s="1"/>
  <c r="H22" i="5" s="1"/>
  <c r="R22" i="9"/>
  <c r="R164" i="11"/>
  <c r="R22" i="5" s="1"/>
  <c r="N83" i="9"/>
  <c r="N84" i="9" s="1"/>
  <c r="P104" i="8"/>
  <c r="K23" i="7"/>
  <c r="K24" i="7" s="1"/>
  <c r="K93" i="7"/>
  <c r="K94" i="7" s="1"/>
  <c r="K34" i="8"/>
  <c r="K44" i="8"/>
  <c r="J162" i="11"/>
  <c r="I84" i="8"/>
  <c r="K24" i="8"/>
  <c r="H73" i="10"/>
  <c r="H74" i="10" s="1"/>
  <c r="I162" i="8"/>
  <c r="K74" i="7"/>
  <c r="G162" i="9"/>
  <c r="M162" i="11"/>
  <c r="O20" i="5" s="1"/>
  <c r="L53" i="10"/>
  <c r="L54" i="10" s="1"/>
  <c r="G84" i="8"/>
  <c r="J103" i="11"/>
  <c r="J104" i="11" s="1"/>
  <c r="G54" i="8"/>
  <c r="R163" i="11"/>
  <c r="R21" i="5" s="1"/>
  <c r="I33" i="11"/>
  <c r="I34" i="11" s="1"/>
  <c r="M93" i="11"/>
  <c r="M94" i="11" s="1"/>
  <c r="Q54" i="7"/>
  <c r="P24" i="12"/>
  <c r="M134" i="8"/>
  <c r="Q23" i="10"/>
  <c r="Q24" i="10" s="1"/>
  <c r="M33" i="12"/>
  <c r="M34" i="12" s="1"/>
  <c r="P143" i="12"/>
  <c r="N44" i="7"/>
  <c r="N134" i="8"/>
  <c r="P134" i="7"/>
  <c r="G144" i="11"/>
  <c r="J93" i="10"/>
  <c r="J94" i="10" s="1"/>
  <c r="K23" i="10"/>
  <c r="K163" i="10" s="1"/>
  <c r="P162" i="8"/>
  <c r="I154" i="8"/>
  <c r="J134" i="12"/>
  <c r="I64" i="5"/>
  <c r="Q83" i="7"/>
  <c r="Q84" i="7" s="1"/>
  <c r="M162" i="10"/>
  <c r="Y33" i="5" s="1"/>
  <c r="P133" i="12"/>
  <c r="P134" i="12" s="1"/>
  <c r="P33" i="8"/>
  <c r="P34" i="8" s="1"/>
  <c r="AL30" i="5"/>
  <c r="N133" i="10"/>
  <c r="N134" i="10" s="1"/>
  <c r="G162" i="11"/>
  <c r="N104" i="12"/>
  <c r="K33" i="7"/>
  <c r="K34" i="7" s="1"/>
  <c r="H133" i="7"/>
  <c r="H134" i="7" s="1"/>
  <c r="G144" i="9"/>
  <c r="K103" i="9"/>
  <c r="K104" i="9" s="1"/>
  <c r="J162" i="10"/>
  <c r="I124" i="9"/>
  <c r="Q154" i="10"/>
  <c r="G94" i="7"/>
  <c r="P83" i="9"/>
  <c r="P84" i="9" s="1"/>
  <c r="J103" i="7"/>
  <c r="J163" i="7" s="1"/>
  <c r="Q113" i="9"/>
  <c r="Q114" i="9" s="1"/>
  <c r="M103" i="8"/>
  <c r="M104" i="8" s="1"/>
  <c r="AL32" i="5"/>
  <c r="AL17" i="5"/>
  <c r="R163" i="8"/>
  <c r="H34" i="5" s="1"/>
  <c r="Q144" i="12"/>
  <c r="R74" i="8"/>
  <c r="R163" i="10"/>
  <c r="AB34" i="5" s="1"/>
  <c r="R24" i="10"/>
  <c r="R164" i="10" s="1"/>
  <c r="AB35" i="5" s="1"/>
  <c r="AJ18" i="5"/>
  <c r="AI32" i="5"/>
  <c r="AI17" i="5"/>
  <c r="AK32" i="5"/>
  <c r="AK19" i="5"/>
  <c r="AK30" i="5"/>
  <c r="AH19" i="5"/>
  <c r="J14" i="4"/>
  <c r="J24" i="4"/>
  <c r="Q113" i="11"/>
  <c r="Q114" i="11" s="1"/>
  <c r="K124" i="7"/>
  <c r="P64" i="7"/>
  <c r="P94" i="7"/>
  <c r="L54" i="7"/>
  <c r="P83" i="7"/>
  <c r="P84" i="7" s="1"/>
  <c r="L163" i="8"/>
  <c r="D34" i="5" s="1"/>
  <c r="L43" i="7"/>
  <c r="L44" i="7" s="1"/>
  <c r="L133" i="7"/>
  <c r="L134" i="7" s="1"/>
  <c r="K83" i="7"/>
  <c r="K84" i="7" s="1"/>
  <c r="K53" i="11"/>
  <c r="K54" i="11" s="1"/>
  <c r="J24" i="9"/>
  <c r="L153" i="9"/>
  <c r="L154" i="9" s="1"/>
  <c r="J162" i="8"/>
  <c r="J23" i="8"/>
  <c r="J163" i="8" s="1"/>
  <c r="N162" i="8"/>
  <c r="F33" i="5" s="1"/>
  <c r="J104" i="9"/>
  <c r="L92" i="7"/>
  <c r="L93" i="7" s="1"/>
  <c r="Q160" i="11"/>
  <c r="Q18" i="5" s="1"/>
  <c r="Q22" i="11"/>
  <c r="Q162" i="11" s="1"/>
  <c r="Q20" i="5" s="1"/>
  <c r="G114" i="8"/>
  <c r="F64" i="5"/>
  <c r="M19" i="5"/>
  <c r="C17" i="5"/>
  <c r="I103" i="7"/>
  <c r="I104" i="7" s="1"/>
  <c r="N163" i="12"/>
  <c r="P34" i="5" s="1"/>
  <c r="Q113" i="12"/>
  <c r="Q114" i="12" s="1"/>
  <c r="K83" i="12"/>
  <c r="L83" i="12"/>
  <c r="H162" i="10"/>
  <c r="M92" i="9"/>
  <c r="M93" i="9" s="1"/>
  <c r="L22" i="7"/>
  <c r="L23" i="7" s="1"/>
  <c r="J34" i="12"/>
  <c r="N144" i="7"/>
  <c r="I162" i="7"/>
  <c r="M63" i="7"/>
  <c r="M64" i="7" s="1"/>
  <c r="G104" i="9"/>
  <c r="K143" i="11"/>
  <c r="K144" i="11" s="1"/>
  <c r="K83" i="11"/>
  <c r="K84" i="11" s="1"/>
  <c r="Q154" i="8"/>
  <c r="Q44" i="8"/>
  <c r="Q113" i="7"/>
  <c r="Q114" i="7" s="1"/>
  <c r="P124" i="11"/>
  <c r="P153" i="7"/>
  <c r="P154" i="7" s="1"/>
  <c r="P42" i="7"/>
  <c r="P43" i="7" s="1"/>
  <c r="P44" i="7" s="1"/>
  <c r="M33" i="7"/>
  <c r="M34" i="7" s="1"/>
  <c r="P54" i="7"/>
  <c r="H44" i="11"/>
  <c r="L114" i="9"/>
  <c r="L114" i="8"/>
  <c r="G163" i="8"/>
  <c r="I114" i="11"/>
  <c r="M143" i="9"/>
  <c r="M144" i="9" s="1"/>
  <c r="M63" i="9"/>
  <c r="M64" i="9" s="1"/>
  <c r="H64" i="7"/>
  <c r="L162" i="8"/>
  <c r="D33" i="5" s="1"/>
  <c r="P22" i="11"/>
  <c r="P132" i="11"/>
  <c r="P133" i="11" s="1"/>
  <c r="P134" i="11" s="1"/>
  <c r="I162" i="12"/>
  <c r="I23" i="12"/>
  <c r="I24" i="12" s="1"/>
  <c r="N124" i="11"/>
  <c r="N74" i="10"/>
  <c r="AJ30" i="5"/>
  <c r="J154" i="7"/>
  <c r="G114" i="7"/>
  <c r="Q33" i="9"/>
  <c r="Q34" i="9" s="1"/>
  <c r="H74" i="7"/>
  <c r="I104" i="10"/>
  <c r="M34" i="10"/>
  <c r="H162" i="11"/>
  <c r="J34" i="11"/>
  <c r="N134" i="12"/>
  <c r="AJ17" i="5"/>
  <c r="G163" i="10"/>
  <c r="K73" i="11"/>
  <c r="K74" i="11" s="1"/>
  <c r="K113" i="11"/>
  <c r="K114" i="11" s="1"/>
  <c r="K64" i="9"/>
  <c r="H163" i="11"/>
  <c r="H163" i="9"/>
  <c r="L83" i="7"/>
  <c r="L84" i="7" s="1"/>
  <c r="AJ31" i="5"/>
  <c r="M44" i="7"/>
  <c r="G64" i="7"/>
  <c r="K102" i="7"/>
  <c r="K103" i="7" s="1"/>
  <c r="H162" i="9"/>
  <c r="I34" i="10"/>
  <c r="AG31" i="5"/>
  <c r="L63" i="7"/>
  <c r="L64" i="7" s="1"/>
  <c r="H163" i="8"/>
  <c r="P162" i="10"/>
  <c r="Q163" i="12"/>
  <c r="Q34" i="5" s="1"/>
  <c r="N162" i="12"/>
  <c r="P33" i="5" s="1"/>
  <c r="J63" i="9"/>
  <c r="J163" i="9" s="1"/>
  <c r="J114" i="7"/>
  <c r="H144" i="11"/>
  <c r="P104" i="7"/>
  <c r="I134" i="8"/>
  <c r="J124" i="12"/>
  <c r="J63" i="10"/>
  <c r="J64" i="10" s="1"/>
  <c r="N162" i="9"/>
  <c r="Z20" i="5" s="1"/>
  <c r="N104" i="7"/>
  <c r="N33" i="10"/>
  <c r="N163" i="10" s="1"/>
  <c r="Z34" i="5" s="1"/>
  <c r="G103" i="7"/>
  <c r="G104" i="7" s="1"/>
  <c r="G34" i="8"/>
  <c r="Q153" i="11"/>
  <c r="Q154" i="11" s="1"/>
  <c r="Q24" i="12"/>
  <c r="Q63" i="11"/>
  <c r="Q64" i="11" s="1"/>
  <c r="K124" i="9"/>
  <c r="P113" i="11"/>
  <c r="P114" i="11" s="1"/>
  <c r="P43" i="11"/>
  <c r="P44" i="11" s="1"/>
  <c r="P123" i="7"/>
  <c r="P124" i="7" s="1"/>
  <c r="P143" i="7"/>
  <c r="P144" i="7" s="1"/>
  <c r="H43" i="10"/>
  <c r="L83" i="11"/>
  <c r="L84" i="11" s="1"/>
  <c r="L93" i="9"/>
  <c r="L94" i="9" s="1"/>
  <c r="L43" i="9"/>
  <c r="L44" i="9" s="1"/>
  <c r="L34" i="8"/>
  <c r="L164" i="8" s="1"/>
  <c r="D35" i="5" s="1"/>
  <c r="I134" i="10"/>
  <c r="I154" i="7"/>
  <c r="I73" i="7"/>
  <c r="I74" i="7" s="1"/>
  <c r="M163" i="10"/>
  <c r="Y34" i="5" s="1"/>
  <c r="M83" i="9"/>
  <c r="M84" i="9" s="1"/>
  <c r="AI30" i="5"/>
  <c r="M33" i="9"/>
  <c r="M34" i="9" s="1"/>
  <c r="Q63" i="8"/>
  <c r="Q64" i="8" s="1"/>
  <c r="I162" i="11"/>
  <c r="H162" i="12"/>
  <c r="I53" i="12"/>
  <c r="I54" i="12" s="1"/>
  <c r="K123" i="12"/>
  <c r="K124" i="12" s="1"/>
  <c r="J34" i="8"/>
  <c r="N34" i="11"/>
  <c r="N164" i="11" s="1"/>
  <c r="P22" i="5" s="1"/>
  <c r="G154" i="11"/>
  <c r="Q143" i="11"/>
  <c r="Q144" i="11" s="1"/>
  <c r="P64" i="10"/>
  <c r="P164" i="10" s="1"/>
  <c r="H144" i="12"/>
  <c r="H104" i="9"/>
  <c r="L143" i="11"/>
  <c r="L144" i="11" s="1"/>
  <c r="L113" i="10"/>
  <c r="L114" i="10" s="1"/>
  <c r="I83" i="11"/>
  <c r="I84" i="11" s="1"/>
  <c r="M54" i="12"/>
  <c r="M24" i="7"/>
  <c r="G162" i="10"/>
  <c r="G162" i="7"/>
  <c r="G73" i="12"/>
  <c r="G74" i="12" s="1"/>
  <c r="L63" i="12"/>
  <c r="L64" i="12" s="1"/>
  <c r="N33" i="8"/>
  <c r="N34" i="8" s="1"/>
  <c r="L24" i="10"/>
  <c r="P163" i="10"/>
  <c r="N23" i="8"/>
  <c r="N24" i="8" s="1"/>
  <c r="K44" i="12"/>
  <c r="W19" i="5"/>
  <c r="G64" i="5"/>
  <c r="M152" i="9"/>
  <c r="M153" i="9" s="1"/>
  <c r="M154" i="9" s="1"/>
  <c r="N162" i="10"/>
  <c r="Z33" i="5" s="1"/>
  <c r="G84" i="7"/>
  <c r="P104" i="12"/>
  <c r="P160" i="11"/>
  <c r="I23" i="7"/>
  <c r="M72" i="9"/>
  <c r="M114" i="9"/>
  <c r="N162" i="11"/>
  <c r="P20" i="5" s="1"/>
  <c r="G143" i="12"/>
  <c r="G144" i="12" s="1"/>
  <c r="J94" i="8"/>
  <c r="L32" i="7"/>
  <c r="L33" i="7" s="1"/>
  <c r="L160" i="11"/>
  <c r="N18" i="5" s="1"/>
  <c r="L22" i="11"/>
  <c r="K64" i="5"/>
  <c r="W32" i="5"/>
  <c r="AG32" i="5" s="1"/>
  <c r="K142" i="7"/>
  <c r="I34" i="7"/>
  <c r="H34" i="10"/>
  <c r="N163" i="7"/>
  <c r="F21" i="5" s="1"/>
  <c r="L122" i="7"/>
  <c r="L123" i="7" s="1"/>
  <c r="N162" i="7"/>
  <c r="F20" i="5" s="1"/>
  <c r="K133" i="8"/>
  <c r="K134" i="8" s="1"/>
  <c r="M30" i="5"/>
  <c r="J62" i="5"/>
  <c r="Q123" i="11"/>
  <c r="Q124" i="11" s="1"/>
  <c r="K102" i="11"/>
  <c r="K103" i="11" s="1"/>
  <c r="Q33" i="11"/>
  <c r="Q34" i="11" s="1"/>
  <c r="K132" i="7"/>
  <c r="K133" i="7" s="1"/>
  <c r="K134" i="7" s="1"/>
  <c r="P143" i="11"/>
  <c r="P144" i="11" s="1"/>
  <c r="P63" i="11"/>
  <c r="P64" i="11" s="1"/>
  <c r="C19" i="5"/>
  <c r="E64" i="5"/>
  <c r="H124" i="7"/>
  <c r="L134" i="11"/>
  <c r="L104" i="11"/>
  <c r="L123" i="11"/>
  <c r="L124" i="11" s="1"/>
  <c r="L53" i="11"/>
  <c r="L54" i="11" s="1"/>
  <c r="L104" i="9"/>
  <c r="AH30" i="5"/>
  <c r="AI19" i="5"/>
  <c r="G93" i="11"/>
  <c r="G94" i="11" s="1"/>
  <c r="H64" i="9"/>
  <c r="L62" i="11"/>
  <c r="L63" i="11" s="1"/>
  <c r="Q144" i="8"/>
  <c r="I163" i="10"/>
  <c r="M104" i="12"/>
  <c r="N163" i="9"/>
  <c r="Z21" i="5" s="1"/>
  <c r="M162" i="8"/>
  <c r="E33" i="5" s="1"/>
  <c r="AI33" i="5" s="1"/>
  <c r="M23" i="8"/>
  <c r="M24" i="8" s="1"/>
  <c r="Q32" i="7"/>
  <c r="Q132" i="7"/>
  <c r="Q133" i="7" s="1"/>
  <c r="Q134" i="7" s="1"/>
  <c r="K153" i="11"/>
  <c r="K154" i="11" s="1"/>
  <c r="K63" i="11"/>
  <c r="K64" i="11" s="1"/>
  <c r="Q93" i="11"/>
  <c r="Q94" i="11" s="1"/>
  <c r="Q122" i="7"/>
  <c r="Q123" i="7" s="1"/>
  <c r="Q124" i="7" s="1"/>
  <c r="P162" i="12"/>
  <c r="G54" i="7"/>
  <c r="I124" i="7"/>
  <c r="H94" i="9"/>
  <c r="H154" i="8"/>
  <c r="L132" i="9"/>
  <c r="L54" i="9"/>
  <c r="L143" i="7"/>
  <c r="L144" i="7" s="1"/>
  <c r="K63" i="7"/>
  <c r="K64" i="7" s="1"/>
  <c r="I44" i="8"/>
  <c r="I62" i="5"/>
  <c r="C30" i="5"/>
  <c r="L62" i="9"/>
  <c r="L63" i="9" s="1"/>
  <c r="M162" i="12"/>
  <c r="O33" i="5" s="1"/>
  <c r="J54" i="8"/>
  <c r="G134" i="10"/>
  <c r="G164" i="10" s="1"/>
  <c r="K53" i="7"/>
  <c r="K54" i="7" s="1"/>
  <c r="H74" i="12"/>
  <c r="L144" i="10"/>
  <c r="I113" i="9"/>
  <c r="I163" i="9" s="1"/>
  <c r="M134" i="11"/>
  <c r="M114" i="10"/>
  <c r="G94" i="8"/>
  <c r="K162" i="12"/>
  <c r="I162" i="10"/>
  <c r="M123" i="8"/>
  <c r="M124" i="8" s="1"/>
  <c r="M160" i="9"/>
  <c r="Y18" i="5" s="1"/>
  <c r="AI18" i="5" s="1"/>
  <c r="M22" i="9"/>
  <c r="K42" i="7"/>
  <c r="K43" i="7" s="1"/>
  <c r="L82" i="9"/>
  <c r="K114" i="8"/>
  <c r="L113" i="7"/>
  <c r="L114" i="7" s="1"/>
  <c r="I163" i="8"/>
  <c r="L162" i="10"/>
  <c r="X33" i="5" s="1"/>
  <c r="P22" i="7"/>
  <c r="P162" i="7" s="1"/>
  <c r="J162" i="7"/>
  <c r="P133" i="8"/>
  <c r="P134" i="8" s="1"/>
  <c r="G134" i="8"/>
  <c r="W17" i="5"/>
  <c r="P154" i="11"/>
  <c r="P73" i="11"/>
  <c r="P74" i="11" s="1"/>
  <c r="P73" i="7"/>
  <c r="P74" i="7" s="1"/>
  <c r="K162" i="9"/>
  <c r="M103" i="9"/>
  <c r="M104" i="9" s="1"/>
  <c r="M54" i="9"/>
  <c r="N84" i="8"/>
  <c r="G54" i="12"/>
  <c r="K124" i="8"/>
  <c r="K160" i="7"/>
  <c r="C18" i="5" s="1"/>
  <c r="AG18" i="5" s="1"/>
  <c r="K160" i="11"/>
  <c r="M18" i="5" s="1"/>
  <c r="K22" i="11"/>
  <c r="K23" i="11" s="1"/>
  <c r="AH17" i="5"/>
  <c r="H162" i="7"/>
  <c r="J24" i="10"/>
  <c r="N24" i="12"/>
  <c r="AJ19" i="5"/>
  <c r="M162" i="7"/>
  <c r="E20" i="5" s="1"/>
  <c r="J162" i="9"/>
  <c r="K24" i="12"/>
  <c r="Q104" i="11"/>
  <c r="K33" i="11"/>
  <c r="K34" i="11" s="1"/>
  <c r="K62" i="5"/>
  <c r="W30" i="5"/>
  <c r="P54" i="11"/>
  <c r="Q44" i="7"/>
  <c r="H24" i="11"/>
  <c r="H24" i="9"/>
  <c r="L114" i="11"/>
  <c r="L34" i="11"/>
  <c r="J43" i="10"/>
  <c r="J44" i="10" s="1"/>
  <c r="G44" i="8"/>
  <c r="L160" i="9"/>
  <c r="X18" i="5" s="1"/>
  <c r="AH18" i="5" s="1"/>
  <c r="J24" i="7"/>
  <c r="N163" i="11"/>
  <c r="P21" i="5" s="1"/>
  <c r="N24" i="9"/>
  <c r="N94" i="8"/>
  <c r="K23" i="9"/>
  <c r="Q160" i="7"/>
  <c r="G18" i="5" s="1"/>
  <c r="AK18" i="5" s="1"/>
  <c r="Q22" i="7"/>
  <c r="G162" i="12"/>
  <c r="G23" i="12"/>
  <c r="G163" i="9"/>
  <c r="K123" i="11"/>
  <c r="K124" i="11" s="1"/>
  <c r="M17" i="5"/>
  <c r="F62" i="5"/>
  <c r="K154" i="8"/>
  <c r="P33" i="11"/>
  <c r="P34" i="11" s="1"/>
  <c r="P23" i="9"/>
  <c r="P163" i="9" s="1"/>
  <c r="P113" i="7"/>
  <c r="P114" i="7" s="1"/>
  <c r="L24" i="12"/>
  <c r="K162" i="8"/>
  <c r="I24" i="11"/>
  <c r="M123" i="9"/>
  <c r="M124" i="9" s="1"/>
  <c r="M43" i="9"/>
  <c r="M44" i="9" s="1"/>
  <c r="M134" i="9"/>
  <c r="H24" i="7"/>
  <c r="Q63" i="7"/>
  <c r="Q64" i="7" s="1"/>
  <c r="Q163" i="9"/>
  <c r="AA21" i="5" s="1"/>
  <c r="Q162" i="8"/>
  <c r="G33" i="5" s="1"/>
  <c r="G162" i="8"/>
  <c r="H23" i="12"/>
  <c r="L22" i="9"/>
  <c r="H24" i="10"/>
  <c r="D21" i="4"/>
  <c r="E27" i="4"/>
  <c r="F24" i="4"/>
  <c r="C25" i="4"/>
  <c r="G18" i="4"/>
  <c r="G15" i="4"/>
  <c r="C14" i="4"/>
  <c r="H16" i="4"/>
  <c r="C16" i="4"/>
  <c r="H22" i="4"/>
  <c r="G19" i="4"/>
  <c r="D17" i="4"/>
  <c r="D20" i="4"/>
  <c r="E24" i="4"/>
  <c r="G26" i="4"/>
  <c r="F27" i="4"/>
  <c r="H23" i="4"/>
  <c r="D25" i="4"/>
  <c r="E19" i="4"/>
  <c r="H17" i="4"/>
  <c r="C20" i="4"/>
  <c r="C21" i="4"/>
  <c r="D23" i="4"/>
  <c r="G24" i="4"/>
  <c r="C27" i="4"/>
  <c r="E26" i="4"/>
  <c r="F19" i="4"/>
  <c r="H18" i="4"/>
  <c r="F23" i="4"/>
  <c r="G17" i="4"/>
  <c r="G27" i="4"/>
  <c r="E17" i="4"/>
  <c r="D19" i="4"/>
  <c r="D26" i="4"/>
  <c r="E18" i="4"/>
  <c r="H19" i="4"/>
  <c r="D15" i="4"/>
  <c r="E22" i="4"/>
  <c r="C26" i="4"/>
  <c r="H20" i="4"/>
  <c r="F25" i="4"/>
  <c r="E25" i="4"/>
  <c r="H27" i="4"/>
  <c r="AN35" i="5" l="1"/>
  <c r="AN36" i="5" s="1"/>
  <c r="S164" i="11"/>
  <c r="S22" i="5" s="1"/>
  <c r="S163" i="10"/>
  <c r="AC34" i="5" s="1"/>
  <c r="AM34" i="5" s="1"/>
  <c r="J26" i="4"/>
  <c r="J22" i="4"/>
  <c r="J27" i="4"/>
  <c r="J16" i="4"/>
  <c r="J18" i="4"/>
  <c r="S44" i="10"/>
  <c r="I19" i="4"/>
  <c r="AM21" i="5"/>
  <c r="J164" i="11"/>
  <c r="M164" i="10"/>
  <c r="Y35" i="5" s="1"/>
  <c r="G164" i="11"/>
  <c r="M163" i="11"/>
  <c r="O21" i="5" s="1"/>
  <c r="Q23" i="11"/>
  <c r="Q163" i="10"/>
  <c r="AA34" i="5" s="1"/>
  <c r="I163" i="11"/>
  <c r="J163" i="11"/>
  <c r="K24" i="10"/>
  <c r="K164" i="10" s="1"/>
  <c r="W35" i="5" s="1"/>
  <c r="G164" i="9"/>
  <c r="AM22" i="5"/>
  <c r="AM23" i="5" s="1"/>
  <c r="L64" i="5"/>
  <c r="N163" i="8"/>
  <c r="F34" i="5" s="1"/>
  <c r="AJ34" i="5" s="1"/>
  <c r="K163" i="9"/>
  <c r="H164" i="11"/>
  <c r="M163" i="12"/>
  <c r="O34" i="5" s="1"/>
  <c r="I163" i="7"/>
  <c r="J164" i="12"/>
  <c r="G163" i="11"/>
  <c r="K162" i="7"/>
  <c r="C20" i="5" s="1"/>
  <c r="P162" i="11"/>
  <c r="R64" i="9"/>
  <c r="Q164" i="9"/>
  <c r="AA22" i="5" s="1"/>
  <c r="L162" i="11"/>
  <c r="N20" i="5" s="1"/>
  <c r="M164" i="11"/>
  <c r="O22" i="5" s="1"/>
  <c r="P23" i="11"/>
  <c r="P163" i="12"/>
  <c r="L23" i="11"/>
  <c r="L163" i="11" s="1"/>
  <c r="N21" i="5" s="1"/>
  <c r="M162" i="9"/>
  <c r="Y20" i="5" s="1"/>
  <c r="AI20" i="5" s="1"/>
  <c r="AK33" i="5"/>
  <c r="R163" i="12"/>
  <c r="R34" i="5" s="1"/>
  <c r="R163" i="7"/>
  <c r="H21" i="5" s="1"/>
  <c r="I17" i="4"/>
  <c r="I18" i="4"/>
  <c r="I15" i="4"/>
  <c r="R104" i="9"/>
  <c r="AL33" i="5"/>
  <c r="K163" i="12"/>
  <c r="M164" i="12"/>
  <c r="O35" i="5" s="1"/>
  <c r="P144" i="12"/>
  <c r="P164" i="12" s="1"/>
  <c r="H164" i="8"/>
  <c r="J24" i="8"/>
  <c r="K65" i="5"/>
  <c r="K66" i="5" s="1"/>
  <c r="K67" i="5" s="1"/>
  <c r="J20" i="4"/>
  <c r="J15" i="4"/>
  <c r="Q163" i="8"/>
  <c r="G34" i="5" s="1"/>
  <c r="AK34" i="5" s="1"/>
  <c r="R164" i="8"/>
  <c r="H35" i="5" s="1"/>
  <c r="AL35" i="5" s="1"/>
  <c r="AL36" i="5" s="1"/>
  <c r="R162" i="9"/>
  <c r="AB20" i="5" s="1"/>
  <c r="AL20" i="5" s="1"/>
  <c r="R23" i="9"/>
  <c r="I20" i="4"/>
  <c r="I14" i="4"/>
  <c r="N34" i="10"/>
  <c r="N164" i="10" s="1"/>
  <c r="Z35" i="5" s="1"/>
  <c r="H164" i="9"/>
  <c r="N164" i="12"/>
  <c r="P35" i="5" s="1"/>
  <c r="K163" i="11"/>
  <c r="M21" i="5" s="1"/>
  <c r="I24" i="7"/>
  <c r="P164" i="8"/>
  <c r="I164" i="8"/>
  <c r="K143" i="7"/>
  <c r="K144" i="7" s="1"/>
  <c r="L34" i="7"/>
  <c r="H163" i="7"/>
  <c r="L164" i="10"/>
  <c r="X35" i="5" s="1"/>
  <c r="AH35" i="5" s="1"/>
  <c r="AH36" i="5" s="1"/>
  <c r="I114" i="9"/>
  <c r="I164" i="9" s="1"/>
  <c r="N164" i="7"/>
  <c r="F22" i="5" s="1"/>
  <c r="I164" i="10"/>
  <c r="M94" i="9"/>
  <c r="K164" i="8"/>
  <c r="C35" i="5" s="1"/>
  <c r="Q163" i="11"/>
  <c r="Q21" i="5" s="1"/>
  <c r="J104" i="7"/>
  <c r="J164" i="7" s="1"/>
  <c r="N164" i="9"/>
  <c r="Z22" i="5" s="1"/>
  <c r="K163" i="8"/>
  <c r="I68" i="5" s="1"/>
  <c r="Q24" i="11"/>
  <c r="Q164" i="11" s="1"/>
  <c r="Q22" i="5" s="1"/>
  <c r="L94" i="7"/>
  <c r="K84" i="12"/>
  <c r="K164" i="12" s="1"/>
  <c r="M35" i="5" s="1"/>
  <c r="G164" i="8"/>
  <c r="L64" i="11"/>
  <c r="P163" i="8"/>
  <c r="H163" i="10"/>
  <c r="G164" i="7"/>
  <c r="I164" i="12"/>
  <c r="I163" i="12"/>
  <c r="L163" i="12"/>
  <c r="N34" i="5" s="1"/>
  <c r="J64" i="9"/>
  <c r="J164" i="9" s="1"/>
  <c r="H44" i="10"/>
  <c r="L163" i="10"/>
  <c r="X34" i="5" s="1"/>
  <c r="AH34" i="5" s="1"/>
  <c r="AL34" i="5"/>
  <c r="AJ20" i="5"/>
  <c r="AJ21" i="5"/>
  <c r="I16" i="4"/>
  <c r="J25" i="4"/>
  <c r="I26" i="4"/>
  <c r="J17" i="4"/>
  <c r="D28" i="4"/>
  <c r="D29" i="4" s="1"/>
  <c r="I21" i="4"/>
  <c r="F28" i="4"/>
  <c r="F29" i="4" s="1"/>
  <c r="I27" i="4"/>
  <c r="J19" i="4"/>
  <c r="J23" i="4"/>
  <c r="Q164" i="8"/>
  <c r="G35" i="5" s="1"/>
  <c r="K44" i="7"/>
  <c r="H163" i="12"/>
  <c r="H24" i="12"/>
  <c r="H164" i="12" s="1"/>
  <c r="W21" i="5"/>
  <c r="M34" i="5"/>
  <c r="J68" i="5"/>
  <c r="J69" i="5" s="1"/>
  <c r="M73" i="9"/>
  <c r="M74" i="9" s="1"/>
  <c r="H164" i="7"/>
  <c r="I164" i="11"/>
  <c r="L83" i="9"/>
  <c r="L84" i="9" s="1"/>
  <c r="M164" i="8"/>
  <c r="E35" i="5" s="1"/>
  <c r="P163" i="11"/>
  <c r="P23" i="7"/>
  <c r="P163" i="7" s="1"/>
  <c r="K104" i="11"/>
  <c r="L163" i="7"/>
  <c r="D21" i="5" s="1"/>
  <c r="M23" i="9"/>
  <c r="L133" i="9"/>
  <c r="L134" i="9" s="1"/>
  <c r="L84" i="12"/>
  <c r="L164" i="12" s="1"/>
  <c r="N35" i="5" s="1"/>
  <c r="M163" i="7"/>
  <c r="E21" i="5" s="1"/>
  <c r="K24" i="9"/>
  <c r="K164" i="9" s="1"/>
  <c r="W22" i="5" s="1"/>
  <c r="H164" i="10"/>
  <c r="I65" i="5"/>
  <c r="C33" i="5"/>
  <c r="AG33" i="5" s="1"/>
  <c r="Q162" i="7"/>
  <c r="G20" i="5" s="1"/>
  <c r="AK20" i="5" s="1"/>
  <c r="Q23" i="7"/>
  <c r="Q24" i="7" s="1"/>
  <c r="W20" i="5"/>
  <c r="G62" i="5"/>
  <c r="J164" i="8"/>
  <c r="AG30" i="5"/>
  <c r="P24" i="9"/>
  <c r="P164" i="9" s="1"/>
  <c r="Q33" i="7"/>
  <c r="Q34" i="7" s="1"/>
  <c r="L124" i="7"/>
  <c r="AG19" i="5"/>
  <c r="N164" i="8"/>
  <c r="F35" i="5" s="1"/>
  <c r="J163" i="10"/>
  <c r="G163" i="7"/>
  <c r="AH33" i="5"/>
  <c r="E62" i="5"/>
  <c r="W34" i="5"/>
  <c r="AJ33" i="5"/>
  <c r="K104" i="7"/>
  <c r="M24" i="9"/>
  <c r="L64" i="9"/>
  <c r="G163" i="12"/>
  <c r="G24" i="12"/>
  <c r="G164" i="12" s="1"/>
  <c r="K162" i="11"/>
  <c r="K24" i="11"/>
  <c r="Q164" i="12"/>
  <c r="Q35" i="5" s="1"/>
  <c r="J164" i="10"/>
  <c r="I164" i="7"/>
  <c r="J65" i="5"/>
  <c r="J66" i="5" s="1"/>
  <c r="J67" i="5" s="1"/>
  <c r="M33" i="5"/>
  <c r="H64" i="5"/>
  <c r="L162" i="9"/>
  <c r="X20" i="5" s="1"/>
  <c r="L23" i="9"/>
  <c r="L62" i="5"/>
  <c r="M163" i="8"/>
  <c r="E34" i="5" s="1"/>
  <c r="AI34" i="5" s="1"/>
  <c r="L24" i="7"/>
  <c r="M164" i="7"/>
  <c r="E22" i="5" s="1"/>
  <c r="Q164" i="10"/>
  <c r="AA35" i="5" s="1"/>
  <c r="L162" i="7"/>
  <c r="D20" i="5" s="1"/>
  <c r="AG17" i="5"/>
  <c r="P24" i="11"/>
  <c r="P164" i="11" s="1"/>
  <c r="H21" i="4"/>
  <c r="C23" i="4"/>
  <c r="C24" i="4"/>
  <c r="G25" i="4"/>
  <c r="E23" i="4"/>
  <c r="G22" i="4"/>
  <c r="C34" i="5" l="1"/>
  <c r="AI35" i="5"/>
  <c r="AI36" i="5" s="1"/>
  <c r="AG35" i="5"/>
  <c r="AG36" i="5" s="1"/>
  <c r="J21" i="4"/>
  <c r="H28" i="4"/>
  <c r="H29" i="4" s="1"/>
  <c r="S164" i="10"/>
  <c r="AC35" i="5" s="1"/>
  <c r="AM35" i="5" s="1"/>
  <c r="AM36" i="5" s="1"/>
  <c r="M163" i="9"/>
  <c r="Y21" i="5" s="1"/>
  <c r="L65" i="5"/>
  <c r="AJ22" i="5"/>
  <c r="AJ23" i="5" s="1"/>
  <c r="AG34" i="5"/>
  <c r="I25" i="4"/>
  <c r="K164" i="11"/>
  <c r="M22" i="5" s="1"/>
  <c r="K163" i="7"/>
  <c r="C21" i="5" s="1"/>
  <c r="AG21" i="5" s="1"/>
  <c r="K164" i="7"/>
  <c r="C22" i="5" s="1"/>
  <c r="AG22" i="5" s="1"/>
  <c r="AG23" i="5" s="1"/>
  <c r="G65" i="5"/>
  <c r="G66" i="5" s="1"/>
  <c r="G67" i="5" s="1"/>
  <c r="L24" i="11"/>
  <c r="L164" i="11" s="1"/>
  <c r="N22" i="5" s="1"/>
  <c r="I22" i="4"/>
  <c r="J70" i="5"/>
  <c r="R163" i="9"/>
  <c r="AB21" i="5" s="1"/>
  <c r="AL21" i="5" s="1"/>
  <c r="R24" i="9"/>
  <c r="E28" i="4"/>
  <c r="E29" i="4" s="1"/>
  <c r="K68" i="5"/>
  <c r="K69" i="5" s="1"/>
  <c r="L164" i="7"/>
  <c r="D22" i="5" s="1"/>
  <c r="AJ35" i="5"/>
  <c r="AJ36" i="5" s="1"/>
  <c r="I66" i="5"/>
  <c r="I67" i="5" s="1"/>
  <c r="AK35" i="5"/>
  <c r="AK36" i="5" s="1"/>
  <c r="AH20" i="5"/>
  <c r="J28" i="4"/>
  <c r="J29" i="4" s="1"/>
  <c r="I24" i="4"/>
  <c r="C28" i="4"/>
  <c r="C29" i="4" s="1"/>
  <c r="M20" i="5"/>
  <c r="F65" i="5"/>
  <c r="Q164" i="7"/>
  <c r="G22" i="5" s="1"/>
  <c r="AK22" i="5" s="1"/>
  <c r="AK23" i="5" s="1"/>
  <c r="AG20" i="5"/>
  <c r="L163" i="9"/>
  <c r="M164" i="9"/>
  <c r="Y22" i="5" s="1"/>
  <c r="AI22" i="5" s="1"/>
  <c r="AI23" i="5" s="1"/>
  <c r="F68" i="5"/>
  <c r="F69" i="5" s="1"/>
  <c r="L24" i="9"/>
  <c r="L164" i="9" s="1"/>
  <c r="X22" i="5" s="1"/>
  <c r="AI21" i="5"/>
  <c r="P24" i="7"/>
  <c r="P164" i="7" s="1"/>
  <c r="I69" i="5"/>
  <c r="H62" i="5"/>
  <c r="Q163" i="7"/>
  <c r="G21" i="5" s="1"/>
  <c r="AK21" i="5" s="1"/>
  <c r="E65" i="5"/>
  <c r="G23" i="4"/>
  <c r="H65" i="5" l="1"/>
  <c r="L68" i="5"/>
  <c r="AH22" i="5"/>
  <c r="AH23" i="5" s="1"/>
  <c r="L69" i="5"/>
  <c r="E68" i="5"/>
  <c r="I23" i="4"/>
  <c r="I28" i="4" s="1"/>
  <c r="I29" i="4" s="1"/>
  <c r="G28" i="4"/>
  <c r="G29" i="4" s="1"/>
  <c r="R164" i="9"/>
  <c r="AB22" i="5" s="1"/>
  <c r="AL22" i="5" s="1"/>
  <c r="AL23" i="5" s="1"/>
  <c r="K70" i="5"/>
  <c r="L66" i="5"/>
  <c r="E66" i="5"/>
  <c r="H66" i="5" s="1"/>
  <c r="F66" i="5"/>
  <c r="F67" i="5" s="1"/>
  <c r="F70" i="5" s="1"/>
  <c r="E69" i="5"/>
  <c r="L67" i="5"/>
  <c r="I70" i="5"/>
  <c r="X21" i="5"/>
  <c r="AH21" i="5" s="1"/>
  <c r="G68" i="5"/>
  <c r="G69" i="5" s="1"/>
  <c r="L70" i="5" l="1"/>
  <c r="E67" i="5"/>
  <c r="E70" i="5" s="1"/>
  <c r="G70" i="5"/>
  <c r="H68" i="5"/>
  <c r="H69" i="5"/>
  <c r="H67" i="5" l="1"/>
  <c r="H70" i="5"/>
</calcChain>
</file>

<file path=xl/comments1.xml><?xml version="1.0" encoding="utf-8"?>
<comments xmlns="http://schemas.openxmlformats.org/spreadsheetml/2006/main">
  <authors>
    <author>Jonathan Sweeney</author>
  </authors>
  <commentList>
    <comment ref="B46" authorId="0" shapeId="0">
      <text>
        <r>
          <rPr>
            <b/>
            <sz val="9"/>
            <color indexed="81"/>
            <rFont val="Tahoma"/>
            <charset val="1"/>
          </rPr>
          <t xml:space="preserve">Author:
</t>
        </r>
        <r>
          <rPr>
            <sz val="9"/>
            <color indexed="81"/>
            <rFont val="Tahoma"/>
            <family val="2"/>
          </rPr>
          <t>The Weighted average annual values in this table were calculated inn November 2018 and the figures produced will represent old demand data.</t>
        </r>
        <r>
          <rPr>
            <sz val="9"/>
            <color indexed="81"/>
            <rFont val="Tahoma"/>
            <charset val="1"/>
          </rPr>
          <t xml:space="preserve">
</t>
        </r>
      </text>
    </comment>
  </commentList>
</comments>
</file>

<file path=xl/comments2.xml><?xml version="1.0" encoding="utf-8"?>
<comments xmlns="http://schemas.openxmlformats.org/spreadsheetml/2006/main">
  <authors>
    <author>Jonathan Sweeney</author>
  </authors>
  <commentList>
    <comment ref="B75" authorId="0" shapeId="0">
      <text>
        <r>
          <rPr>
            <b/>
            <sz val="9"/>
            <color indexed="81"/>
            <rFont val="Tahoma"/>
            <family val="2"/>
          </rPr>
          <t>Author:</t>
        </r>
        <r>
          <rPr>
            <sz val="9"/>
            <color indexed="81"/>
            <rFont val="Tahoma"/>
            <family val="2"/>
          </rPr>
          <t xml:space="preserve">
The Weighted average annual values in this table were calculated inn November 2018 and the figures produced will represent old demand data.
</t>
        </r>
      </text>
    </comment>
  </commentList>
</comments>
</file>

<file path=xl/comments3.xml><?xml version="1.0" encoding="utf-8"?>
<comments xmlns="http://schemas.openxmlformats.org/spreadsheetml/2006/main">
  <authors>
    <author>Jonathan Sweeney</author>
  </authors>
  <commentList>
    <comment ref="B63" authorId="0" shapeId="0">
      <text>
        <r>
          <rPr>
            <b/>
            <sz val="9"/>
            <color indexed="81"/>
            <rFont val="Tahoma"/>
            <family val="2"/>
          </rPr>
          <t>Author:</t>
        </r>
        <r>
          <rPr>
            <sz val="9"/>
            <color indexed="81"/>
            <rFont val="Tahoma"/>
            <family val="2"/>
          </rPr>
          <t xml:space="preserve">
The Weighted average annual values in this table were calculated inn November 2018 and the figures produced will represent old demand data.
</t>
        </r>
      </text>
    </comment>
  </commentList>
</comments>
</file>

<file path=xl/sharedStrings.xml><?xml version="1.0" encoding="utf-8"?>
<sst xmlns="http://schemas.openxmlformats.org/spreadsheetml/2006/main" count="8474" uniqueCount="603">
  <si>
    <t>Description</t>
  </si>
  <si>
    <t>This file sets out the inputs and calculations used to calculate the level of the PPM cap in each 28A Charge Restriction Period - for each fuel, Charge Restriction Region, Benchmark Annual Consumption Level and Benchmark Metering Arrangement.</t>
  </si>
  <si>
    <t>The inputs used are the outputs of Annexes 2 - 5 of the licence condition, together with the latest value of CPIH, and Baseline Values of the Operating Cost Allowance, Prepayment meter uplift allowance, EBIT Margin Percentage, Headroom Allowance Percentage, and Initial Value of the CPIH Index as published in our notice.</t>
  </si>
  <si>
    <t>Also included in the model are values of the indices for historical periods. These illustrate what the cap would have been, had the model been used to calculate the cap for previous periods, and are included for illustration only. For the avoidance of doubt, these values will not be used to set the level of the PPM cap.</t>
  </si>
  <si>
    <t>&lt;= Denotes an input</t>
  </si>
  <si>
    <t>&lt;= Denotes a calculation or output</t>
  </si>
  <si>
    <t>The first diagram below ('model context') describes how the different workbooks feeding into this file fit together.</t>
  </si>
  <si>
    <t>The second diagram below ('model map') provides an overview of the structure of this file.</t>
  </si>
  <si>
    <t>Model context</t>
  </si>
  <si>
    <r>
      <t xml:space="preserve">Notice
</t>
    </r>
    <r>
      <rPr>
        <sz val="10"/>
        <color rgb="FF000000"/>
        <rFont val="Verdana"/>
        <family val="2"/>
      </rPr>
      <t>Contains the Baseline Values of the Operating Cost Allowance, Prepayment meter uplift allowance, EBIT Margin Percentage and Headroom Allowance Percentage, and the Initial Value of the CPIH Index</t>
    </r>
  </si>
  <si>
    <t>"</t>
  </si>
  <si>
    <r>
      <t xml:space="preserve">PPM cap
</t>
    </r>
    <r>
      <rPr>
        <sz val="10"/>
        <color rgb="FF000000"/>
        <rFont val="Verdana"/>
        <family val="2"/>
      </rPr>
      <t>This model. It brings together inputs to calculate the overall level of the PPM cap for each Charge Restriction Region and Charge Restriction Period</t>
    </r>
  </si>
  <si>
    <r>
      <t xml:space="preserve">Annex 2 - Wholesale cost allowance
</t>
    </r>
    <r>
      <rPr>
        <sz val="10"/>
        <color rgb="FF000000"/>
        <rFont val="Verdana"/>
        <family val="2"/>
      </rPr>
      <t>Calculates the value of the Direct Fuel Cost Component using information on wholesale prices, and the Capacity Market Cost Component using information on auction clearing prices and obligated capacity. Together these allowances form the Wholesale Cost Allowance</t>
    </r>
  </si>
  <si>
    <r>
      <t xml:space="preserve">Annex 3 - Network cost allowance elec
</t>
    </r>
    <r>
      <rPr>
        <sz val="10"/>
        <color rgb="FF000000"/>
        <rFont val="Verdana"/>
        <family val="2"/>
      </rPr>
      <t>Calculates the value of the Network Cost Allowance for electricity, using data from network companies' charging statements and assumptions about demand and losses</t>
    </r>
  </si>
  <si>
    <r>
      <t xml:space="preserve">Supplementary workbook, Demand and losses
</t>
    </r>
    <r>
      <rPr>
        <sz val="10"/>
        <color rgb="FF000000"/>
        <rFont val="Verdana"/>
        <family val="2"/>
      </rPr>
      <t>Shows calculation of distribution and transmission loss multipliers, and electricity demand parameters, for use in Annexes</t>
    </r>
  </si>
  <si>
    <r>
      <t xml:space="preserve">Annex 3 - Network cost allowance gas
</t>
    </r>
    <r>
      <rPr>
        <sz val="10"/>
        <color rgb="FF000000"/>
        <rFont val="Verdana"/>
        <family val="2"/>
      </rPr>
      <t>Calculates the value of the Network Cost Allowance for gas, using data from network companies' charging statements and assumptions about demand</t>
    </r>
  </si>
  <si>
    <r>
      <t xml:space="preserve">Annex 4 - Policy cost allowance
</t>
    </r>
    <r>
      <rPr>
        <sz val="10"/>
        <color rgb="FF000000"/>
        <rFont val="Verdana"/>
        <family val="2"/>
      </rPr>
      <t>Calculates the value of the Policy Cost Allowance, using forecasts from scheme administrators and assumptions about demand</t>
    </r>
  </si>
  <si>
    <r>
      <t xml:space="preserve">Annex 5 - SMNCC
</t>
    </r>
    <r>
      <rPr>
        <sz val="10"/>
        <color rgb="FF000000"/>
        <rFont val="Verdana"/>
        <family val="2"/>
      </rPr>
      <t>Calculates the value of the Smart Metering Net Cost Change, using smart industry body charging statements and budgets</t>
    </r>
  </si>
  <si>
    <t>Model map</t>
  </si>
  <si>
    <t>List of tabs</t>
  </si>
  <si>
    <t>Tab name</t>
  </si>
  <si>
    <t>Tab type</t>
  </si>
  <si>
    <t>Front sheet</t>
  </si>
  <si>
    <t>n/a</t>
  </si>
  <si>
    <t>Version control</t>
  </si>
  <si>
    <t>Notes</t>
  </si>
  <si>
    <t>This tab</t>
  </si>
  <si>
    <t>1 Outputs=&gt;</t>
  </si>
  <si>
    <t>1a PPM cap</t>
  </si>
  <si>
    <t>Outputs</t>
  </si>
  <si>
    <t>Level of the PPM cap for each Charge Restriction Region, each fuel and Benchmark Metering Arrangment and each Benchmark Annual Consumption Level for a selected 28A Charge Restriction Period</t>
  </si>
  <si>
    <t>1b Historical level tables</t>
  </si>
  <si>
    <t>Supplementary tables showing trend in level of the cap as it would have been calculated for historical periods; and demand weighted average level of cap for the year 2017/18</t>
  </si>
  <si>
    <t>2 Calculations=&gt;</t>
  </si>
  <si>
    <t>ElecSingle_PPM_3100kWh</t>
  </si>
  <si>
    <t>Calculations</t>
  </si>
  <si>
    <t>This table brings together allowances to calculate level of PPM cap in pounds per customer for the given fuel - Benchmark Metering Arrangement - Benchmark Annual Consumption Level. Values are calculated by 28A Charge Restriction Period and Charge Restriction Region.</t>
  </si>
  <si>
    <t>Gas_PPM_12000kWh</t>
  </si>
  <si>
    <t>ElecMulti_PPM_4200kWh</t>
  </si>
  <si>
    <t>ElecSingle_PPM_Nil</t>
  </si>
  <si>
    <t>Gas_PPM_Nil</t>
  </si>
  <si>
    <t>ElecMulti_PPM_Nil</t>
  </si>
  <si>
    <t>3 Inputs=&gt;</t>
  </si>
  <si>
    <t>3a DF</t>
  </si>
  <si>
    <t>Inputs</t>
  </si>
  <si>
    <t>Values of Direct Fuel Cost Component taken from Annex 2 to the licence conditions</t>
  </si>
  <si>
    <t>3b CM</t>
  </si>
  <si>
    <t>Values of Capacity Market Cost Component taken from Annex 2 to the licence conditions</t>
  </si>
  <si>
    <t>3c PC</t>
  </si>
  <si>
    <t>Values of Policy Cost Allowance taken from Annex 4 to the licence conditions</t>
  </si>
  <si>
    <t>3d NC - Elec</t>
  </si>
  <si>
    <t>Values of Network Cost Allowance for electricity taken from Annex 3 to the electricity licence condition</t>
  </si>
  <si>
    <t>3e NC - Gas</t>
  </si>
  <si>
    <t>Values of Network Cost Allowance for gas taken from Annex 3 to the gas licence condition</t>
  </si>
  <si>
    <t>3f CPIH</t>
  </si>
  <si>
    <t>Latest value of CPIH, as published by ONS, used to update Operating Cost Allowance and Payment Method Adjustment Additional Cost</t>
  </si>
  <si>
    <t>3g OC</t>
  </si>
  <si>
    <t>Baseline Value of Operating Cost Allowance</t>
  </si>
  <si>
    <t>3h SMNCC</t>
  </si>
  <si>
    <t>Values of Pass-through Smart Metering Net Cost Change taken from Annex 5 to the licence conditions</t>
  </si>
  <si>
    <t>3i PPM</t>
  </si>
  <si>
    <t>Baseline Value of Prepayment meter uplift allowance</t>
  </si>
  <si>
    <t>3j EBIT</t>
  </si>
  <si>
    <t>Baseline Value of EBIT Margin Percentage</t>
  </si>
  <si>
    <t>3k HAP</t>
  </si>
  <si>
    <t>Baseline Value of Headroom Allowance Percentage</t>
  </si>
  <si>
    <t>PPM cap model</t>
  </si>
  <si>
    <t>Version Control</t>
  </si>
  <si>
    <t>Date Published</t>
  </si>
  <si>
    <t>Changes</t>
  </si>
  <si>
    <t>PPM cap</t>
  </si>
  <si>
    <t>Level of the PPM cap for the chosen 28A Charge Restriction Period, broken down by fuel and Benchmark Metering Arrangment, Benchmark Annual Consumption Level and Charge Restriction Region.
All units are pounds per customer, excluding VAT except where specified.
Dual fuel values are provided for information only.</t>
  </si>
  <si>
    <t>28A Charge Restriction Period:</t>
  </si>
  <si>
    <t>April 2019 - September 2019</t>
  </si>
  <si>
    <t>Charge Restriction Region</t>
  </si>
  <si>
    <t>Electricity: Single-Rate Metering Arrangement</t>
  </si>
  <si>
    <t>Electricity: Multi-Register Metering Arrangement</t>
  </si>
  <si>
    <t>Gas</t>
  </si>
  <si>
    <t>Dual fuel (implied)</t>
  </si>
  <si>
    <t>Nil kWh</t>
  </si>
  <si>
    <t>m (3,100 kWh)</t>
  </si>
  <si>
    <t>m (4,200 kWh)</t>
  </si>
  <si>
    <t>m (12,000 kWh)</t>
  </si>
  <si>
    <t>m (3,100kWh electricity; 12,000 kWh gas)</t>
  </si>
  <si>
    <t>North West</t>
  </si>
  <si>
    <t>Northern</t>
  </si>
  <si>
    <t>Yorkshire</t>
  </si>
  <si>
    <t>Northern Scotland</t>
  </si>
  <si>
    <t>Southern</t>
  </si>
  <si>
    <t>Southern Scotland</t>
  </si>
  <si>
    <t>N Wales and Mersey</t>
  </si>
  <si>
    <t>London</t>
  </si>
  <si>
    <t>South East</t>
  </si>
  <si>
    <t>Eastern</t>
  </si>
  <si>
    <t>East Midlands</t>
  </si>
  <si>
    <t>Midlands</t>
  </si>
  <si>
    <t>Southern Western</t>
  </si>
  <si>
    <t>South Wales</t>
  </si>
  <si>
    <t>GB average</t>
  </si>
  <si>
    <t>GB average, inc VAT (at 5%)</t>
  </si>
  <si>
    <t>Lookups - Charge Restriction Periods to columns</t>
  </si>
  <si>
    <t>28AD Charge Restriction Period</t>
  </si>
  <si>
    <t>Column reference</t>
  </si>
  <si>
    <t>April 2015 – September 2015</t>
  </si>
  <si>
    <t>Column reference, current charging period:</t>
  </si>
  <si>
    <t>October 2015- March 2016</t>
  </si>
  <si>
    <t>April 2016-September 2016</t>
  </si>
  <si>
    <t>October 2016-March 2017</t>
  </si>
  <si>
    <t>April 2017 - September 2017</t>
  </si>
  <si>
    <t>October 2017 - March 2018</t>
  </si>
  <si>
    <t>April 2018 - September 2018</t>
  </si>
  <si>
    <t>October 2018 - March 2019</t>
  </si>
  <si>
    <t>January 2019 - March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</si>
  <si>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</si>
  <si>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</si>
  <si>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</si>
  <si>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</si>
  <si>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</si>
  <si>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</si>
  <si>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</si>
  <si>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</si>
  <si>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</si>
  <si>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Historical level tables</t>
  </si>
  <si>
    <t>Trend in the indicative level of the prepayment price cap for historical periods (£ per customer per year, average across GB regions)</t>
  </si>
  <si>
    <t>PPM</t>
  </si>
  <si>
    <t>Nil consumption</t>
  </si>
  <si>
    <t>Apr 2017 - Sep 2017</t>
  </si>
  <si>
    <t>Oct 2017 - Mar 2018</t>
  </si>
  <si>
    <t>Apr 2018 - Sep 2018</t>
  </si>
  <si>
    <t>Oct 2018 - Mar 2019</t>
  </si>
  <si>
    <t>Apr 2019 - Sep 2019</t>
  </si>
  <si>
    <t>DF</t>
  </si>
  <si>
    <t>-</t>
  </si>
  <si>
    <t>CM</t>
  </si>
  <si>
    <t>PC</t>
  </si>
  <si>
    <t>NC</t>
  </si>
  <si>
    <t>OC</t>
  </si>
  <si>
    <t>SMNCC</t>
  </si>
  <si>
    <t>EBIT</t>
  </si>
  <si>
    <t>HAP</t>
  </si>
  <si>
    <t>Total_GB average</t>
  </si>
  <si>
    <t>Total inc VAT</t>
  </si>
  <si>
    <t>Typical consumption</t>
  </si>
  <si>
    <t>2017/18 weighted average - detailed breakdown (£ per customer per year, average of GB regions)</t>
  </si>
  <si>
    <t>Weights (estimated proportion of demand in each season)</t>
  </si>
  <si>
    <t>Fuel - Benchmark Metering Arrangment</t>
  </si>
  <si>
    <t>Summer</t>
  </si>
  <si>
    <t>Winter</t>
  </si>
  <si>
    <t>Electricity - Single-Rate Metering Arrangement</t>
  </si>
  <si>
    <t>Electricity - Multi-Register Metering Arrangement</t>
  </si>
  <si>
    <t>Electricity</t>
  </si>
  <si>
    <t>Dual Fuel</t>
  </si>
  <si>
    <t>Single-Rate</t>
  </si>
  <si>
    <t>Multi-Register</t>
  </si>
  <si>
    <t>Costs</t>
  </si>
  <si>
    <t>Wholesale</t>
  </si>
  <si>
    <t>Direct fuel</t>
  </si>
  <si>
    <t>Policy</t>
  </si>
  <si>
    <t>RO</t>
  </si>
  <si>
    <t>CfDs</t>
  </si>
  <si>
    <t>FiTs</t>
  </si>
  <si>
    <t>ECO</t>
  </si>
  <si>
    <t>WHD</t>
  </si>
  <si>
    <t>AAHEDC</t>
  </si>
  <si>
    <t>Networks</t>
  </si>
  <si>
    <t>Transmission</t>
  </si>
  <si>
    <t>Distribution</t>
  </si>
  <si>
    <t>BSUoS</t>
  </si>
  <si>
    <t>Operating costs</t>
  </si>
  <si>
    <t>PPM costs</t>
  </si>
  <si>
    <t>Prepayment meter uplift allowance</t>
  </si>
  <si>
    <t>EBIT (applied to everything)</t>
  </si>
  <si>
    <t>VAT @ 5%</t>
  </si>
  <si>
    <t>Total, including VAT, excluding headroom</t>
  </si>
  <si>
    <t>Headroom (applied to everything excluding networks)</t>
  </si>
  <si>
    <t>Total, including VAT, including headroom</t>
  </si>
  <si>
    <t>Calculate</t>
  </si>
  <si>
    <t>This table brings together allowances to calculate level of the PPM cap in £ per customer for the given fuel - Benchmark Metering Arrangement - Benchmark Annual Consumption Level. Values are calculated by 28A Charge Restriction Period and Charge Restriction Region.</t>
  </si>
  <si>
    <t>Fuel  / Benchmark Metering Arrangement</t>
  </si>
  <si>
    <t>Benchmark Annual Consumption Level</t>
  </si>
  <si>
    <t>Payment Method</t>
  </si>
  <si>
    <t>Category</t>
  </si>
  <si>
    <t>Component</t>
  </si>
  <si>
    <t>Region name</t>
  </si>
  <si>
    <t>Historical examples</t>
  </si>
  <si>
    <t>Values to be used to update level of PPM cap</t>
  </si>
  <si>
    <t xml:space="preserve">These are for historical periods, for illustration only. </t>
  </si>
  <si>
    <t>These are the values that will be populated to calculate the updated level of the PPM cap</t>
  </si>
  <si>
    <t>28AD Charge Restriction Period:</t>
  </si>
  <si>
    <t>Update calculated as of:</t>
  </si>
  <si>
    <t>February 2015</t>
  </si>
  <si>
    <t>August 2015</t>
  </si>
  <si>
    <t>February 2016</t>
  </si>
  <si>
    <t>August 2016</t>
  </si>
  <si>
    <t>February 2017</t>
  </si>
  <si>
    <t>August 2017</t>
  </si>
  <si>
    <t>February 2018</t>
  </si>
  <si>
    <t>August 2018</t>
  </si>
  <si>
    <t>November 2018</t>
  </si>
  <si>
    <t>February 2019</t>
  </si>
  <si>
    <t>August 2019</t>
  </si>
  <si>
    <t>February 2020</t>
  </si>
  <si>
    <t>August 2020</t>
  </si>
  <si>
    <t>February 2021</t>
  </si>
  <si>
    <t>August 2021</t>
  </si>
  <si>
    <t>February 2022</t>
  </si>
  <si>
    <t>August 2022</t>
  </si>
  <si>
    <t>February 2023</t>
  </si>
  <si>
    <t>August 2023</t>
  </si>
  <si>
    <t>Charging year:</t>
  </si>
  <si>
    <t>2015/16</t>
  </si>
  <si>
    <t>2016/17</t>
  </si>
  <si>
    <t>2017/18</t>
  </si>
  <si>
    <t>2018/19</t>
  </si>
  <si>
    <t>2018/2019</t>
  </si>
  <si>
    <t>2019/2020</t>
  </si>
  <si>
    <t>2020/2021</t>
  </si>
  <si>
    <t>2021/2022</t>
  </si>
  <si>
    <t>2022/2023</t>
  </si>
  <si>
    <t>2023/2024</t>
  </si>
  <si>
    <t>Policy costs</t>
  </si>
  <si>
    <t>Network costs</t>
  </si>
  <si>
    <t>E</t>
  </si>
  <si>
    <t>Headroom</t>
  </si>
  <si>
    <t>H</t>
  </si>
  <si>
    <t>Total</t>
  </si>
  <si>
    <t>3,100 kWh</t>
  </si>
  <si>
    <t>These are the values that will be populated to calculate the updated level of the PPMcap</t>
  </si>
  <si>
    <t>12,000 kWh</t>
  </si>
  <si>
    <t>4,200 kWh</t>
  </si>
  <si>
    <t>Direct Fuel Cost Component</t>
  </si>
  <si>
    <t>This tab shows the Direct Fuel Cost Component values for each fuel, Charge Restriction Region, Benchmark Metering Arrangement and 28A Charge Restriction Period, calculated according to Annex 2 to the licence conditions.
The values below are for Benchmark Annual Consumption Level m kWh (typical consumption). The value of the Direct Fuel Cost Component at Benchmark Annual Consumption Level nil kWh is zero.</t>
  </si>
  <si>
    <t>1. Direct Fuel Cost Component value, to be used to update level of prepayment price cap</t>
  </si>
  <si>
    <t>Fuel</t>
  </si>
  <si>
    <t>Benchmark Metering Arrangement</t>
  </si>
  <si>
    <t>Unit</t>
  </si>
  <si>
    <t>Fiscal year (April to March):</t>
  </si>
  <si>
    <t>2015/2016</t>
  </si>
  <si>
    <t>2016/2017</t>
  </si>
  <si>
    <t>2017/2018</t>
  </si>
  <si>
    <t>Single-Rate Metering Arrangement</t>
  </si>
  <si>
    <t>£ per customer per year</t>
  </si>
  <si>
    <t>Multi-Register Metering Arrangement</t>
  </si>
  <si>
    <t>2. Weighted average annual values (weighted by proportion of demand in each season). (GB average)</t>
  </si>
  <si>
    <t>Fuel / Benchmark Metering Arrangement</t>
  </si>
  <si>
    <t>Year:</t>
  </si>
  <si>
    <t>Capacity Market Cost Component</t>
  </si>
  <si>
    <t>This tab shows the Capacity Market Cost Component values for each Charge Restriction Region, Benchmark Metering Arrangement and 28A Charge Restriction Period, calculated according to Annex 2 to the licence conditions. The Capacity Market Cost Component applies to electricity only.
The values below are for Benchmark Annual Consumption Level m kWh (typical consumption). The value of the Capacity Market Cost Component at Benchmark Annual Consumption Level nil kWh is zero.</t>
  </si>
  <si>
    <t>1. Capacity Market Cost Component value, to be used to update level of prepayment price cap. At Benchmark Annual Consumption Level m (typical consumption)</t>
  </si>
  <si>
    <t>Policy Cost Allowance</t>
  </si>
  <si>
    <t>This tab shows the Policy Cost Allowance values for each fuel, Benchmark Metering Arrangement and 28A Charge Restriction Period, calculated according to Annex 4 to the licence conditions.
The values in section 1 below are for Benchmark Annual Consumption Level m kWh (typical consumption). The values of the Policy Cost Allowance at Benchmark Annual Consumption Level nil kWh are equal to the WHD values in section 2 below.</t>
  </si>
  <si>
    <t>1. Policy Cost Allowance values at Benchmark Annual Consumption Level m (typical consumption), to be used to update level of prepayment price cap</t>
  </si>
  <si>
    <t>Fuel and Benchmark Metering Arrangement</t>
  </si>
  <si>
    <t>2. Scheme by scheme estimates (GB average). The WHD estimate for each fuel and Benchmark Metering Arrangement is used as the Policy Cost Allowance at Benchmark Annual Consumption Level nil kWh.</t>
  </si>
  <si>
    <t>Scheme</t>
  </si>
  <si>
    <t>£/MWh supplied</t>
  </si>
  <si>
    <t>CfD (GB average)</t>
  </si>
  <si>
    <t>FiT</t>
  </si>
  <si>
    <t>£/customer</t>
  </si>
  <si>
    <t>AAHEDC (GB average)</t>
  </si>
  <si>
    <t>3. Weighted average annual values (Weighted by proportion of demand in each season). (GB average)</t>
  </si>
  <si>
    <t>CfD</t>
  </si>
  <si>
    <t>Network Cost Allowance - Electricity</t>
  </si>
  <si>
    <t>This tab shows the electricity Network Cost Allowance values for each 28A Charge Restriction Period, Benchmark Metering Arrangement, Benchmark Annual Consumption Level and Charge Restriction Region, calculated according to Annex 3 to the Electricity licence conditions.</t>
  </si>
  <si>
    <t>1. Network Cost Allowance, electricity, £ per customer per year</t>
  </si>
  <si>
    <t>Nil</t>
  </si>
  <si>
    <t xml:space="preserve">2. Weighted average annual values (weighted by proportion of demand in each season). For Benchmark Annual Consumption Level m kWh (typical consumption). GB average </t>
  </si>
  <si>
    <t>Network Cost Allowance - Gas</t>
  </si>
  <si>
    <t>This tab shows the gas Network Cost Allowance values for each 28A Charge Restriction Period and Charge Restriction Region, calculated according to Annex 3 to the Gas licence conditions.
The figures below are for Benchmark Annual Consumption Level m kWh (typical consumption). The value of the gas Network Cost Allowance at Benchmark Annual Consumption Level nil kWh is zero.</t>
  </si>
  <si>
    <t>1. Network Cost Allowance, Gas, £ per customer per year</t>
  </si>
  <si>
    <t>Gas transmission charges</t>
  </si>
  <si>
    <t>Gas distribution charges</t>
  </si>
  <si>
    <t>Network Cost Allowance, Gas (at Benchmark Annual Consumption Level m)</t>
  </si>
  <si>
    <t>CPIH</t>
  </si>
  <si>
    <t>This tab shows the consumer price index (including owner occupiers' housing costs) (the 'CPIH Index'). This is used to index the Operating Cost Allowance and Payment Method Adjustment Additional Cost. It also shows the Initial Value of CPIH ('CPIHo'), as published in the notice.</t>
  </si>
  <si>
    <t>Output</t>
  </si>
  <si>
    <t>CPIH Initial Value (December 2016):</t>
  </si>
  <si>
    <t>Value of CPIH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</si>
  <si>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</si>
  <si>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</si>
  <si>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</si>
  <si>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</si>
  <si>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</si>
  <si>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</si>
  <si>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</si>
  <si>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</si>
  <si>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</si>
  <si>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</si>
  <si>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</si>
  <si>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</si>
  <si>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</si>
  <si>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</si>
  <si>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</si>
  <si>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</si>
  <si>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</si>
  <si>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</si>
  <si>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April 2015 - September 2015</t>
  </si>
  <si>
    <t>October 2015 - March 2016</t>
  </si>
  <si>
    <t>April 2016 - September 2016</t>
  </si>
  <si>
    <t>October 2016 - March 2017</t>
  </si>
  <si>
    <t>Input data, from ONS</t>
  </si>
  <si>
    <t>Notes: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</si>
  <si>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</si>
  <si>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</si>
  <si>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</si>
  <si>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Title</t>
  </si>
  <si>
    <t>CPIH INDEX 00: ALL ITEMS 2015=100</t>
  </si>
  <si>
    <t>CDID</t>
  </si>
  <si>
    <t>L522</t>
  </si>
  <si>
    <t>Source dataset ID</t>
  </si>
  <si>
    <t>MM23</t>
  </si>
  <si>
    <t>PreUnit</t>
  </si>
  <si>
    <t>Index, base year = 100</t>
  </si>
  <si>
    <t>Release date</t>
  </si>
  <si>
    <t>Next release</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</si>
  <si>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</si>
  <si>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</si>
  <si>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</si>
  <si>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</si>
  <si>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</si>
  <si>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</si>
  <si>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</si>
  <si>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</si>
  <si>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</si>
  <si>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</si>
  <si>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</si>
  <si>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</si>
  <si>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</si>
  <si>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</si>
  <si>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</si>
  <si>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</si>
  <si>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</si>
  <si>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</si>
  <si>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</si>
  <si>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</si>
  <si>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</si>
  <si>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</si>
  <si>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</si>
  <si>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</si>
  <si>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</si>
  <si>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</si>
  <si>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</si>
  <si>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</si>
  <si>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</si>
  <si>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</si>
  <si>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</si>
  <si>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</si>
  <si>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</si>
  <si>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</si>
  <si>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</si>
  <si>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</si>
  <si>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</si>
  <si>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</si>
  <si>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</si>
  <si>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</si>
  <si>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</si>
  <si>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</si>
  <si>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</si>
  <si>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</si>
  <si>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</si>
  <si>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</si>
  <si>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</si>
  <si>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</si>
  <si>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</si>
  <si>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</si>
  <si>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</si>
  <si>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</si>
  <si>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</si>
  <si>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</si>
  <si>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</si>
  <si>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</si>
  <si>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</si>
  <si>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</si>
  <si>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</si>
  <si>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</si>
  <si>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</si>
  <si>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</si>
  <si>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</si>
  <si>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</si>
  <si>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</si>
  <si>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</si>
  <si>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</si>
  <si>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</si>
  <si>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</si>
  <si>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</si>
  <si>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</si>
  <si>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</si>
  <si>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</si>
  <si>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</si>
  <si>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</si>
  <si>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</si>
  <si>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</si>
  <si>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</si>
  <si>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</si>
  <si>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</si>
  <si>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</si>
  <si>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</si>
  <si>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</si>
  <si>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</si>
  <si>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</si>
  <si>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</si>
  <si>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</si>
  <si>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</si>
  <si>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</si>
  <si>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</si>
  <si>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</si>
  <si>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</si>
  <si>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</si>
  <si>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</si>
  <si>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</si>
  <si>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</si>
  <si>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</si>
  <si>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</si>
  <si>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</si>
  <si>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</si>
  <si>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</si>
  <si>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</si>
  <si>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</si>
  <si>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</si>
  <si>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</si>
  <si>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</si>
  <si>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</si>
  <si>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</si>
  <si>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</si>
  <si>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</si>
  <si>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</si>
  <si>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</si>
  <si>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</si>
  <si>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</si>
  <si>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</si>
  <si>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</si>
  <si>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</si>
  <si>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</si>
  <si>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</si>
  <si>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</si>
  <si>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</si>
  <si>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</si>
  <si>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</si>
  <si>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</si>
  <si>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</si>
  <si>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</si>
  <si>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</si>
  <si>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</si>
  <si>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</si>
  <si>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</si>
  <si>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</si>
  <si>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</si>
  <si>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</si>
  <si>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</si>
  <si>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</si>
  <si>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</si>
  <si>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</si>
  <si>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</si>
  <si>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</si>
  <si>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</si>
  <si>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</si>
  <si>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</si>
  <si>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</si>
  <si>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</si>
  <si>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</si>
  <si>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</si>
  <si>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</si>
  <si>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</si>
  <si>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</si>
  <si>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</si>
  <si>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</si>
  <si>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</si>
  <si>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</si>
  <si>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</si>
  <si>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</si>
  <si>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</si>
  <si>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</si>
  <si>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</si>
  <si>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</si>
  <si>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</si>
  <si>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</si>
  <si>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</si>
  <si>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</si>
  <si>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</si>
  <si>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</si>
  <si>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</si>
  <si>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</si>
  <si>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</si>
  <si>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</si>
  <si>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</si>
  <si>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</si>
  <si>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</si>
  <si>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</si>
  <si>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</si>
  <si>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</si>
  <si>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</si>
  <si>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</si>
  <si>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</si>
  <si>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</si>
  <si>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</si>
  <si>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</si>
  <si>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</si>
  <si>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</si>
  <si>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</si>
  <si>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</si>
  <si>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</si>
  <si>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</si>
  <si>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</si>
  <si>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</si>
  <si>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</si>
  <si>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</si>
  <si>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</si>
  <si>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</si>
  <si>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</si>
  <si>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</si>
  <si>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</si>
  <si>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</si>
  <si>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</si>
  <si>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</si>
  <si>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</si>
  <si>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</si>
  <si>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</si>
  <si>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</si>
  <si>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</si>
  <si>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</si>
  <si>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</si>
  <si>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</si>
  <si>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</si>
  <si>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</si>
  <si>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</si>
  <si>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</si>
  <si>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</si>
  <si>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</si>
  <si>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</si>
  <si>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</si>
  <si>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</si>
  <si>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</si>
  <si>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</si>
  <si>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</si>
  <si>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</si>
  <si>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</si>
  <si>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</si>
  <si>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2018 JUL</t>
  </si>
  <si>
    <t>2018 AUG</t>
  </si>
  <si>
    <t>2018 SEP</t>
  </si>
  <si>
    <t>2018 OCT</t>
  </si>
  <si>
    <t>2018 NOV</t>
  </si>
  <si>
    <t>Operating Cost Allowance</t>
  </si>
  <si>
    <t>This tab shows the Baseline Value of the Operating Cost Allowance for each fuel, Benchmark Metering Arrangement and Benchmark Annual Consumption Level, as published in the notice. (These are used as the values for April-September 2017 and indexed subsequently using CPIH, relative to CPIH in December 2016).</t>
  </si>
  <si>
    <t>Value</t>
  </si>
  <si>
    <t>This tab shows the value of the Smart Metering Net Cost Change for each fuel, Benchmark Annual Consumption Level and 28A Charge Restriction Period, calculated according to Annex 5 of the licence conditions.
Pass-through costs are compared to those included in the operating cost baseline in April 2017. Because the operating cost baseline is uplifted by CPIH, we also uplift the baseline value of pass-through costs in calculating the difference.</t>
  </si>
  <si>
    <t>Pass through costs</t>
  </si>
  <si>
    <t>These are for historical periods. The values for April-September 2017 are those included in the operating costs allowance, and are the baseline against which the SMNCC is calculated. Other periods are shown for illustration only.</t>
  </si>
  <si>
    <t>DCC charges</t>
  </si>
  <si>
    <t>£ per meter</t>
  </si>
  <si>
    <t>SEGB charges</t>
  </si>
  <si>
    <t>SMICoP charges</t>
  </si>
  <si>
    <t>Total pass through charges</t>
  </si>
  <si>
    <t>CPIH compared to baseline</t>
  </si>
  <si>
    <t>Multiplier</t>
  </si>
  <si>
    <t>Net Change in DCC, SEGB &amp; SMICoP charges</t>
  </si>
  <si>
    <t>PPM Passthrough - SMNCC at Benchmark Annual Consumption Level m kWh (typical consumption)</t>
  </si>
  <si>
    <t>SMNCC at Benchmark Annual Consumption Level m kWh</t>
  </si>
  <si>
    <t>£ per customer</t>
  </si>
  <si>
    <t>PPM Passthrough - SMNCC at Benchmark Annual Consumption Level nil kWh</t>
  </si>
  <si>
    <t>Scaling factor</t>
  </si>
  <si>
    <t>In line with historical pricing at nil consumption - see default tariff cap appendix 1 of statutory consultation</t>
  </si>
  <si>
    <t>SMNCC at Benchmark Annual Consumption Level nil kWh</t>
  </si>
  <si>
    <t>This tab shows the Baseline Values for the Prepayment meter uplift allowance, for each fuel (which are used as the values for April-September 2017 and indexed subsequently using CPIH, relative to the Initial Value of CPIH in December 2016).The value is taken from indexing the 2015 baseline PPM uplift from the original PPM cap by CPI to 2017.
These values are the same at each Benchmark Annual Consumption Level and Benchmark Metering Arrangement.</t>
  </si>
  <si>
    <t>Term</t>
  </si>
  <si>
    <t>EBIT Margin Percentage</t>
  </si>
  <si>
    <t>Headroom Allowance Percentage</t>
  </si>
  <si>
    <t>This tab shows the Headroom Allowance Percentage, as published in the notice.
Note that the value of the Headroom Allowance Percentage is identical for each fuel, Bechmark Metering Arrangement and Benchmark Annual Consumption Level.</t>
  </si>
  <si>
    <t>v1.0</t>
  </si>
  <si>
    <t>Oct 2019 - Mar 2020</t>
  </si>
  <si>
    <t>2019 JAN</t>
  </si>
  <si>
    <t>2019 FEB</t>
  </si>
  <si>
    <t>2019 MAR</t>
  </si>
  <si>
    <t>2019 APR</t>
  </si>
  <si>
    <t>2019 MAY</t>
  </si>
  <si>
    <t>-Version created for update. 
-Inputs updated with latest values from Annex 2 to 5 of the licence condition</t>
  </si>
  <si>
    <r>
      <t xml:space="preserve">This tab shows the Baseline Value of the Earnings Before Interest and Tax Margin Percentage, as published in the notice. Note that this value is the same for each Fuel, Benchmark Metering Arrangement and Benchmark Annual Consumption Level. 
The percentage reflects the % of </t>
    </r>
    <r>
      <rPr>
        <i/>
        <sz val="9"/>
        <color rgb="FF000000"/>
        <rFont val="Verdana"/>
        <family val="2"/>
      </rPr>
      <t>costs</t>
    </r>
    <r>
      <rPr>
        <sz val="9"/>
        <color rgb="FF000000"/>
        <rFont val="Verdana"/>
        <family val="2"/>
      </rPr>
      <t xml:space="preserve"> required to provide an EBIT allowance equal to 1.9% of </t>
    </r>
    <r>
      <rPr>
        <i/>
        <sz val="9"/>
        <color rgb="FF000000"/>
        <rFont val="Verdana"/>
        <family val="2"/>
      </rPr>
      <t>revenue.</t>
    </r>
  </si>
  <si>
    <t>Supplementary tables showing trend .in level of the PPM cap as it would have been calculated for historical periods; and demand weighted average level of the PPM cap for the year 2017/18.</t>
  </si>
  <si>
    <t>v1.1</t>
  </si>
  <si>
    <t>Apr 2020 - Sep 2020</t>
  </si>
  <si>
    <t/>
  </si>
  <si>
    <t>-Inputs updated with latest values from Annex 2 to 5 of the licence condition</t>
  </si>
  <si>
    <t>15-01-2020</t>
  </si>
  <si>
    <t>19 February 2020</t>
  </si>
  <si>
    <t>2018</t>
  </si>
  <si>
    <t>2018 Q3</t>
  </si>
  <si>
    <t>2018 Q4</t>
  </si>
  <si>
    <t>2019 Q1</t>
  </si>
  <si>
    <t>2019 Q2</t>
  </si>
  <si>
    <t>2019 Q3</t>
  </si>
  <si>
    <t>2019 Q4</t>
  </si>
  <si>
    <t>2019 JUL</t>
  </si>
  <si>
    <t>2019 AUG</t>
  </si>
  <si>
    <t>2019 SEP</t>
  </si>
  <si>
    <t>2019 OCT</t>
  </si>
  <si>
    <t>2019 NOV</t>
  </si>
  <si>
    <t>v1.2</t>
  </si>
  <si>
    <t>Oct 2020 - Mar 2021</t>
  </si>
  <si>
    <t>2020 JAN</t>
  </si>
  <si>
    <t>2020 FEB</t>
  </si>
  <si>
    <t>2020 MAR</t>
  </si>
  <si>
    <t>2020 APR</t>
  </si>
  <si>
    <t>2020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</si>
</sst>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_(&quot;£&quot;* #,##0.00_);_(&quot;£&quot;* \(#,##0.00\);_(&quot;£&quot;* &quot;-&quot;??_);_(@_)"/>
    <numFmt numFmtId="165" formatCode="_(* #,##0.00_);_(* \(#,##0.00\);_(* &quot;-&quot;??_);_(@_)"/>
    <numFmt numFmtId="166" formatCode="0.0000%"/>
    <numFmt numFmtId="167" formatCode="0.0%"/>
    <numFmt numFmtId="168" formatCode="0.0000"/>
    <numFmt numFmtId="169" formatCode="0.000000"/>
    <numFmt numFmtId="170" formatCode="#,##0.00&quot; &quot;;&quot;-&quot;#,##0.00&quot; &quot;"/>
    <numFmt numFmtId="171" formatCode="0.0"/>
    <numFmt numFmtId="172" formatCode="[$£-809]#,##0.00&quot; &quot;;[Red]&quot;(&quot;[$£-809]#,##0.00&quot;)&quot;"/>
    <numFmt numFmtId="173" formatCode="[$£-809]#,##0.00;[Red][$£-809]#,##0.00"/>
    <numFmt numFmtId="174" formatCode="&quot; &quot;#,##0.00&quot; &quot;;&quot; (&quot;#,##0.00&quot;)&quot;;&quot; -&quot;00&quot; &quot;;&quot; &quot;@&quot; &quot;"/>
    <numFmt numFmtId="175" formatCode="&quot; &quot;[$€-809]#,##0.00&quot; &quot;;&quot;-&quot;[$€-809]#,##0.00&quot; &quot;;&quot; &quot;[$€-809]&quot;-&quot;00&quot; &quot;"/>
    <numFmt numFmtId="176" formatCode="_-[$€-2]* #,##0.00_-;\-[$€-2]* #,##0.00_-;_-[$€-2]* &quot;-&quot;??_-"/>
    <numFmt numFmtId="177" formatCode="0.000"/>
    <numFmt numFmtId="178" formatCode="_-[$£-809]* #,##0_-;\-[$£-809]* #,##0_-;_-[$£-809]* &quot;-&quot;??_-;_-@_-"/>
    <numFmt numFmtId="179" formatCode="#,##0.0"/>
    <numFmt numFmtId="180" formatCode="&quot;$&quot;#,##0_);[Red]\(&quot;$&quot;#,##0\)"/>
    <numFmt numFmtId="181" formatCode="0.0000000000000000000000000"/>
    <numFmt numFmtId="182" formatCode="0.000000_)"/>
  </numFmts>
  <fonts count="120">
    <font>
      <sz val="10"/>
      <color rgb="FF000000"/>
      <name val="Verdana"/>
      <family val="2"/>
    </font>
    <font>
      <sz val="10"/>
      <color theme="1"/>
      <name val="Verdana"/>
      <family val="2"/>
    </font>
    <font>
      <sz val="10"/>
      <color rgb="FF000000"/>
      <name val="Verdana"/>
      <family val="2"/>
    </font>
    <font>
      <b/>
      <sz val="11"/>
      <color rgb="FFFA7D00"/>
      <name val="Calibri"/>
      <family val="2"/>
    </font>
    <font>
      <i/>
      <sz val="11"/>
      <color rgb="FF7F7F7F"/>
      <name val="Calibri"/>
      <family val="2"/>
    </font>
    <font>
      <u/>
      <sz val="10"/>
      <color rgb="FF0563C1"/>
      <name val="Verdana"/>
      <family val="2"/>
    </font>
    <font>
      <sz val="11"/>
      <color rgb="FF3F3F76"/>
      <name val="Calibri"/>
      <family val="2"/>
    </font>
    <font>
      <sz val="11"/>
      <color rgb="FF000000"/>
      <name val="Calibri"/>
      <family val="2"/>
    </font>
    <font>
      <sz val="10"/>
      <color rgb="FF000000"/>
      <name val="Arial"/>
      <family val="2"/>
    </font>
    <font>
      <b/>
      <sz val="10"/>
      <color rgb="FF000000"/>
      <name val="Arial"/>
      <family val="2"/>
    </font>
    <font>
      <b/>
      <sz val="10"/>
      <color rgb="FFFFFFFF"/>
      <name val="Verdana"/>
      <family val="2"/>
    </font>
    <font>
      <b/>
      <sz val="10"/>
      <color rgb="FF000000"/>
      <name val="Verdana"/>
      <family val="2"/>
    </font>
    <font>
      <sz val="10"/>
      <color rgb="FFFFFFFF"/>
      <name val="Verdana"/>
      <family val="2"/>
    </font>
    <font>
      <b/>
      <sz val="14"/>
      <color rgb="FF000000"/>
      <name val="Verdana"/>
      <family val="2"/>
    </font>
    <font>
      <b/>
      <sz val="11"/>
      <color rgb="FF000000"/>
      <name val="Calibri"/>
      <family val="2"/>
    </font>
    <font>
      <sz val="11"/>
      <color rgb="FFBFBFBF"/>
      <name val="Verdana"/>
      <family val="2"/>
    </font>
    <font>
      <sz val="11"/>
      <color rgb="FF000000"/>
      <name val="Verdana"/>
      <family val="2"/>
    </font>
    <font>
      <sz val="9"/>
      <color rgb="FF000000"/>
      <name val="Verdana"/>
      <family val="2"/>
    </font>
    <font>
      <i/>
      <sz val="10"/>
      <color rgb="FF000000"/>
      <name val="Verdana"/>
      <family val="2"/>
    </font>
    <font>
      <b/>
      <u/>
      <sz val="10"/>
      <color rgb="FF000000"/>
      <name val="Verdana"/>
      <family val="2"/>
    </font>
    <font>
      <sz val="10"/>
      <color rgb="FFBFBFBF"/>
      <name val="Verdana"/>
      <family val="2"/>
    </font>
    <font>
      <b/>
      <sz val="10"/>
      <color rgb="FF757171"/>
      <name val="Verdana"/>
      <family val="2"/>
    </font>
    <font>
      <sz val="10"/>
      <color rgb="FF757171"/>
      <name val="Verdana"/>
      <family val="2"/>
    </font>
    <font>
      <b/>
      <i/>
      <sz val="10"/>
      <color rgb="FFA6A6A6"/>
      <name val="Verdana"/>
      <family val="2"/>
    </font>
    <font>
      <i/>
      <sz val="10"/>
      <color rgb="FFA6A6A6"/>
      <name val="Verdana"/>
      <family val="2"/>
    </font>
    <font>
      <sz val="10"/>
      <color rgb="FFA6A6A6"/>
      <name val="Verdana"/>
      <family val="2"/>
    </font>
    <font>
      <u/>
      <sz val="9"/>
      <color rgb="FFFFFFFF"/>
      <name val="Verdana"/>
      <family val="2"/>
    </font>
    <font>
      <b/>
      <sz val="9"/>
      <color rgb="FFFFFFFF"/>
      <name val="Verdana"/>
      <family val="2"/>
    </font>
    <font>
      <b/>
      <sz val="12"/>
      <color rgb="FF000000"/>
      <name val="Verdana"/>
      <family val="2"/>
    </font>
    <font>
      <sz val="9"/>
      <color rgb="FFFFFFFF"/>
      <name val="Verdana"/>
      <family val="2"/>
    </font>
    <font>
      <b/>
      <u/>
      <sz val="9"/>
      <color rgb="FF000000"/>
      <name val="Verdana"/>
      <family val="2"/>
    </font>
    <font>
      <i/>
      <sz val="9"/>
      <color rgb="FF000000"/>
      <name val="Verdana"/>
      <family val="2"/>
    </font>
    <font>
      <b/>
      <sz val="9"/>
      <color rgb="FF000000"/>
      <name val="Verdana"/>
      <family val="2"/>
    </font>
    <font>
      <sz val="9"/>
      <color rgb="FFBFBFBF"/>
      <name val="Verdana"/>
      <family val="2"/>
    </font>
    <font>
      <u/>
      <sz val="9"/>
      <color rgb="FF000000"/>
      <name val="Verdana"/>
      <family val="2"/>
    </font>
    <font>
      <b/>
      <sz val="10"/>
      <color rgb="FFFFFFFF"/>
      <name val="Arial"/>
      <family val="2"/>
    </font>
    <font>
      <sz val="9"/>
      <color theme="1"/>
      <name val="Verdana"/>
      <family val="2"/>
    </font>
    <font>
      <sz val="10"/>
      <name val="Arial"/>
      <family val="2"/>
    </font>
    <font>
      <sz val="10"/>
      <color theme="0"/>
      <name val="Verdana"/>
      <family val="2"/>
    </font>
    <font>
      <u/>
      <sz val="10"/>
      <color theme="10"/>
      <name val="Verdana"/>
      <family val="2"/>
    </font>
    <font>
      <sz val="10"/>
      <name val="Verdana"/>
      <family val="2"/>
    </font>
    <font>
      <sz val="11"/>
      <color theme="1"/>
      <name val="Calibri"/>
      <family val="2"/>
      <scheme val="minor"/>
    </font>
    <font>
      <sz val="11"/>
      <color rgb="FF3F3F76"/>
      <name val="Calibri"/>
      <family val="2"/>
      <scheme val="minor"/>
    </font>
    <font>
      <i/>
      <sz val="11"/>
      <color rgb="FF7F7F7F"/>
      <name val="Calibri"/>
      <family val="2"/>
      <scheme val="minor"/>
    </font>
    <font>
      <b/>
      <sz val="11"/>
      <color rgb="FFFA7D00"/>
      <name val="Calibri"/>
      <family val="2"/>
      <scheme val="minor"/>
    </font>
    <font>
      <b/>
      <sz val="10"/>
      <name val="Arial"/>
      <family val="2"/>
    </font>
    <font>
      <b/>
      <sz val="10"/>
      <color theme="0"/>
      <name val="Arial"/>
      <family val="2"/>
    </font>
    <font>
      <u/>
      <sz val="11"/>
      <color theme="10"/>
      <name val="Calibri"/>
      <family val="2"/>
      <scheme val="minor"/>
    </font>
    <font>
      <b/>
      <sz val="18"/>
      <color theme="3"/>
      <name val="Calibri Light"/>
      <family val="2"/>
      <scheme val="major"/>
    </font>
    <font>
      <sz val="10"/>
      <color theme="1"/>
      <name val="Arial"/>
      <family val="2"/>
    </font>
    <font>
      <b/>
      <sz val="10"/>
      <color theme="1"/>
      <name val="Arial"/>
      <family val="2"/>
    </font>
    <font>
      <sz val="11"/>
      <name val="CG Omega"/>
      <family val="2"/>
    </font>
    <font>
      <sz val="11"/>
      <name val="CG Omega"/>
    </font>
    <font>
      <sz val="10"/>
      <color indexed="8"/>
      <name val="Arial"/>
      <family val="2"/>
    </font>
    <font>
      <u/>
      <sz val="10"/>
      <color indexed="12"/>
      <name val="Arial"/>
      <family val="2"/>
    </font>
    <font>
      <u/>
      <sz val="11"/>
      <color indexed="12"/>
      <name val="CG Omega"/>
      <family val="2"/>
    </font>
    <font>
      <sz val="11"/>
      <color indexed="8"/>
      <name val="Calibri"/>
      <family val="2"/>
    </font>
    <font>
      <sz val="10"/>
      <color indexed="8"/>
      <name val="Verdana"/>
      <family val="2"/>
    </font>
    <font>
      <sz val="10"/>
      <name val="MS Sans Serif"/>
      <family val="2"/>
    </font>
    <font>
      <u/>
      <sz val="7"/>
      <color theme="10"/>
      <name val="Arial"/>
      <family val="2"/>
    </font>
    <font>
      <sz val="10"/>
      <name val="Helv"/>
      <charset val="204"/>
    </font>
    <font>
      <sz val="11"/>
      <color indexed="9"/>
      <name val="Calibri"/>
      <family val="2"/>
    </font>
    <font>
      <sz val="10"/>
      <color indexed="9"/>
      <name val="Arial"/>
      <family val="2"/>
    </font>
    <font>
      <sz val="10"/>
      <color theme="0"/>
      <name val="Arial"/>
      <family val="2"/>
    </font>
    <font>
      <sz val="11"/>
      <color indexed="20"/>
      <name val="Calibri"/>
      <family val="2"/>
    </font>
    <font>
      <sz val="11"/>
      <color indexed="16"/>
      <name val="Calibri"/>
      <family val="2"/>
    </font>
    <font>
      <sz val="10"/>
      <color rgb="FF9C0006"/>
      <name val="Arial"/>
      <family val="2"/>
    </font>
    <font>
      <sz val="10"/>
      <color indexed="20"/>
      <name val="Arial"/>
      <family val="2"/>
    </font>
    <font>
      <b/>
      <sz val="11"/>
      <color indexed="52"/>
      <name val="Calibri"/>
      <family val="2"/>
    </font>
    <font>
      <b/>
      <sz val="11"/>
      <color indexed="10"/>
      <name val="Calibri"/>
      <family val="2"/>
    </font>
    <font>
      <b/>
      <sz val="11"/>
      <color indexed="53"/>
      <name val="Calibri"/>
      <family val="2"/>
    </font>
    <font>
      <b/>
      <sz val="10"/>
      <color rgb="FFFA7D00"/>
      <name val="Arial"/>
      <family val="2"/>
    </font>
    <font>
      <b/>
      <sz val="10"/>
      <color indexed="10"/>
      <name val="Arial"/>
      <family val="2"/>
    </font>
    <font>
      <b/>
      <sz val="11"/>
      <color indexed="9"/>
      <name val="Calibri"/>
      <family val="2"/>
    </font>
    <font>
      <b/>
      <sz val="10"/>
      <color indexed="9"/>
      <name val="Arial"/>
      <family val="2"/>
    </font>
    <font>
      <sz val="10"/>
      <name val="Times New Roman"/>
      <family val="1"/>
    </font>
    <font>
      <b/>
      <sz val="11"/>
      <color indexed="8"/>
      <name val="Calibri"/>
      <family val="2"/>
    </font>
    <font>
      <i/>
      <sz val="11"/>
      <color indexed="23"/>
      <name val="Calibri"/>
      <family val="2"/>
    </font>
    <font>
      <i/>
      <sz val="10"/>
      <color indexed="23"/>
      <name val="Arial"/>
      <family val="2"/>
    </font>
    <font>
      <i/>
      <sz val="10"/>
      <color rgb="FF7F7F7F"/>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indexed="62"/>
      <name val="Calibri"/>
      <family val="2"/>
    </font>
    <font>
      <b/>
      <sz val="15"/>
      <color theme="3"/>
      <name val="Arial"/>
      <family val="2"/>
    </font>
    <font>
      <b/>
      <sz val="15"/>
      <color indexed="62"/>
      <name val="Arial"/>
      <family val="2"/>
    </font>
    <font>
      <b/>
      <sz val="13"/>
      <color indexed="56"/>
      <name val="Calibri"/>
      <family val="2"/>
    </font>
    <font>
      <b/>
      <sz val="13"/>
      <color indexed="62"/>
      <name val="Calibri"/>
      <family val="2"/>
    </font>
    <font>
      <b/>
      <sz val="13"/>
      <color theme="3"/>
      <name val="Arial"/>
      <family val="2"/>
    </font>
    <font>
      <b/>
      <sz val="13"/>
      <color indexed="62"/>
      <name val="Arial"/>
      <family val="2"/>
    </font>
    <font>
      <b/>
      <sz val="11"/>
      <color indexed="56"/>
      <name val="Calibri"/>
      <family val="2"/>
    </font>
    <font>
      <b/>
      <sz val="11"/>
      <color indexed="62"/>
      <name val="Calibri"/>
      <family val="2"/>
    </font>
    <font>
      <b/>
      <sz val="11"/>
      <color theme="3"/>
      <name val="Arial"/>
      <family val="2"/>
    </font>
    <font>
      <b/>
      <sz val="11"/>
      <color indexed="62"/>
      <name val="Arial"/>
      <family val="2"/>
    </font>
    <font>
      <sz val="11"/>
      <color indexed="62"/>
      <name val="Calibri"/>
      <family val="2"/>
    </font>
    <font>
      <sz val="11"/>
      <color indexed="48"/>
      <name val="Calibri"/>
      <family val="2"/>
    </font>
    <font>
      <sz val="10"/>
      <color rgb="FF3F3F76"/>
      <name val="Arial"/>
      <family val="2"/>
    </font>
    <font>
      <sz val="11"/>
      <color indexed="52"/>
      <name val="Calibri"/>
      <family val="2"/>
    </font>
    <font>
      <sz val="11"/>
      <color indexed="10"/>
      <name val="Calibri"/>
      <family val="2"/>
    </font>
    <font>
      <sz val="10"/>
      <color rgb="FFFA7D00"/>
      <name val="Arial"/>
      <family val="2"/>
    </font>
    <font>
      <sz val="11"/>
      <color indexed="60"/>
      <name val="Calibri"/>
      <family val="2"/>
    </font>
    <font>
      <sz val="11"/>
      <color indexed="19"/>
      <name val="Calibri"/>
      <family val="2"/>
    </font>
    <font>
      <sz val="10"/>
      <color rgb="FF9C6500"/>
      <name val="Arial"/>
      <family val="2"/>
    </font>
    <font>
      <sz val="8"/>
      <name val="Tahoma"/>
      <family val="2"/>
    </font>
    <font>
      <b/>
      <sz val="11"/>
      <color indexed="63"/>
      <name val="Calibri"/>
      <family val="2"/>
    </font>
    <font>
      <b/>
      <sz val="10"/>
      <color rgb="FF3F3F3F"/>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0"/>
      <color rgb="FFFF0000"/>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s>
  <fills count="102">
    <fill>
      <patternFill patternType="none"/>
    </fill>
    <fill>
      <patternFill patternType="gray125"/>
    </fill>
    <fill>
      <patternFill patternType="solid">
        <fgColor rgb="FFF2F2F2"/>
        <bgColor rgb="FFF2F2F2"/>
      </patternFill>
    </fill>
    <fill>
      <patternFill patternType="solid">
        <fgColor rgb="FFFFCC99"/>
        <bgColor rgb="FFFFCC99"/>
      </patternFill>
    </fill>
    <fill>
      <patternFill patternType="solid">
        <fgColor rgb="FFFFFFFF"/>
        <bgColor rgb="FFFFFFFF"/>
      </patternFill>
    </fill>
    <fill>
      <patternFill patternType="solid">
        <fgColor rgb="FF44546A"/>
        <bgColor rgb="FF44546A"/>
      </patternFill>
    </fill>
    <fill>
      <patternFill patternType="solid">
        <fgColor rgb="FFFFF2CC"/>
        <bgColor rgb="FFFFF2CC"/>
      </patternFill>
    </fill>
    <fill>
      <patternFill patternType="solid">
        <fgColor rgb="FFE2EFDA"/>
        <bgColor rgb="FFE2EFDA"/>
      </patternFill>
    </fill>
    <fill>
      <patternFill patternType="solid">
        <fgColor rgb="FFB4C6E7"/>
        <bgColor rgb="FFB4C6E7"/>
      </patternFill>
    </fill>
    <fill>
      <patternFill patternType="solid">
        <fgColor rgb="FFF4B084"/>
        <bgColor rgb="FFF4B084"/>
      </patternFill>
    </fill>
    <fill>
      <patternFill patternType="solid">
        <fgColor rgb="FFD9E1F2"/>
        <bgColor rgb="FFD9E1F2"/>
      </patternFill>
    </fill>
    <fill>
      <patternFill patternType="solid">
        <fgColor rgb="FF8EA9DB"/>
        <bgColor rgb="FF8EA9DB"/>
      </patternFill>
    </fill>
    <fill>
      <patternFill patternType="solid">
        <fgColor rgb="FFFCE4D6"/>
        <bgColor rgb="FFFCE4D6"/>
      </patternFill>
    </fill>
    <fill>
      <patternFill patternType="solid">
        <fgColor rgb="FF4472C4"/>
        <bgColor rgb="FF4472C4"/>
      </patternFill>
    </fill>
    <fill>
      <patternFill patternType="solid">
        <fgColor rgb="FF203764"/>
        <bgColor rgb="FF203764"/>
      </patternFill>
    </fill>
    <fill>
      <patternFill patternType="solid">
        <fgColor rgb="FFC6E0B4"/>
        <bgColor rgb="FFC6E0B4"/>
      </patternFill>
    </fill>
    <fill>
      <patternFill patternType="solid">
        <fgColor rgb="FF305496"/>
        <bgColor rgb="FF305496"/>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indexed="31"/>
      </patternFill>
    </fill>
    <fill>
      <patternFill patternType="solid">
        <fgColor indexed="44"/>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9"/>
      </patternFill>
    </fill>
    <fill>
      <patternFill patternType="solid">
        <fgColor indexed="27"/>
      </patternFill>
    </fill>
    <fill>
      <patternFill patternType="solid">
        <fgColor indexed="54"/>
      </patternFill>
    </fill>
    <fill>
      <patternFill patternType="solid">
        <fgColor indexed="11"/>
      </patternFill>
    </fill>
    <fill>
      <patternFill patternType="solid">
        <fgColor indexed="43"/>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s>
  <borders count="83">
    <border>
      <left/>
      <right/>
      <top/>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BFBFBF"/>
      </left>
      <right style="thin">
        <color rgb="FFBFBFBF"/>
      </right>
      <top style="thin">
        <color rgb="FFBFBFBF"/>
      </top>
      <bottom style="thin">
        <color rgb="FFBFBFBF"/>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7F7F7F"/>
      </right>
      <top/>
      <bottom/>
      <diagonal/>
    </border>
    <border>
      <left/>
      <right style="thin">
        <color rgb="FF7F7F7F"/>
      </right>
      <top/>
      <bottom style="thin">
        <color rgb="FF7F7F7F"/>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bottom style="thick">
        <color theme="4"/>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tint="0.499954222235786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48"/>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24"/>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8"/>
      </top>
      <bottom style="double">
        <color indexed="48"/>
      </bottom>
      <diagonal/>
    </border>
    <border>
      <left style="thin">
        <color auto="1"/>
      </left>
      <right style="thin">
        <color indexed="64"/>
      </right>
      <top style="thin">
        <color auto="1"/>
      </top>
      <bottom style="thin">
        <color auto="1"/>
      </bottom>
      <diagonal/>
    </border>
    <border>
      <left/>
      <right style="medium">
        <color rgb="FF000000"/>
      </right>
      <top style="medium">
        <color rgb="FF000000"/>
      </top>
      <bottom style="thin">
        <color rgb="FF000000"/>
      </bottom>
      <diagonal/>
    </border>
    <border>
      <left style="thin">
        <color indexed="64"/>
      </left>
      <right/>
      <top/>
      <bottom/>
      <diagonal/>
    </border>
    <border>
      <left/>
      <right style="thin">
        <color indexed="64"/>
      </right>
      <top/>
      <bottom/>
      <diagonal/>
    </border>
  </borders>
  <cellStyleXfs count="55663">
    <xf numFmtId="0" fontId="0" fillId="0" borderId="0"/>
    <xf numFmtId="174" fontId="2" fillId="0" borderId="0" applyFont="0" applyFill="0" applyBorder="0" applyAlignment="0" applyProtection="0"/>
    <xf numFmtId="9" fontId="2" fillId="0" borderId="0" applyFont="0" applyFill="0" applyBorder="0" applyAlignment="0" applyProtection="0"/>
    <xf numFmtId="0" fontId="3" fillId="2" borderId="1" applyNumberFormat="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 borderId="1" applyNumberFormat="0" applyAlignment="0" applyProtection="0"/>
    <xf numFmtId="0" fontId="7" fillId="0" borderId="0" applyNumberFormat="0" applyBorder="0" applyProtection="0"/>
    <xf numFmtId="175" fontId="8" fillId="0" borderId="0" applyBorder="0" applyProtection="0"/>
    <xf numFmtId="0" fontId="9" fillId="0" borderId="0" applyNumberForma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8" fillId="0" borderId="0" applyNumberFormat="0" applyBorder="0" applyProtection="0"/>
    <xf numFmtId="0" fontId="37" fillId="0" borderId="0"/>
    <xf numFmtId="0" fontId="1" fillId="0" borderId="0"/>
    <xf numFmtId="165" fontId="1" fillId="0" borderId="0" applyFont="0" applyFill="0" applyBorder="0" applyAlignment="0" applyProtection="0"/>
    <xf numFmtId="0" fontId="41" fillId="0" borderId="0"/>
    <xf numFmtId="0" fontId="42" fillId="21" borderId="1" applyNumberFormat="0" applyAlignment="0" applyProtection="0"/>
    <xf numFmtId="0" fontId="43" fillId="0" borderId="0" applyNumberFormat="0" applyFill="0" applyBorder="0" applyAlignment="0" applyProtection="0"/>
    <xf numFmtId="165" fontId="41" fillId="0" borderId="0" applyFont="0" applyFill="0" applyBorder="0" applyAlignment="0" applyProtection="0"/>
    <xf numFmtId="0" fontId="44" fillId="22" borderId="1" applyNumberFormat="0" applyAlignment="0" applyProtection="0"/>
    <xf numFmtId="0" fontId="1" fillId="0" borderId="0"/>
    <xf numFmtId="0" fontId="39" fillId="0" borderId="0" applyNumberFormat="0" applyFill="0" applyBorder="0" applyAlignment="0" applyProtection="0"/>
    <xf numFmtId="165" fontId="1" fillId="0" borderId="0" applyFont="0" applyFill="0" applyBorder="0" applyAlignment="0" applyProtection="0"/>
    <xf numFmtId="165" fontId="41" fillId="0" borderId="0" applyFont="0" applyFill="0" applyBorder="0" applyAlignment="0" applyProtection="0"/>
    <xf numFmtId="0" fontId="37" fillId="0" borderId="0"/>
    <xf numFmtId="0" fontId="41" fillId="0" borderId="0"/>
    <xf numFmtId="176" fontId="37" fillId="0" borderId="0"/>
    <xf numFmtId="0" fontId="1" fillId="0" borderId="0"/>
    <xf numFmtId="0" fontId="41" fillId="0" borderId="0"/>
    <xf numFmtId="0" fontId="45" fillId="0" borderId="0"/>
    <xf numFmtId="165" fontId="41" fillId="0" borderId="0" applyFont="0" applyFill="0" applyBorder="0" applyAlignment="0" applyProtection="0"/>
    <xf numFmtId="0" fontId="37" fillId="0" borderId="0"/>
    <xf numFmtId="0" fontId="39" fillId="0" borderId="0" applyNumberFormat="0" applyFill="0" applyBorder="0" applyAlignment="0" applyProtection="0"/>
    <xf numFmtId="0" fontId="1" fillId="0" borderId="0"/>
    <xf numFmtId="9" fontId="1" fillId="0" borderId="0" applyFont="0" applyFill="0" applyBorder="0" applyAlignment="0" applyProtection="0"/>
    <xf numFmtId="0" fontId="37" fillId="0" borderId="0"/>
    <xf numFmtId="164" fontId="1" fillId="0" borderId="0" applyFont="0" applyFill="0" applyBorder="0" applyAlignment="0" applyProtection="0"/>
    <xf numFmtId="0" fontId="54" fillId="0" borderId="0" applyNumberFormat="0" applyFill="0" applyBorder="0" applyAlignment="0" applyProtection="0">
      <alignment vertical="top"/>
      <protection locked="0"/>
    </xf>
    <xf numFmtId="0" fontId="51" fillId="0" borderId="0"/>
    <xf numFmtId="165" fontId="52" fillId="0" borderId="0" applyFont="0" applyFill="0" applyBorder="0" applyAlignment="0" applyProtection="0"/>
    <xf numFmtId="164" fontId="37" fillId="0" borderId="0" applyFont="0" applyFill="0" applyBorder="0" applyAlignment="0" applyProtection="0"/>
    <xf numFmtId="0" fontId="55" fillId="0" borderId="0" applyNumberFormat="0" applyFill="0" applyBorder="0" applyAlignment="0" applyProtection="0">
      <alignment vertical="top"/>
      <protection locked="0"/>
    </xf>
    <xf numFmtId="0" fontId="37" fillId="0" borderId="0"/>
    <xf numFmtId="164" fontId="37" fillId="0" borderId="0" applyFont="0" applyFill="0" applyBorder="0" applyAlignment="0" applyProtection="0"/>
    <xf numFmtId="165" fontId="1" fillId="0" borderId="0" applyFont="0" applyFill="0" applyBorder="0" applyAlignment="0" applyProtection="0"/>
    <xf numFmtId="0" fontId="39"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165" fontId="53" fillId="0" borderId="0" applyFont="0" applyFill="0" applyBorder="0" applyAlignment="0" applyProtection="0"/>
    <xf numFmtId="165" fontId="1" fillId="0" borderId="0" applyFont="0" applyFill="0" applyBorder="0" applyAlignment="0" applyProtection="0"/>
    <xf numFmtId="0" fontId="37" fillId="0" borderId="0"/>
    <xf numFmtId="0" fontId="1" fillId="0" borderId="0"/>
    <xf numFmtId="0" fontId="51" fillId="0" borderId="0"/>
    <xf numFmtId="0" fontId="51" fillId="0" borderId="0"/>
    <xf numFmtId="0" fontId="37" fillId="0" borderId="0"/>
    <xf numFmtId="0" fontId="37" fillId="0" borderId="0"/>
    <xf numFmtId="0" fontId="37" fillId="0" borderId="0"/>
    <xf numFmtId="0" fontId="37" fillId="0" borderId="0"/>
    <xf numFmtId="0" fontId="52" fillId="0" borderId="0"/>
    <xf numFmtId="0" fontId="37" fillId="0" borderId="0">
      <alignment vertical="top"/>
    </xf>
    <xf numFmtId="0" fontId="51" fillId="0" borderId="0">
      <alignment vertical="top"/>
    </xf>
    <xf numFmtId="0" fontId="49" fillId="0" borderId="0"/>
    <xf numFmtId="0" fontId="49" fillId="0" borderId="0"/>
    <xf numFmtId="0" fontId="41" fillId="0" borderId="0"/>
    <xf numFmtId="0" fontId="41" fillId="0" borderId="0"/>
    <xf numFmtId="0" fontId="41" fillId="0" borderId="0"/>
    <xf numFmtId="0" fontId="37" fillId="0" borderId="0"/>
    <xf numFmtId="9" fontId="37" fillId="0" borderId="0" applyFont="0" applyFill="0" applyBorder="0" applyAlignment="0" applyProtection="0"/>
    <xf numFmtId="176" fontId="37" fillId="0" borderId="0" applyFont="0" applyFill="0" applyBorder="0" applyAlignment="0" applyProtection="0"/>
    <xf numFmtId="9" fontId="37" fillId="0" borderId="0" applyFont="0" applyFill="0" applyBorder="0" applyAlignment="0" applyProtection="0"/>
    <xf numFmtId="164" fontId="57" fillId="0" borderId="0" applyFont="0" applyFill="0" applyBorder="0" applyAlignment="0" applyProtection="0"/>
    <xf numFmtId="178" fontId="51" fillId="0" borderId="0"/>
    <xf numFmtId="178" fontId="40" fillId="0" borderId="0"/>
    <xf numFmtId="178" fontId="40" fillId="0" borderId="0"/>
    <xf numFmtId="178" fontId="51" fillId="0" borderId="0"/>
    <xf numFmtId="178" fontId="51" fillId="0" borderId="0"/>
    <xf numFmtId="178" fontId="51" fillId="0" borderId="0"/>
    <xf numFmtId="178" fontId="40" fillId="0" borderId="0"/>
    <xf numFmtId="165" fontId="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7" fillId="0" borderId="0" applyFont="0" applyFill="0" applyBorder="0" applyAlignment="0" applyProtection="0"/>
    <xf numFmtId="165" fontId="53" fillId="0" borderId="0" applyFont="0" applyFill="0" applyBorder="0" applyAlignment="0" applyProtection="0"/>
    <xf numFmtId="164" fontId="37"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7" fillId="0" borderId="0" applyFont="0" applyFill="0" applyBorder="0" applyAlignment="0" applyProtection="0"/>
    <xf numFmtId="164" fontId="57" fillId="0" borderId="0" applyFont="0" applyFill="0" applyBorder="0" applyAlignment="0" applyProtection="0"/>
    <xf numFmtId="164" fontId="37" fillId="0" borderId="0" applyFont="0" applyFill="0" applyBorder="0" applyAlignment="0" applyProtection="0"/>
    <xf numFmtId="178" fontId="39" fillId="0" borderId="0" applyNumberFormat="0" applyFill="0" applyBorder="0" applyAlignment="0" applyProtection="0">
      <alignment vertical="top"/>
      <protection locked="0"/>
    </xf>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0" fontId="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40" fillId="0" borderId="0"/>
    <xf numFmtId="178" fontId="40" fillId="0" borderId="0"/>
    <xf numFmtId="178" fontId="40"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37" fillId="0" borderId="0"/>
    <xf numFmtId="178" fontId="37" fillId="0" borderId="0"/>
    <xf numFmtId="178" fontId="37" fillId="0" borderId="0"/>
    <xf numFmtId="178" fontId="37" fillId="0" borderId="0"/>
    <xf numFmtId="178" fontId="51" fillId="0" borderId="0"/>
    <xf numFmtId="178" fontId="51" fillId="0" borderId="0"/>
    <xf numFmtId="178" fontId="51" fillId="0" borderId="0"/>
    <xf numFmtId="178" fontId="40" fillId="0" borderId="0"/>
    <xf numFmtId="178" fontId="40" fillId="0" borderId="0"/>
    <xf numFmtId="178" fontId="40" fillId="0" borderId="0"/>
    <xf numFmtId="178" fontId="37" fillId="0" borderId="0"/>
    <xf numFmtId="178" fontId="37" fillId="0" borderId="0"/>
    <xf numFmtId="178" fontId="37" fillId="0" borderId="0"/>
    <xf numFmtId="178" fontId="37" fillId="0" borderId="0"/>
    <xf numFmtId="178" fontId="1" fillId="0" borderId="0"/>
    <xf numFmtId="178" fontId="40" fillId="0" borderId="0"/>
    <xf numFmtId="178" fontId="40" fillId="0" borderId="0"/>
    <xf numFmtId="178" fontId="40" fillId="0" borderId="0"/>
    <xf numFmtId="178" fontId="51" fillId="0" borderId="0"/>
    <xf numFmtId="178" fontId="40" fillId="0" borderId="0"/>
    <xf numFmtId="178" fontId="40" fillId="0" borderId="0"/>
    <xf numFmtId="178" fontId="40" fillId="0" borderId="0"/>
    <xf numFmtId="178" fontId="51" fillId="0" borderId="0"/>
    <xf numFmtId="178" fontId="37" fillId="0" borderId="0"/>
    <xf numFmtId="178" fontId="37" fillId="0" borderId="0"/>
    <xf numFmtId="178" fontId="37" fillId="0" borderId="0"/>
    <xf numFmtId="178" fontId="51" fillId="0" borderId="0"/>
    <xf numFmtId="178" fontId="51" fillId="0" borderId="0"/>
    <xf numFmtId="178" fontId="51" fillId="0" borderId="0"/>
    <xf numFmtId="178" fontId="51" fillId="0" borderId="0"/>
    <xf numFmtId="178" fontId="37" fillId="0" borderId="0"/>
    <xf numFmtId="178" fontId="51" fillId="0" borderId="0"/>
    <xf numFmtId="178" fontId="51" fillId="0" borderId="0"/>
    <xf numFmtId="178" fontId="51" fillId="0" borderId="0"/>
    <xf numFmtId="178" fontId="51" fillId="0" borderId="0"/>
    <xf numFmtId="178" fontId="51" fillId="0" borderId="0"/>
    <xf numFmtId="0" fontId="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37" fillId="0" borderId="0"/>
    <xf numFmtId="178" fontId="37" fillId="0" borderId="0"/>
    <xf numFmtId="178" fontId="37" fillId="0" borderId="0"/>
    <xf numFmtId="178" fontId="37" fillId="0" borderId="0"/>
    <xf numFmtId="178" fontId="37" fillId="0" borderId="0"/>
    <xf numFmtId="178" fontId="37" fillId="0" borderId="0"/>
    <xf numFmtId="178" fontId="37" fillId="0" borderId="0"/>
    <xf numFmtId="178" fontId="37"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37" fillId="0" borderId="0"/>
    <xf numFmtId="178" fontId="37" fillId="0" borderId="0"/>
    <xf numFmtId="178" fontId="37" fillId="0" borderId="0"/>
    <xf numFmtId="178" fontId="58" fillId="0" borderId="0"/>
    <xf numFmtId="178" fontId="51" fillId="0" borderId="0"/>
    <xf numFmtId="178" fontId="58" fillId="0" borderId="0"/>
    <xf numFmtId="178" fontId="58" fillId="0" borderId="0"/>
    <xf numFmtId="178" fontId="58" fillId="0" borderId="0"/>
    <xf numFmtId="178" fontId="37" fillId="0" borderId="0"/>
    <xf numFmtId="178" fontId="37" fillId="0" borderId="0"/>
    <xf numFmtId="178" fontId="58"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37" fillId="0" borderId="0"/>
    <xf numFmtId="178" fontId="37" fillId="0" borderId="0"/>
    <xf numFmtId="178" fontId="37" fillId="0" borderId="0"/>
    <xf numFmtId="178" fontId="40" fillId="0" borderId="0"/>
    <xf numFmtId="178" fontId="40" fillId="0" borderId="0"/>
    <xf numFmtId="178" fontId="51" fillId="0" borderId="0"/>
    <xf numFmtId="178" fontId="37" fillId="0" borderId="0"/>
    <xf numFmtId="178" fontId="51" fillId="0" borderId="0"/>
    <xf numFmtId="178" fontId="51" fillId="0" borderId="0"/>
    <xf numFmtId="178" fontId="51" fillId="0" borderId="0"/>
    <xf numFmtId="178" fontId="51"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7"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1" fillId="0" borderId="0" applyFont="0" applyFill="0" applyBorder="0" applyAlignment="0" applyProtection="0"/>
    <xf numFmtId="9" fontId="57"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0" fontId="41" fillId="0" borderId="0"/>
    <xf numFmtId="9" fontId="41" fillId="0" borderId="0" applyFont="0" applyFill="0" applyBorder="0" applyAlignment="0" applyProtection="0"/>
    <xf numFmtId="0" fontId="59" fillId="0" borderId="0" applyNumberFormat="0" applyFill="0" applyBorder="0" applyAlignment="0" applyProtection="0">
      <alignment vertical="top"/>
      <protection locked="0"/>
    </xf>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0" fontId="37" fillId="0" borderId="0"/>
    <xf numFmtId="0" fontId="37" fillId="0" borderId="0"/>
    <xf numFmtId="0" fontId="37" fillId="0" borderId="0"/>
    <xf numFmtId="0" fontId="37" fillId="0" borderId="0"/>
    <xf numFmtId="0" fontId="60" fillId="0" borderId="0"/>
    <xf numFmtId="0" fontId="37" fillId="0" borderId="0"/>
    <xf numFmtId="0" fontId="37" fillId="0" borderId="0"/>
    <xf numFmtId="0" fontId="37" fillId="0" borderId="0"/>
    <xf numFmtId="0" fontId="37" fillId="0" borderId="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3" fillId="51"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49" fillId="37"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3" fillId="50" borderId="0" applyNumberFormat="0" applyBorder="0" applyAlignment="0" applyProtection="0"/>
    <xf numFmtId="176" fontId="49" fillId="37" borderId="0" applyNumberFormat="0" applyBorder="0" applyAlignment="0" applyProtection="0"/>
    <xf numFmtId="176" fontId="53" fillId="50" borderId="0" applyNumberFormat="0" applyBorder="0" applyAlignment="0" applyProtection="0"/>
    <xf numFmtId="176" fontId="53" fillId="50"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3" fillId="53"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49" fillId="39"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3" fillId="53" borderId="0" applyNumberFormat="0" applyBorder="0" applyAlignment="0" applyProtection="0"/>
    <xf numFmtId="176" fontId="49" fillId="39" borderId="0" applyNumberFormat="0" applyBorder="0" applyAlignment="0" applyProtection="0"/>
    <xf numFmtId="176" fontId="53" fillId="53" borderId="0" applyNumberFormat="0" applyBorder="0" applyAlignment="0" applyProtection="0"/>
    <xf numFmtId="176" fontId="53" fillId="53"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3" fillId="55"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49" fillId="41"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3" fillId="55" borderId="0" applyNumberFormat="0" applyBorder="0" applyAlignment="0" applyProtection="0"/>
    <xf numFmtId="176" fontId="49" fillId="41" borderId="0" applyNumberFormat="0" applyBorder="0" applyAlignment="0" applyProtection="0"/>
    <xf numFmtId="176" fontId="53" fillId="55" borderId="0" applyNumberFormat="0" applyBorder="0" applyAlignment="0" applyProtection="0"/>
    <xf numFmtId="176" fontId="53" fillId="55"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3" fillId="58"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49" fillId="43"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3" fillId="57" borderId="0" applyNumberFormat="0" applyBorder="0" applyAlignment="0" applyProtection="0"/>
    <xf numFmtId="176" fontId="49" fillId="43" borderId="0" applyNumberFormat="0" applyBorder="0" applyAlignment="0" applyProtection="0"/>
    <xf numFmtId="176" fontId="53" fillId="57" borderId="0" applyNumberFormat="0" applyBorder="0" applyAlignment="0" applyProtection="0"/>
    <xf numFmtId="176" fontId="53" fillId="57"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3" fillId="50"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49" fillId="45"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3" fillId="59" borderId="0" applyNumberFormat="0" applyBorder="0" applyAlignment="0" applyProtection="0"/>
    <xf numFmtId="176" fontId="49" fillId="45" borderId="0" applyNumberFormat="0" applyBorder="0" applyAlignment="0" applyProtection="0"/>
    <xf numFmtId="176" fontId="53" fillId="59" borderId="0" applyNumberFormat="0" applyBorder="0" applyAlignment="0" applyProtection="0"/>
    <xf numFmtId="176" fontId="53"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3" fillId="52"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49" fillId="4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3" fillId="55" borderId="0" applyNumberFormat="0" applyBorder="0" applyAlignment="0" applyProtection="0"/>
    <xf numFmtId="176" fontId="49" fillId="47" borderId="0" applyNumberFormat="0" applyBorder="0" applyAlignment="0" applyProtection="0"/>
    <xf numFmtId="176" fontId="53" fillId="55" borderId="0" applyNumberFormat="0" applyBorder="0" applyAlignment="0" applyProtection="0"/>
    <xf numFmtId="176" fontId="53" fillId="55"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3" fillId="6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49" fillId="38"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3" fillId="59" borderId="0" applyNumberFormat="0" applyBorder="0" applyAlignment="0" applyProtection="0"/>
    <xf numFmtId="176" fontId="49" fillId="38" borderId="0" applyNumberFormat="0" applyBorder="0" applyAlignment="0" applyProtection="0"/>
    <xf numFmtId="176" fontId="53" fillId="59" borderId="0" applyNumberFormat="0" applyBorder="0" applyAlignment="0" applyProtection="0"/>
    <xf numFmtId="176" fontId="53" fillId="59"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3"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49" fillId="40"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3" fillId="53" borderId="0" applyNumberFormat="0" applyBorder="0" applyAlignment="0" applyProtection="0"/>
    <xf numFmtId="176" fontId="49" fillId="40" borderId="0" applyNumberFormat="0" applyBorder="0" applyAlignment="0" applyProtection="0"/>
    <xf numFmtId="176" fontId="53" fillId="53" borderId="0" applyNumberFormat="0" applyBorder="0" applyAlignment="0" applyProtection="0"/>
    <xf numFmtId="176" fontId="53"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3" fillId="63"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49" fillId="4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3" fillId="62" borderId="0" applyNumberFormat="0" applyBorder="0" applyAlignment="0" applyProtection="0"/>
    <xf numFmtId="176" fontId="49" fillId="42" borderId="0" applyNumberFormat="0" applyBorder="0" applyAlignment="0" applyProtection="0"/>
    <xf numFmtId="176" fontId="53" fillId="62" borderId="0" applyNumberFormat="0" applyBorder="0" applyAlignment="0" applyProtection="0"/>
    <xf numFmtId="176" fontId="53" fillId="62"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3" fillId="64"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49" fillId="44"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3" fillId="52" borderId="0" applyNumberFormat="0" applyBorder="0" applyAlignment="0" applyProtection="0"/>
    <xf numFmtId="176" fontId="49" fillId="44" borderId="0" applyNumberFormat="0" applyBorder="0" applyAlignment="0" applyProtection="0"/>
    <xf numFmtId="176" fontId="53" fillId="52" borderId="0" applyNumberFormat="0" applyBorder="0" applyAlignment="0" applyProtection="0"/>
    <xf numFmtId="176" fontId="53" fillId="52"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3" fillId="6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49" fillId="46"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3" fillId="59" borderId="0" applyNumberFormat="0" applyBorder="0" applyAlignment="0" applyProtection="0"/>
    <xf numFmtId="176" fontId="49" fillId="46" borderId="0" applyNumberFormat="0" applyBorder="0" applyAlignment="0" applyProtection="0"/>
    <xf numFmtId="176" fontId="53" fillId="59" borderId="0" applyNumberFormat="0" applyBorder="0" applyAlignment="0" applyProtection="0"/>
    <xf numFmtId="176" fontId="53" fillId="59"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3" fillId="57"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49" fillId="48"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3" fillId="55" borderId="0" applyNumberFormat="0" applyBorder="0" applyAlignment="0" applyProtection="0"/>
    <xf numFmtId="176" fontId="49" fillId="48" borderId="0" applyNumberFormat="0" applyBorder="0" applyAlignment="0" applyProtection="0"/>
    <xf numFmtId="176" fontId="53" fillId="55" borderId="0" applyNumberFormat="0" applyBorder="0" applyAlignment="0" applyProtection="0"/>
    <xf numFmtId="176" fontId="53" fillId="5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2" fillId="60"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3" fillId="2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2" fillId="59" borderId="0" applyNumberFormat="0" applyBorder="0" applyAlignment="0" applyProtection="0"/>
    <xf numFmtId="176" fontId="63" fillId="26" borderId="0" applyNumberFormat="0" applyBorder="0" applyAlignment="0" applyProtection="0"/>
    <xf numFmtId="176" fontId="62" fillId="59" borderId="0" applyNumberFormat="0" applyBorder="0" applyAlignment="0" applyProtection="0"/>
    <xf numFmtId="176" fontId="62" fillId="59"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2" fillId="53"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3" fillId="28"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2" fillId="67" borderId="0" applyNumberFormat="0" applyBorder="0" applyAlignment="0" applyProtection="0"/>
    <xf numFmtId="176" fontId="63" fillId="28" borderId="0" applyNumberFormat="0" applyBorder="0" applyAlignment="0" applyProtection="0"/>
    <xf numFmtId="176" fontId="62" fillId="67" borderId="0" applyNumberFormat="0" applyBorder="0" applyAlignment="0" applyProtection="0"/>
    <xf numFmtId="176" fontId="62" fillId="67"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2" fillId="63"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3" fillId="30"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2" fillId="65" borderId="0" applyNumberFormat="0" applyBorder="0" applyAlignment="0" applyProtection="0"/>
    <xf numFmtId="176" fontId="63" fillId="30" borderId="0" applyNumberFormat="0" applyBorder="0" applyAlignment="0" applyProtection="0"/>
    <xf numFmtId="176" fontId="62" fillId="65" borderId="0" applyNumberFormat="0" applyBorder="0" applyAlignment="0" applyProtection="0"/>
    <xf numFmtId="176" fontId="62" fillId="65"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2" fillId="64"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3" fillId="3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2" fillId="52" borderId="0" applyNumberFormat="0" applyBorder="0" applyAlignment="0" applyProtection="0"/>
    <xf numFmtId="176" fontId="63" fillId="32" borderId="0" applyNumberFormat="0" applyBorder="0" applyAlignment="0" applyProtection="0"/>
    <xf numFmtId="176" fontId="62" fillId="52" borderId="0" applyNumberFormat="0" applyBorder="0" applyAlignment="0" applyProtection="0"/>
    <xf numFmtId="176" fontId="62" fillId="52"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2" fillId="60"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3" fillId="34"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2" fillId="59" borderId="0" applyNumberFormat="0" applyBorder="0" applyAlignment="0" applyProtection="0"/>
    <xf numFmtId="176" fontId="63" fillId="34" borderId="0" applyNumberFormat="0" applyBorder="0" applyAlignment="0" applyProtection="0"/>
    <xf numFmtId="176" fontId="62" fillId="59" borderId="0" applyNumberFormat="0" applyBorder="0" applyAlignment="0" applyProtection="0"/>
    <xf numFmtId="176" fontId="62" fillId="5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2" fillId="57"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176" fontId="63" fillId="36"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2" fillId="53" borderId="0" applyNumberFormat="0" applyBorder="0" applyAlignment="0" applyProtection="0"/>
    <xf numFmtId="176" fontId="63" fillId="36" borderId="0" applyNumberFormat="0" applyBorder="0" applyAlignment="0" applyProtection="0"/>
    <xf numFmtId="176" fontId="62" fillId="53" borderId="0" applyNumberFormat="0" applyBorder="0" applyAlignment="0" applyProtection="0"/>
    <xf numFmtId="176" fontId="62" fillId="53"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0" fontId="56" fillId="71" borderId="0" applyNumberFormat="0" applyBorder="0" applyAlignment="0" applyProtection="0"/>
    <xf numFmtId="0" fontId="56" fillId="72" borderId="0" applyNumberFormat="0" applyBorder="0" applyAlignment="0" applyProtection="0"/>
    <xf numFmtId="0" fontId="61" fillId="73"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6"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6"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6"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6" borderId="0" applyNumberFormat="0" applyBorder="0" applyAlignment="0" applyProtection="0"/>
    <xf numFmtId="0" fontId="61" fillId="75" borderId="0" applyNumberFormat="0" applyBorder="0" applyAlignment="0" applyProtection="0"/>
    <xf numFmtId="176" fontId="63" fillId="2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2" fillId="75" borderId="0" applyNumberFormat="0" applyBorder="0" applyAlignment="0" applyProtection="0"/>
    <xf numFmtId="176" fontId="63" fillId="25" borderId="0" applyNumberFormat="0" applyBorder="0" applyAlignment="0" applyProtection="0"/>
    <xf numFmtId="176" fontId="62" fillId="75" borderId="0" applyNumberFormat="0" applyBorder="0" applyAlignment="0" applyProtection="0"/>
    <xf numFmtId="176" fontId="62" fillId="75"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5" borderId="0" applyNumberFormat="0" applyBorder="0" applyAlignment="0" applyProtection="0"/>
    <xf numFmtId="0" fontId="56" fillId="77" borderId="0" applyNumberFormat="0" applyBorder="0" applyAlignment="0" applyProtection="0"/>
    <xf numFmtId="0" fontId="56" fillId="78" borderId="0" applyNumberFormat="0" applyBorder="0" applyAlignment="0" applyProtection="0"/>
    <xf numFmtId="0" fontId="61" fillId="79"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1"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1"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1"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1" borderId="0" applyNumberFormat="0" applyBorder="0" applyAlignment="0" applyProtection="0"/>
    <xf numFmtId="0" fontId="61" fillId="67" borderId="0" applyNumberFormat="0" applyBorder="0" applyAlignment="0" applyProtection="0"/>
    <xf numFmtId="176" fontId="63" fillId="2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2" fillId="67" borderId="0" applyNumberFormat="0" applyBorder="0" applyAlignment="0" applyProtection="0"/>
    <xf numFmtId="176" fontId="63" fillId="27" borderId="0" applyNumberFormat="0" applyBorder="0" applyAlignment="0" applyProtection="0"/>
    <xf numFmtId="176" fontId="62" fillId="67" borderId="0" applyNumberFormat="0" applyBorder="0" applyAlignment="0" applyProtection="0"/>
    <xf numFmtId="176" fontId="62" fillId="67"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67" borderId="0" applyNumberFormat="0" applyBorder="0" applyAlignment="0" applyProtection="0"/>
    <xf numFmtId="0" fontId="56" fillId="82" borderId="0" applyNumberFormat="0" applyBorder="0" applyAlignment="0" applyProtection="0"/>
    <xf numFmtId="0" fontId="56" fillId="83" borderId="0" applyNumberFormat="0" applyBorder="0" applyAlignment="0" applyProtection="0"/>
    <xf numFmtId="0" fontId="61" fillId="84"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79"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79"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79"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79" borderId="0" applyNumberFormat="0" applyBorder="0" applyAlignment="0" applyProtection="0"/>
    <xf numFmtId="0" fontId="61" fillId="65" borderId="0" applyNumberFormat="0" applyBorder="0" applyAlignment="0" applyProtection="0"/>
    <xf numFmtId="176" fontId="63" fillId="29"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2" fillId="65" borderId="0" applyNumberFormat="0" applyBorder="0" applyAlignment="0" applyProtection="0"/>
    <xf numFmtId="176" fontId="63" fillId="29" borderId="0" applyNumberFormat="0" applyBorder="0" applyAlignment="0" applyProtection="0"/>
    <xf numFmtId="176" fontId="62" fillId="65" borderId="0" applyNumberFormat="0" applyBorder="0" applyAlignment="0" applyProtection="0"/>
    <xf numFmtId="176" fontId="62" fillId="65"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5" borderId="0" applyNumberFormat="0" applyBorder="0" applyAlignment="0" applyProtection="0"/>
    <xf numFmtId="0" fontId="56" fillId="83" borderId="0" applyNumberFormat="0" applyBorder="0" applyAlignment="0" applyProtection="0"/>
    <xf numFmtId="0" fontId="56" fillId="84" borderId="0" applyNumberFormat="0" applyBorder="0" applyAlignment="0" applyProtection="0"/>
    <xf numFmtId="0" fontId="61" fillId="84"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85"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85"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85"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85" borderId="0" applyNumberFormat="0" applyBorder="0" applyAlignment="0" applyProtection="0"/>
    <xf numFmtId="0" fontId="61" fillId="60" borderId="0" applyNumberFormat="0" applyBorder="0" applyAlignment="0" applyProtection="0"/>
    <xf numFmtId="176" fontId="63" fillId="31"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2" fillId="60" borderId="0" applyNumberFormat="0" applyBorder="0" applyAlignment="0" applyProtection="0"/>
    <xf numFmtId="176" fontId="63" fillId="31" borderId="0" applyNumberFormat="0" applyBorder="0" applyAlignment="0" applyProtection="0"/>
    <xf numFmtId="176" fontId="62" fillId="60" borderId="0" applyNumberFormat="0" applyBorder="0" applyAlignment="0" applyProtection="0"/>
    <xf numFmtId="176" fontId="62" fillId="60"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0" borderId="0" applyNumberFormat="0" applyBorder="0" applyAlignment="0" applyProtection="0"/>
    <xf numFmtId="0" fontId="56" fillId="71" borderId="0" applyNumberFormat="0" applyBorder="0" applyAlignment="0" applyProtection="0"/>
    <xf numFmtId="0" fontId="56" fillId="72" borderId="0" applyNumberFormat="0" applyBorder="0" applyAlignment="0" applyProtection="0"/>
    <xf numFmtId="0" fontId="61" fillId="72"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86"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86"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86"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86" borderId="0" applyNumberFormat="0" applyBorder="0" applyAlignment="0" applyProtection="0"/>
    <xf numFmtId="0" fontId="61" fillId="69" borderId="0" applyNumberFormat="0" applyBorder="0" applyAlignment="0" applyProtection="0"/>
    <xf numFmtId="176" fontId="63" fillId="33"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2" fillId="69" borderId="0" applyNumberFormat="0" applyBorder="0" applyAlignment="0" applyProtection="0"/>
    <xf numFmtId="176" fontId="63" fillId="33" borderId="0" applyNumberFormat="0" applyBorder="0" applyAlignment="0" applyProtection="0"/>
    <xf numFmtId="176" fontId="62" fillId="69" borderId="0" applyNumberFormat="0" applyBorder="0" applyAlignment="0" applyProtection="0"/>
    <xf numFmtId="176" fontId="62"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0" fontId="56" fillId="87" borderId="0" applyNumberFormat="0" applyBorder="0" applyAlignment="0" applyProtection="0"/>
    <xf numFmtId="0" fontId="56" fillId="78" borderId="0" applyNumberFormat="0" applyBorder="0" applyAlignment="0" applyProtection="0"/>
    <xf numFmtId="0" fontId="61" fillId="88"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9"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9"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9"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9" borderId="0" applyNumberFormat="0" applyBorder="0" applyAlignment="0" applyProtection="0"/>
    <xf numFmtId="0" fontId="61" fillId="80" borderId="0" applyNumberFormat="0" applyBorder="0" applyAlignment="0" applyProtection="0"/>
    <xf numFmtId="176" fontId="63" fillId="35"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2" fillId="80" borderId="0" applyNumberFormat="0" applyBorder="0" applyAlignment="0" applyProtection="0"/>
    <xf numFmtId="176" fontId="63" fillId="35" borderId="0" applyNumberFormat="0" applyBorder="0" applyAlignment="0" applyProtection="0"/>
    <xf numFmtId="176" fontId="62" fillId="80" borderId="0" applyNumberFormat="0" applyBorder="0" applyAlignment="0" applyProtection="0"/>
    <xf numFmtId="176" fontId="62" fillId="80"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0"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5" fillId="78"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6" fillId="19"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7" fillId="56" borderId="0" applyNumberFormat="0" applyBorder="0" applyAlignment="0" applyProtection="0"/>
    <xf numFmtId="176" fontId="66" fillId="19" borderId="0" applyNumberFormat="0" applyBorder="0" applyAlignment="0" applyProtection="0"/>
    <xf numFmtId="176" fontId="67" fillId="56" borderId="0" applyNumberFormat="0" applyBorder="0" applyAlignment="0" applyProtection="0"/>
    <xf numFmtId="176" fontId="67" fillId="56"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70" fillId="90"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71" fillId="22" borderId="1"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72" fillId="58" borderId="60" applyNumberFormat="0" applyAlignment="0" applyProtection="0"/>
    <xf numFmtId="176" fontId="72" fillId="58" borderId="60" applyNumberFormat="0" applyAlignment="0" applyProtection="0"/>
    <xf numFmtId="176" fontId="72" fillId="58" borderId="60" applyNumberFormat="0" applyAlignment="0" applyProtection="0"/>
    <xf numFmtId="176" fontId="72" fillId="58" borderId="60" applyNumberFormat="0" applyAlignment="0" applyProtection="0"/>
    <xf numFmtId="176" fontId="72" fillId="58" borderId="60" applyNumberFormat="0" applyAlignment="0" applyProtection="0"/>
    <xf numFmtId="176" fontId="72"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37" fillId="91" borderId="0">
      <protection locked="0"/>
    </xf>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79"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46" fillId="23" borderId="54" applyNumberFormat="0" applyAlignment="0" applyProtection="0"/>
    <xf numFmtId="176" fontId="73" fillId="92" borderId="61" applyNumberFormat="0" applyAlignment="0" applyProtection="0"/>
    <xf numFmtId="176" fontId="73" fillId="92" borderId="61" applyNumberFormat="0" applyAlignment="0" applyProtection="0"/>
    <xf numFmtId="176" fontId="74" fillId="92" borderId="61" applyNumberFormat="0" applyAlignment="0" applyProtection="0"/>
    <xf numFmtId="176" fontId="46" fillId="23" borderId="54" applyNumberFormat="0" applyAlignment="0" applyProtection="0"/>
    <xf numFmtId="176" fontId="74" fillId="92" borderId="61" applyNumberFormat="0" applyAlignment="0" applyProtection="0"/>
    <xf numFmtId="176" fontId="74"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0" fontId="37" fillId="93" borderId="58">
      <alignment horizontal="center" vertical="center"/>
      <protection locked="0"/>
    </xf>
    <xf numFmtId="0" fontId="37" fillId="93" borderId="58">
      <alignment horizontal="center" vertical="center"/>
      <protection locked="0"/>
    </xf>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75"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41"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4" fontId="75"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41" fillId="0" borderId="0" applyFont="0" applyFill="0" applyBorder="0" applyAlignment="0" applyProtection="0"/>
    <xf numFmtId="0" fontId="76" fillId="94" borderId="0" applyNumberFormat="0" applyBorder="0" applyAlignment="0" applyProtection="0"/>
    <xf numFmtId="0" fontId="76" fillId="95" borderId="0" applyNumberFormat="0" applyBorder="0" applyAlignment="0" applyProtection="0"/>
    <xf numFmtId="0" fontId="76" fillId="96" borderId="0" applyNumberFormat="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8"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9"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8" fillId="0" borderId="0" applyNumberFormat="0" applyFill="0" applyBorder="0" applyAlignment="0" applyProtection="0"/>
    <xf numFmtId="176" fontId="79" fillId="0" borderId="0" applyNumberFormat="0" applyFill="0" applyBorder="0" applyAlignment="0" applyProtection="0"/>
    <xf numFmtId="176" fontId="78" fillId="0" borderId="0" applyNumberFormat="0" applyFill="0" applyBorder="0" applyAlignment="0" applyProtection="0"/>
    <xf numFmtId="176" fontId="78"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97"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1" fillId="18"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2" fillId="59" borderId="0" applyNumberFormat="0" applyBorder="0" applyAlignment="0" applyProtection="0"/>
    <xf numFmtId="176" fontId="81" fillId="18" borderId="0" applyNumberFormat="0" applyBorder="0" applyAlignment="0" applyProtection="0"/>
    <xf numFmtId="176" fontId="82" fillId="59" borderId="0" applyNumberFormat="0" applyBorder="0" applyAlignment="0" applyProtection="0"/>
    <xf numFmtId="176" fontId="82" fillId="59"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4"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5" fillId="0" borderId="50"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6" fillId="0" borderId="63" applyNumberFormat="0" applyFill="0" applyAlignment="0" applyProtection="0"/>
    <xf numFmtId="176" fontId="85" fillId="0" borderId="50" applyNumberFormat="0" applyFill="0" applyAlignment="0" applyProtection="0"/>
    <xf numFmtId="176" fontId="86" fillId="0" borderId="63" applyNumberFormat="0" applyFill="0" applyAlignment="0" applyProtection="0"/>
    <xf numFmtId="176" fontId="86" fillId="0" borderId="63"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5"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89" fillId="0" borderId="59"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90" fillId="0" borderId="66" applyNumberFormat="0" applyFill="0" applyAlignment="0" applyProtection="0"/>
    <xf numFmtId="176" fontId="89" fillId="0" borderId="59" applyNumberFormat="0" applyFill="0" applyAlignment="0" applyProtection="0"/>
    <xf numFmtId="176" fontId="90" fillId="0" borderId="66" applyNumberFormat="0" applyFill="0" applyAlignment="0" applyProtection="0"/>
    <xf numFmtId="176" fontId="90" fillId="0" borderId="66"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9"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3" fillId="0" borderId="51"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3" fillId="0" borderId="51" applyNumberFormat="0" applyFill="0" applyAlignment="0" applyProtection="0"/>
    <xf numFmtId="176" fontId="93" fillId="0" borderId="51" applyNumberFormat="0" applyFill="0" applyAlignment="0" applyProtection="0"/>
    <xf numFmtId="176" fontId="93" fillId="0" borderId="51" applyNumberFormat="0" applyFill="0" applyAlignment="0" applyProtection="0"/>
    <xf numFmtId="176" fontId="94" fillId="0" borderId="68"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3"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3" fillId="0" borderId="0" applyNumberFormat="0" applyFill="0" applyBorder="0" applyAlignment="0" applyProtection="0"/>
    <xf numFmtId="176" fontId="93" fillId="0" borderId="0" applyNumberFormat="0" applyFill="0" applyBorder="0" applyAlignment="0" applyProtection="0"/>
    <xf numFmtId="176" fontId="93" fillId="0" borderId="0" applyNumberFormat="0" applyFill="0" applyBorder="0" applyAlignment="0" applyProtection="0"/>
    <xf numFmtId="176" fontId="94"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6" fillId="88"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7" fillId="21" borderId="1"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7" fillId="21" borderId="1"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100" fillId="0" borderId="53"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100" fillId="0" borderId="53"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3" fillId="20"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3" fillId="20"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9" fontId="41" fillId="0" borderId="0"/>
    <xf numFmtId="179" fontId="41" fillId="0" borderId="0"/>
    <xf numFmtId="179" fontId="41" fillId="0" borderId="0"/>
    <xf numFmtId="179" fontId="41" fillId="0" borderId="0"/>
    <xf numFmtId="176" fontId="41" fillId="0" borderId="0"/>
    <xf numFmtId="176" fontId="41" fillId="0" borderId="0"/>
    <xf numFmtId="176" fontId="41"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0" fontId="37" fillId="0" borderId="0"/>
    <xf numFmtId="176" fontId="37" fillId="0" borderId="0"/>
    <xf numFmtId="0" fontId="5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80" fontId="37" fillId="0" borderId="0"/>
    <xf numFmtId="0" fontId="37" fillId="0" borderId="0"/>
    <xf numFmtId="180" fontId="37" fillId="0" borderId="0"/>
    <xf numFmtId="177" fontId="37" fillId="0" borderId="0"/>
    <xf numFmtId="177" fontId="37" fillId="0" borderId="0"/>
    <xf numFmtId="181" fontId="37" fillId="0" borderId="0"/>
    <xf numFmtId="181" fontId="37" fillId="0" borderId="0"/>
    <xf numFmtId="181" fontId="37" fillId="0" borderId="0"/>
    <xf numFmtId="176" fontId="37" fillId="0" borderId="0"/>
    <xf numFmtId="176" fontId="37" fillId="0" borderId="0"/>
    <xf numFmtId="176" fontId="37" fillId="0" borderId="0"/>
    <xf numFmtId="180" fontId="37" fillId="0" borderId="0"/>
    <xf numFmtId="180" fontId="37" fillId="0" borderId="0"/>
    <xf numFmtId="180" fontId="37" fillId="0" borderId="0"/>
    <xf numFmtId="180" fontId="37" fillId="0" borderId="0"/>
    <xf numFmtId="180" fontId="37" fillId="0" borderId="0"/>
    <xf numFmtId="0" fontId="37" fillId="0" borderId="0"/>
    <xf numFmtId="0" fontId="37" fillId="0" borderId="0"/>
    <xf numFmtId="180" fontId="37" fillId="0" borderId="0"/>
    <xf numFmtId="180" fontId="37" fillId="0" borderId="0"/>
    <xf numFmtId="180" fontId="37" fillId="0" borderId="0"/>
    <xf numFmtId="0" fontId="37" fillId="0" borderId="0"/>
    <xf numFmtId="176" fontId="37" fillId="0" borderId="0"/>
    <xf numFmtId="176" fontId="37" fillId="0" borderId="0"/>
    <xf numFmtId="176" fontId="37" fillId="0" borderId="0"/>
    <xf numFmtId="176" fontId="37" fillId="0" borderId="0"/>
    <xf numFmtId="0" fontId="37" fillId="0" borderId="0"/>
    <xf numFmtId="176" fontId="104" fillId="0" borderId="0"/>
    <xf numFmtId="176" fontId="104" fillId="0" borderId="0"/>
    <xf numFmtId="0"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56" fillId="0" borderId="0"/>
    <xf numFmtId="0" fontId="56" fillId="0" borderId="0"/>
    <xf numFmtId="0" fontId="41" fillId="0" borderId="0"/>
    <xf numFmtId="0" fontId="41" fillId="0" borderId="0"/>
    <xf numFmtId="176" fontId="41" fillId="0" borderId="0"/>
    <xf numFmtId="176" fontId="41" fillId="0" borderId="0"/>
    <xf numFmtId="176" fontId="41" fillId="0" borderId="0"/>
    <xf numFmtId="176" fontId="37"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81" fontId="56" fillId="0" borderId="0"/>
    <xf numFmtId="181" fontId="56" fillId="0" borderId="0"/>
    <xf numFmtId="181" fontId="56" fillId="0" borderId="0"/>
    <xf numFmtId="181" fontId="56"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81" fontId="56" fillId="0" borderId="0"/>
    <xf numFmtId="176" fontId="37" fillId="0" borderId="0"/>
    <xf numFmtId="176" fontId="37" fillId="0" borderId="0"/>
    <xf numFmtId="181" fontId="56" fillId="0" borderId="0"/>
    <xf numFmtId="0" fontId="37" fillId="0" borderId="0"/>
    <xf numFmtId="176" fontId="37" fillId="0" borderId="0"/>
    <xf numFmtId="181" fontId="56" fillId="0" borderId="0"/>
    <xf numFmtId="176" fontId="37" fillId="0" borderId="0"/>
    <xf numFmtId="176" fontId="37" fillId="0" borderId="0"/>
    <xf numFmtId="181" fontId="56" fillId="0" borderId="0"/>
    <xf numFmtId="176" fontId="37" fillId="0" borderId="0"/>
    <xf numFmtId="181" fontId="56" fillId="0" borderId="0"/>
    <xf numFmtId="176" fontId="37" fillId="0" borderId="0"/>
    <xf numFmtId="181" fontId="56" fillId="0" borderId="0"/>
    <xf numFmtId="176" fontId="37" fillId="0" borderId="0"/>
    <xf numFmtId="181" fontId="56" fillId="0" borderId="0"/>
    <xf numFmtId="176" fontId="37" fillId="0" borderId="0"/>
    <xf numFmtId="176" fontId="37" fillId="0" borderId="0"/>
    <xf numFmtId="181" fontId="56"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81" fontId="56" fillId="0" borderId="0"/>
    <xf numFmtId="181" fontId="56" fillId="0" borderId="0"/>
    <xf numFmtId="181" fontId="56" fillId="0" borderId="0"/>
    <xf numFmtId="181" fontId="56" fillId="0" borderId="0"/>
    <xf numFmtId="176" fontId="49" fillId="0" borderId="0"/>
    <xf numFmtId="181" fontId="56" fillId="0" borderId="0"/>
    <xf numFmtId="176" fontId="49" fillId="0" borderId="0"/>
    <xf numFmtId="181" fontId="56" fillId="0" borderId="0"/>
    <xf numFmtId="181" fontId="56" fillId="0" borderId="0"/>
    <xf numFmtId="181" fontId="56" fillId="0" borderId="0"/>
    <xf numFmtId="0" fontId="56" fillId="0" borderId="0"/>
    <xf numFmtId="0" fontId="56" fillId="0" borderId="0"/>
    <xf numFmtId="181" fontId="56" fillId="0" borderId="0"/>
    <xf numFmtId="181" fontId="56" fillId="0" borderId="0"/>
    <xf numFmtId="176" fontId="37" fillId="0" borderId="0"/>
    <xf numFmtId="181" fontId="56" fillId="0" borderId="0"/>
    <xf numFmtId="176" fontId="37" fillId="0" borderId="0"/>
    <xf numFmtId="181" fontId="56" fillId="0" borderId="0"/>
    <xf numFmtId="181" fontId="56" fillId="0" borderId="0"/>
    <xf numFmtId="181" fontId="56" fillId="0" borderId="0"/>
    <xf numFmtId="181" fontId="56"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0" fontId="37" fillId="0" borderId="0"/>
    <xf numFmtId="176" fontId="37" fillId="0" borderId="0"/>
    <xf numFmtId="176" fontId="37" fillId="0" borderId="0"/>
    <xf numFmtId="181" fontId="56" fillId="0" borderId="0"/>
    <xf numFmtId="176" fontId="41" fillId="0" borderId="0"/>
    <xf numFmtId="176" fontId="41" fillId="0" borderId="0"/>
    <xf numFmtId="176" fontId="41" fillId="0" borderId="0"/>
    <xf numFmtId="176" fontId="41"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181" fontId="56"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41" fillId="0" borderId="0"/>
    <xf numFmtId="176" fontId="41" fillId="0" borderId="0"/>
    <xf numFmtId="176" fontId="37" fillId="0" borderId="0"/>
    <xf numFmtId="176" fontId="41" fillId="0" borderId="0"/>
    <xf numFmtId="176" fontId="41" fillId="0" borderId="0"/>
    <xf numFmtId="176" fontId="41" fillId="0" borderId="0"/>
    <xf numFmtId="176" fontId="41" fillId="0" borderId="0"/>
    <xf numFmtId="181" fontId="56" fillId="0" borderId="0"/>
    <xf numFmtId="181" fontId="56" fillId="0" borderId="0"/>
    <xf numFmtId="176" fontId="37" fillId="0" borderId="0"/>
    <xf numFmtId="176" fontId="41" fillId="0" borderId="0"/>
    <xf numFmtId="176" fontId="41" fillId="0" borderId="0"/>
    <xf numFmtId="176" fontId="41" fillId="0" borderId="0"/>
    <xf numFmtId="176" fontId="41" fillId="0" borderId="0"/>
    <xf numFmtId="181" fontId="41" fillId="0" borderId="0"/>
    <xf numFmtId="181" fontId="41" fillId="0" borderId="0"/>
    <xf numFmtId="181" fontId="41" fillId="0" borderId="0"/>
    <xf numFmtId="176" fontId="37" fillId="0" borderId="0"/>
    <xf numFmtId="176" fontId="41" fillId="0" borderId="0"/>
    <xf numFmtId="181" fontId="41" fillId="0" borderId="0"/>
    <xf numFmtId="176" fontId="41" fillId="0" borderId="0"/>
    <xf numFmtId="176" fontId="41" fillId="0" borderId="0"/>
    <xf numFmtId="176" fontId="41" fillId="0" borderId="0"/>
    <xf numFmtId="176" fontId="41" fillId="0" borderId="0"/>
    <xf numFmtId="176" fontId="37" fillId="0" borderId="0"/>
    <xf numFmtId="176" fontId="41" fillId="0" borderId="0"/>
    <xf numFmtId="176" fontId="41" fillId="0" borderId="0"/>
    <xf numFmtId="176" fontId="41" fillId="0" borderId="0"/>
    <xf numFmtId="0" fontId="37" fillId="0" borderId="0"/>
    <xf numFmtId="176" fontId="37" fillId="0" borderId="0"/>
    <xf numFmtId="179" fontId="37" fillId="0" borderId="0"/>
    <xf numFmtId="0" fontId="37" fillId="0" borderId="0"/>
    <xf numFmtId="176" fontId="37" fillId="0" borderId="0"/>
    <xf numFmtId="182" fontId="41" fillId="0" borderId="0"/>
    <xf numFmtId="0" fontId="41" fillId="0" borderId="0"/>
    <xf numFmtId="0" fontId="41"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80" fontId="37" fillId="0" borderId="0"/>
    <xf numFmtId="180" fontId="37" fillId="0" borderId="0"/>
    <xf numFmtId="0" fontId="37" fillId="0" borderId="0"/>
    <xf numFmtId="180" fontId="37" fillId="0" borderId="0"/>
    <xf numFmtId="177" fontId="37" fillId="0" borderId="0"/>
    <xf numFmtId="177" fontId="37" fillId="0" borderId="0"/>
    <xf numFmtId="181" fontId="37" fillId="0" borderId="0"/>
    <xf numFmtId="181" fontId="37" fillId="0" borderId="0"/>
    <xf numFmtId="181" fontId="37" fillId="0" borderId="0"/>
    <xf numFmtId="176" fontId="37" fillId="0" borderId="0"/>
    <xf numFmtId="176" fontId="37" fillId="0" borderId="0"/>
    <xf numFmtId="176" fontId="37" fillId="0" borderId="0"/>
    <xf numFmtId="180" fontId="37" fillId="0" borderId="0"/>
    <xf numFmtId="180" fontId="37" fillId="0" borderId="0"/>
    <xf numFmtId="180" fontId="37" fillId="0" borderId="0"/>
    <xf numFmtId="180" fontId="37" fillId="0" borderId="0"/>
    <xf numFmtId="180" fontId="37" fillId="0" borderId="0"/>
    <xf numFmtId="0" fontId="37" fillId="0" borderId="0"/>
    <xf numFmtId="0" fontId="37" fillId="0" borderId="0"/>
    <xf numFmtId="180" fontId="37" fillId="0" borderId="0"/>
    <xf numFmtId="180" fontId="37" fillId="0" borderId="0"/>
    <xf numFmtId="180" fontId="37" fillId="0" borderId="0"/>
    <xf numFmtId="176" fontId="37" fillId="0" borderId="0"/>
    <xf numFmtId="0" fontId="37" fillId="0" borderId="0"/>
    <xf numFmtId="0" fontId="37" fillId="0" borderId="0"/>
    <xf numFmtId="176" fontId="104" fillId="0" borderId="0"/>
    <xf numFmtId="0" fontId="37" fillId="0" borderId="0"/>
    <xf numFmtId="176" fontId="104" fillId="0" borderId="0"/>
    <xf numFmtId="0" fontId="37" fillId="0" borderId="0"/>
    <xf numFmtId="0"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0" fontId="41" fillId="0" borderId="0"/>
    <xf numFmtId="0" fontId="37" fillId="0" borderId="0"/>
    <xf numFmtId="0" fontId="37" fillId="0" borderId="0"/>
    <xf numFmtId="0" fontId="37" fillId="0" borderId="0"/>
    <xf numFmtId="0" fontId="37" fillId="0" borderId="0"/>
    <xf numFmtId="0" fontId="37" fillId="0" borderId="0"/>
    <xf numFmtId="0" fontId="3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6" fontId="104" fillId="0" borderId="0"/>
    <xf numFmtId="176" fontId="37" fillId="0" borderId="0"/>
    <xf numFmtId="176" fontId="37" fillId="0" borderId="0"/>
    <xf numFmtId="176" fontId="104" fillId="0" borderId="0"/>
    <xf numFmtId="0" fontId="37" fillId="0" borderId="0"/>
    <xf numFmtId="0" fontId="37" fillId="0" borderId="0"/>
    <xf numFmtId="176" fontId="37" fillId="0" borderId="0"/>
    <xf numFmtId="0" fontId="56" fillId="0" borderId="0"/>
    <xf numFmtId="176" fontId="37" fillId="0" borderId="0"/>
    <xf numFmtId="176" fontId="37" fillId="0" borderId="0"/>
    <xf numFmtId="0" fontId="56" fillId="0" borderId="0"/>
    <xf numFmtId="176" fontId="37" fillId="0" borderId="0"/>
    <xf numFmtId="176" fontId="37" fillId="0" borderId="0"/>
    <xf numFmtId="0" fontId="56" fillId="0" borderId="0"/>
    <xf numFmtId="176" fontId="37" fillId="0" borderId="0"/>
    <xf numFmtId="176" fontId="37" fillId="0" borderId="0"/>
    <xf numFmtId="0" fontId="56" fillId="0" borderId="0"/>
    <xf numFmtId="176" fontId="37" fillId="0" borderId="0"/>
    <xf numFmtId="0" fontId="56" fillId="0" borderId="0"/>
    <xf numFmtId="176" fontId="37" fillId="0" borderId="0"/>
    <xf numFmtId="176" fontId="37" fillId="0" borderId="0"/>
    <xf numFmtId="176" fontId="104" fillId="0" borderId="0"/>
    <xf numFmtId="0" fontId="53"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104" fillId="0" borderId="0"/>
    <xf numFmtId="176" fontId="37" fillId="0" borderId="0"/>
    <xf numFmtId="176" fontId="37" fillId="0" borderId="0"/>
    <xf numFmtId="176" fontId="104" fillId="0" borderId="0"/>
    <xf numFmtId="176" fontId="37" fillId="0" borderId="0"/>
    <xf numFmtId="0" fontId="53" fillId="0" borderId="0"/>
    <xf numFmtId="176" fontId="37" fillId="0" borderId="0"/>
    <xf numFmtId="0" fontId="56"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104" fillId="0" borderId="0"/>
    <xf numFmtId="176" fontId="37" fillId="0" borderId="0"/>
    <xf numFmtId="176" fontId="37" fillId="0" borderId="0"/>
    <xf numFmtId="176" fontId="37" fillId="0" borderId="0"/>
    <xf numFmtId="176" fontId="37"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104" fillId="0" borderId="0"/>
    <xf numFmtId="176" fontId="37" fillId="0" borderId="0"/>
    <xf numFmtId="176" fontId="37" fillId="0" borderId="0"/>
    <xf numFmtId="176" fontId="104" fillId="0" borderId="0"/>
    <xf numFmtId="0"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37" fillId="0" borderId="0"/>
    <xf numFmtId="176" fontId="37"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41"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56"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0" fontId="56"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56"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0" fontId="37" fillId="87"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37" fillId="87" borderId="72" applyNumberFormat="0" applyFont="0" applyAlignment="0" applyProtection="0"/>
    <xf numFmtId="0"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37" fillId="87" borderId="72" applyNumberFormat="0" applyFont="0" applyAlignment="0" applyProtection="0"/>
    <xf numFmtId="0"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56"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0" fontId="37" fillId="87"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56"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56"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56"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41" fillId="24" borderId="55"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49"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49" fillId="24" borderId="55" applyNumberFormat="0" applyFont="0" applyAlignment="0" applyProtection="0"/>
    <xf numFmtId="0"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6" fillId="22" borderId="52"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6" fillId="22" borderId="52"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9" fontId="5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37" fillId="93" borderId="57">
      <alignment vertical="center"/>
      <protection locked="0"/>
    </xf>
    <xf numFmtId="4" fontId="107" fillId="62" borderId="74" applyNumberFormat="0" applyProtection="0">
      <alignment vertical="center"/>
    </xf>
    <xf numFmtId="4" fontId="107" fillId="62" borderId="74" applyNumberFormat="0" applyProtection="0">
      <alignment vertical="center"/>
    </xf>
    <xf numFmtId="4" fontId="107" fillId="62" borderId="74" applyNumberFormat="0" applyProtection="0">
      <alignment vertical="center"/>
    </xf>
    <xf numFmtId="4" fontId="107" fillId="62" borderId="74" applyNumberFormat="0" applyProtection="0">
      <alignment vertical="center"/>
    </xf>
    <xf numFmtId="4" fontId="107" fillId="62" borderId="74" applyNumberFormat="0" applyProtection="0">
      <alignment vertical="center"/>
    </xf>
    <xf numFmtId="4" fontId="107" fillId="62" borderId="74" applyNumberFormat="0" applyProtection="0">
      <alignment vertical="center"/>
    </xf>
    <xf numFmtId="4" fontId="107" fillId="62" borderId="74" applyNumberFormat="0" applyProtection="0">
      <alignment vertical="center"/>
    </xf>
    <xf numFmtId="4" fontId="107"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7" fillId="62" borderId="74" applyNumberFormat="0" applyProtection="0">
      <alignment horizontal="left" vertical="center" indent="1"/>
    </xf>
    <xf numFmtId="4" fontId="107" fillId="62" borderId="74" applyNumberFormat="0" applyProtection="0">
      <alignment horizontal="left" vertical="center" indent="1"/>
    </xf>
    <xf numFmtId="4" fontId="107" fillId="62" borderId="74" applyNumberFormat="0" applyProtection="0">
      <alignment horizontal="left" vertical="center" indent="1"/>
    </xf>
    <xf numFmtId="4" fontId="107" fillId="62" borderId="74" applyNumberFormat="0" applyProtection="0">
      <alignment horizontal="left" vertical="center" indent="1"/>
    </xf>
    <xf numFmtId="4" fontId="107" fillId="62" borderId="74" applyNumberFormat="0" applyProtection="0">
      <alignment horizontal="left" vertical="center" indent="1"/>
    </xf>
    <xf numFmtId="4" fontId="107" fillId="62" borderId="74" applyNumberFormat="0" applyProtection="0">
      <alignment horizontal="left" vertical="center" indent="1"/>
    </xf>
    <xf numFmtId="4" fontId="107" fillId="62" borderId="74" applyNumberFormat="0" applyProtection="0">
      <alignment horizontal="left" vertical="center" indent="1"/>
    </xf>
    <xf numFmtId="4" fontId="107" fillId="62" borderId="74" applyNumberFormat="0" applyProtection="0">
      <alignment horizontal="left" vertical="center" indent="1"/>
    </xf>
    <xf numFmtId="0" fontId="107" fillId="62" borderId="74" applyNumberFormat="0" applyProtection="0">
      <alignment horizontal="left" vertical="top" indent="1"/>
    </xf>
    <xf numFmtId="0" fontId="107" fillId="62" borderId="74" applyNumberFormat="0" applyProtection="0">
      <alignment horizontal="left" vertical="top" indent="1"/>
    </xf>
    <xf numFmtId="0" fontId="107" fillId="62" borderId="74" applyNumberFormat="0" applyProtection="0">
      <alignment horizontal="left" vertical="top" indent="1"/>
    </xf>
    <xf numFmtId="0" fontId="107" fillId="62" borderId="74" applyNumberFormat="0" applyProtection="0">
      <alignment horizontal="left" vertical="top" indent="1"/>
    </xf>
    <xf numFmtId="0" fontId="107" fillId="62" borderId="74" applyNumberFormat="0" applyProtection="0">
      <alignment horizontal="left" vertical="top" indent="1"/>
    </xf>
    <xf numFmtId="0" fontId="107" fillId="62" borderId="74" applyNumberFormat="0" applyProtection="0">
      <alignment horizontal="left" vertical="top" indent="1"/>
    </xf>
    <xf numFmtId="0" fontId="107" fillId="62" borderId="74" applyNumberFormat="0" applyProtection="0">
      <alignment horizontal="left" vertical="top" indent="1"/>
    </xf>
    <xf numFmtId="0" fontId="107" fillId="62" borderId="74" applyNumberFormat="0" applyProtection="0">
      <alignment horizontal="left" vertical="top" indent="1"/>
    </xf>
    <xf numFmtId="4" fontId="107" fillId="51" borderId="0" applyNumberFormat="0" applyProtection="0">
      <alignment horizontal="left" vertical="center" indent="1"/>
    </xf>
    <xf numFmtId="4" fontId="53" fillId="52" borderId="74" applyNumberFormat="0" applyProtection="0">
      <alignment horizontal="right" vertical="center"/>
    </xf>
    <xf numFmtId="4" fontId="53" fillId="52" borderId="74" applyNumberFormat="0" applyProtection="0">
      <alignment horizontal="right" vertical="center"/>
    </xf>
    <xf numFmtId="4" fontId="53" fillId="52" borderId="74" applyNumberFormat="0" applyProtection="0">
      <alignment horizontal="right" vertical="center"/>
    </xf>
    <xf numFmtId="4" fontId="53" fillId="52" borderId="74" applyNumberFormat="0" applyProtection="0">
      <alignment horizontal="right" vertical="center"/>
    </xf>
    <xf numFmtId="4" fontId="53" fillId="52" borderId="74" applyNumberFormat="0" applyProtection="0">
      <alignment horizontal="right" vertical="center"/>
    </xf>
    <xf numFmtId="4" fontId="53" fillId="52" borderId="74" applyNumberFormat="0" applyProtection="0">
      <alignment horizontal="right" vertical="center"/>
    </xf>
    <xf numFmtId="4" fontId="53" fillId="52" borderId="74" applyNumberFormat="0" applyProtection="0">
      <alignment horizontal="right" vertical="center"/>
    </xf>
    <xf numFmtId="4" fontId="53" fillId="52"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107" fillId="99" borderId="75" applyNumberFormat="0" applyProtection="0">
      <alignment horizontal="left" vertical="center" indent="1"/>
    </xf>
    <xf numFmtId="4" fontId="53" fillId="100" borderId="0" applyNumberFormat="0" applyProtection="0">
      <alignment horizontal="left" vertical="center" indent="1"/>
    </xf>
    <xf numFmtId="4" fontId="109" fillId="60" borderId="0" applyNumberFormat="0" applyProtection="0">
      <alignment horizontal="left" vertical="center" indent="1"/>
    </xf>
    <xf numFmtId="4" fontId="109" fillId="60" borderId="0" applyNumberFormat="0" applyProtection="0">
      <alignment horizontal="left" vertical="center" indent="1"/>
    </xf>
    <xf numFmtId="4" fontId="109" fillId="60" borderId="0" applyNumberFormat="0" applyProtection="0">
      <alignment horizontal="left" vertical="center" indent="1"/>
    </xf>
    <xf numFmtId="4" fontId="109" fillId="60" borderId="0" applyNumberFormat="0" applyProtection="0">
      <alignment horizontal="left" vertical="center" indent="1"/>
    </xf>
    <xf numFmtId="4" fontId="53" fillId="51" borderId="74" applyNumberFormat="0" applyProtection="0">
      <alignment horizontal="right" vertical="center"/>
    </xf>
    <xf numFmtId="4" fontId="53" fillId="51" borderId="74" applyNumberFormat="0" applyProtection="0">
      <alignment horizontal="right" vertical="center"/>
    </xf>
    <xf numFmtId="4" fontId="53" fillId="51" borderId="74" applyNumberFormat="0" applyProtection="0">
      <alignment horizontal="right" vertical="center"/>
    </xf>
    <xf numFmtId="4" fontId="53" fillId="51" borderId="74" applyNumberFormat="0" applyProtection="0">
      <alignment horizontal="right" vertical="center"/>
    </xf>
    <xf numFmtId="4" fontId="53" fillId="51" borderId="74" applyNumberFormat="0" applyProtection="0">
      <alignment horizontal="right" vertical="center"/>
    </xf>
    <xf numFmtId="4" fontId="53" fillId="51" borderId="74" applyNumberFormat="0" applyProtection="0">
      <alignment horizontal="right" vertical="center"/>
    </xf>
    <xf numFmtId="4" fontId="53" fillId="51" borderId="74" applyNumberFormat="0" applyProtection="0">
      <alignment horizontal="right" vertical="center"/>
    </xf>
    <xf numFmtId="4" fontId="53" fillId="51" borderId="74" applyNumberFormat="0" applyProtection="0">
      <alignment horizontal="right" vertical="center"/>
    </xf>
    <xf numFmtId="4" fontId="53" fillId="100" borderId="0" applyNumberFormat="0" applyProtection="0">
      <alignment horizontal="left" vertical="center" indent="1"/>
    </xf>
    <xf numFmtId="4" fontId="53" fillId="100" borderId="0" applyNumberFormat="0" applyProtection="0">
      <alignment horizontal="left" vertical="center" indent="1"/>
    </xf>
    <xf numFmtId="4" fontId="53" fillId="100" borderId="0" applyNumberFormat="0" applyProtection="0">
      <alignment horizontal="left" vertical="center" indent="1"/>
    </xf>
    <xf numFmtId="4" fontId="53" fillId="100" borderId="0" applyNumberFormat="0" applyProtection="0">
      <alignment horizontal="left" vertical="center" indent="1"/>
    </xf>
    <xf numFmtId="4" fontId="53" fillId="51" borderId="0" applyNumberFormat="0" applyProtection="0">
      <alignment horizontal="left" vertical="center" indent="1"/>
    </xf>
    <xf numFmtId="4" fontId="53" fillId="51" borderId="0" applyNumberFormat="0" applyProtection="0">
      <alignment horizontal="left" vertical="center" indent="1"/>
    </xf>
    <xf numFmtId="4" fontId="53" fillId="51" borderId="0" applyNumberFormat="0" applyProtection="0">
      <alignment horizontal="left" vertical="center" indent="1"/>
    </xf>
    <xf numFmtId="4" fontId="53" fillId="51" borderId="0"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4" fontId="53" fillId="55" borderId="74" applyNumberFormat="0" applyProtection="0">
      <alignment vertical="center"/>
    </xf>
    <xf numFmtId="4" fontId="53" fillId="55" borderId="74" applyNumberFormat="0" applyProtection="0">
      <alignment vertical="center"/>
    </xf>
    <xf numFmtId="4" fontId="53" fillId="55" borderId="74" applyNumberFormat="0" applyProtection="0">
      <alignment vertical="center"/>
    </xf>
    <xf numFmtId="4" fontId="53" fillId="55" borderId="74" applyNumberFormat="0" applyProtection="0">
      <alignment vertical="center"/>
    </xf>
    <xf numFmtId="4" fontId="53" fillId="55" borderId="74" applyNumberFormat="0" applyProtection="0">
      <alignment vertical="center"/>
    </xf>
    <xf numFmtId="4" fontId="53" fillId="55" borderId="74" applyNumberFormat="0" applyProtection="0">
      <alignment vertical="center"/>
    </xf>
    <xf numFmtId="4" fontId="53" fillId="55" borderId="74" applyNumberFormat="0" applyProtection="0">
      <alignment vertical="center"/>
    </xf>
    <xf numFmtId="4" fontId="53"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53" fillId="55" borderId="74" applyNumberFormat="0" applyProtection="0">
      <alignment horizontal="left" vertical="center" indent="1"/>
    </xf>
    <xf numFmtId="4" fontId="53" fillId="55" borderId="74" applyNumberFormat="0" applyProtection="0">
      <alignment horizontal="left" vertical="center" indent="1"/>
    </xf>
    <xf numFmtId="4" fontId="53" fillId="55" borderId="74" applyNumberFormat="0" applyProtection="0">
      <alignment horizontal="left" vertical="center" indent="1"/>
    </xf>
    <xf numFmtId="4" fontId="53" fillId="55" borderId="74" applyNumberFormat="0" applyProtection="0">
      <alignment horizontal="left" vertical="center" indent="1"/>
    </xf>
    <xf numFmtId="4" fontId="53" fillId="55" borderId="74" applyNumberFormat="0" applyProtection="0">
      <alignment horizontal="left" vertical="center" indent="1"/>
    </xf>
    <xf numFmtId="4" fontId="53" fillId="55" borderId="74" applyNumberFormat="0" applyProtection="0">
      <alignment horizontal="left" vertical="center" indent="1"/>
    </xf>
    <xf numFmtId="4" fontId="53" fillId="55" borderId="74" applyNumberFormat="0" applyProtection="0">
      <alignment horizontal="left" vertical="center" indent="1"/>
    </xf>
    <xf numFmtId="4" fontId="53" fillId="55" borderId="74" applyNumberFormat="0" applyProtection="0">
      <alignment horizontal="left" vertical="center" indent="1"/>
    </xf>
    <xf numFmtId="0" fontId="53" fillId="55" borderId="74" applyNumberFormat="0" applyProtection="0">
      <alignment horizontal="left" vertical="top" indent="1"/>
    </xf>
    <xf numFmtId="0" fontId="53" fillId="55" borderId="74" applyNumberFormat="0" applyProtection="0">
      <alignment horizontal="left" vertical="top" indent="1"/>
    </xf>
    <xf numFmtId="0" fontId="53" fillId="55" borderId="74" applyNumberFormat="0" applyProtection="0">
      <alignment horizontal="left" vertical="top" indent="1"/>
    </xf>
    <xf numFmtId="0" fontId="53" fillId="55" borderId="74" applyNumberFormat="0" applyProtection="0">
      <alignment horizontal="left" vertical="top" indent="1"/>
    </xf>
    <xf numFmtId="0" fontId="53" fillId="55" borderId="74" applyNumberFormat="0" applyProtection="0">
      <alignment horizontal="left" vertical="top" indent="1"/>
    </xf>
    <xf numFmtId="0" fontId="53" fillId="55" borderId="74" applyNumberFormat="0" applyProtection="0">
      <alignment horizontal="left" vertical="top" indent="1"/>
    </xf>
    <xf numFmtId="0" fontId="53" fillId="55" borderId="74" applyNumberFormat="0" applyProtection="0">
      <alignment horizontal="left" vertical="top" indent="1"/>
    </xf>
    <xf numFmtId="0" fontId="53" fillId="55" borderId="74" applyNumberFormat="0" applyProtection="0">
      <alignment horizontal="left" vertical="top" indent="1"/>
    </xf>
    <xf numFmtId="4" fontId="53" fillId="100" borderId="74" applyNumberFormat="0" applyProtection="0">
      <alignment horizontal="right" vertical="center"/>
    </xf>
    <xf numFmtId="4" fontId="53" fillId="100" borderId="74" applyNumberFormat="0" applyProtection="0">
      <alignment horizontal="right" vertical="center"/>
    </xf>
    <xf numFmtId="4" fontId="53" fillId="100" borderId="74" applyNumberFormat="0" applyProtection="0">
      <alignment horizontal="right" vertical="center"/>
    </xf>
    <xf numFmtId="4" fontId="53" fillId="100" borderId="74" applyNumberFormat="0" applyProtection="0">
      <alignment horizontal="right" vertical="center"/>
    </xf>
    <xf numFmtId="4" fontId="53" fillId="100" borderId="74" applyNumberFormat="0" applyProtection="0">
      <alignment horizontal="right" vertical="center"/>
    </xf>
    <xf numFmtId="4" fontId="53" fillId="100" borderId="74" applyNumberFormat="0" applyProtection="0">
      <alignment horizontal="right" vertical="center"/>
    </xf>
    <xf numFmtId="4" fontId="53" fillId="100" borderId="74" applyNumberFormat="0" applyProtection="0">
      <alignment horizontal="right" vertical="center"/>
    </xf>
    <xf numFmtId="4" fontId="53"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53" fillId="51" borderId="74" applyNumberFormat="0" applyProtection="0">
      <alignment horizontal="left" vertical="center" indent="1"/>
    </xf>
    <xf numFmtId="4" fontId="53" fillId="51" borderId="74" applyNumberFormat="0" applyProtection="0">
      <alignment horizontal="left" vertical="center" indent="1"/>
    </xf>
    <xf numFmtId="4" fontId="53" fillId="51" borderId="74" applyNumberFormat="0" applyProtection="0">
      <alignment horizontal="left" vertical="center" indent="1"/>
    </xf>
    <xf numFmtId="4" fontId="53" fillId="51" borderId="74" applyNumberFormat="0" applyProtection="0">
      <alignment horizontal="left" vertical="center" indent="1"/>
    </xf>
    <xf numFmtId="4" fontId="53" fillId="51" borderId="74" applyNumberFormat="0" applyProtection="0">
      <alignment horizontal="left" vertical="center" indent="1"/>
    </xf>
    <xf numFmtId="4" fontId="53" fillId="51" borderId="74" applyNumberFormat="0" applyProtection="0">
      <alignment horizontal="left" vertical="center" indent="1"/>
    </xf>
    <xf numFmtId="4" fontId="53" fillId="51" borderId="74" applyNumberFormat="0" applyProtection="0">
      <alignment horizontal="left" vertical="center" indent="1"/>
    </xf>
    <xf numFmtId="4" fontId="53" fillId="51" borderId="74" applyNumberFormat="0" applyProtection="0">
      <alignment horizontal="left" vertical="center" indent="1"/>
    </xf>
    <xf numFmtId="0" fontId="53" fillId="51" borderId="74" applyNumberFormat="0" applyProtection="0">
      <alignment horizontal="left" vertical="top" indent="1"/>
    </xf>
    <xf numFmtId="0" fontId="53" fillId="51" borderId="74" applyNumberFormat="0" applyProtection="0">
      <alignment horizontal="left" vertical="top" indent="1"/>
    </xf>
    <xf numFmtId="0" fontId="53" fillId="51" borderId="74" applyNumberFormat="0" applyProtection="0">
      <alignment horizontal="left" vertical="top" indent="1"/>
    </xf>
    <xf numFmtId="0" fontId="53" fillId="51" borderId="74" applyNumberFormat="0" applyProtection="0">
      <alignment horizontal="left" vertical="top" indent="1"/>
    </xf>
    <xf numFmtId="0" fontId="53" fillId="51" borderId="74" applyNumberFormat="0" applyProtection="0">
      <alignment horizontal="left" vertical="top" indent="1"/>
    </xf>
    <xf numFmtId="0" fontId="53" fillId="51" borderId="74" applyNumberFormat="0" applyProtection="0">
      <alignment horizontal="left" vertical="top" indent="1"/>
    </xf>
    <xf numFmtId="0" fontId="53" fillId="51" borderId="74" applyNumberFormat="0" applyProtection="0">
      <alignment horizontal="left" vertical="top" indent="1"/>
    </xf>
    <xf numFmtId="0" fontId="53" fillId="51" borderId="74" applyNumberFormat="0" applyProtection="0">
      <alignment horizontal="left" vertical="top" indent="1"/>
    </xf>
    <xf numFmtId="4" fontId="111" fillId="101" borderId="0" applyNumberFormat="0" applyProtection="0">
      <alignment horizontal="left" vertical="center" indent="1"/>
    </xf>
    <xf numFmtId="4" fontId="111" fillId="101" borderId="0" applyNumberFormat="0" applyProtection="0">
      <alignment horizontal="left" vertical="center" indent="1"/>
    </xf>
    <xf numFmtId="4" fontId="111" fillId="101" borderId="0" applyNumberFormat="0" applyProtection="0">
      <alignment horizontal="left" vertical="center" indent="1"/>
    </xf>
    <xf numFmtId="4" fontId="111" fillId="101" borderId="0" applyNumberFormat="0" applyProtection="0">
      <alignment horizontal="left" vertical="center" indent="1"/>
    </xf>
    <xf numFmtId="4" fontId="111" fillId="101" borderId="0" applyNumberFormat="0" applyProtection="0">
      <alignment horizontal="left" vertical="center" indent="1"/>
    </xf>
    <xf numFmtId="4" fontId="112" fillId="100" borderId="74" applyNumberFormat="0" applyProtection="0">
      <alignment horizontal="right" vertical="center"/>
    </xf>
    <xf numFmtId="4" fontId="112" fillId="100" borderId="74" applyNumberFormat="0" applyProtection="0">
      <alignment horizontal="right" vertical="center"/>
    </xf>
    <xf numFmtId="4" fontId="112" fillId="100" borderId="74" applyNumberFormat="0" applyProtection="0">
      <alignment horizontal="right" vertical="center"/>
    </xf>
    <xf numFmtId="4" fontId="112" fillId="100" borderId="74" applyNumberFormat="0" applyProtection="0">
      <alignment horizontal="right" vertical="center"/>
    </xf>
    <xf numFmtId="4" fontId="112" fillId="100" borderId="74" applyNumberFormat="0" applyProtection="0">
      <alignment horizontal="right" vertical="center"/>
    </xf>
    <xf numFmtId="4" fontId="112" fillId="100" borderId="74" applyNumberFormat="0" applyProtection="0">
      <alignment horizontal="right" vertical="center"/>
    </xf>
    <xf numFmtId="4" fontId="112" fillId="100" borderId="74" applyNumberFormat="0" applyProtection="0">
      <alignment horizontal="right" vertical="center"/>
    </xf>
    <xf numFmtId="4" fontId="112" fillId="100" borderId="74" applyNumberFormat="0" applyProtection="0">
      <alignment horizontal="right" vertical="center"/>
    </xf>
    <xf numFmtId="0" fontId="113" fillId="0" borderId="0" applyNumberFormat="0" applyFill="0" applyBorder="0" applyAlignment="0" applyProtection="0"/>
    <xf numFmtId="176" fontId="37" fillId="0" borderId="0" applyFont="0" applyFill="0" applyBorder="0" applyAlignment="0" applyProtection="0"/>
    <xf numFmtId="176" fontId="37" fillId="0" borderId="0"/>
    <xf numFmtId="0" fontId="37" fillId="0" borderId="0"/>
    <xf numFmtId="176" fontId="37" fillId="0" borderId="0"/>
    <xf numFmtId="0" fontId="37" fillId="0" borderId="0"/>
    <xf numFmtId="0" fontId="37" fillId="0" borderId="0"/>
    <xf numFmtId="0" fontId="37" fillId="0" borderId="0" applyFont="0" applyFill="0" applyBorder="0" applyAlignment="0" applyProtection="0"/>
    <xf numFmtId="0" fontId="41" fillId="0" borderId="0" applyFont="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48"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48"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8"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50" fillId="0" borderId="5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50" fillId="0" borderId="5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115"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115"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0" fontId="1" fillId="0" borderId="0"/>
    <xf numFmtId="0" fontId="47" fillId="0" borderId="0" applyNumberFormat="0" applyFill="0" applyBorder="0" applyAlignment="0" applyProtection="0"/>
    <xf numFmtId="0" fontId="41" fillId="0" borderId="0"/>
    <xf numFmtId="0" fontId="37" fillId="0" borderId="0"/>
    <xf numFmtId="165" fontId="37" fillId="0" borderId="0" applyFont="0" applyFill="0" applyBorder="0" applyAlignment="0" applyProtection="0"/>
    <xf numFmtId="164"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41" fillId="0" borderId="0" applyFont="0" applyFill="0" applyBorder="0" applyAlignment="0" applyProtection="0"/>
    <xf numFmtId="164" fontId="41"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75" fillId="0" borderId="0" applyFont="0" applyFill="0" applyBorder="0" applyAlignment="0" applyProtection="0"/>
    <xf numFmtId="164" fontId="75"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76" fontId="37" fillId="0" borderId="0"/>
    <xf numFmtId="9"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41"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76" fontId="37" fillId="0" borderId="0"/>
    <xf numFmtId="0" fontId="37" fillId="0" borderId="0"/>
    <xf numFmtId="176" fontId="37" fillId="0" borderId="0"/>
    <xf numFmtId="0" fontId="37" fillId="0" borderId="0"/>
    <xf numFmtId="176" fontId="37" fillId="0" borderId="0"/>
    <xf numFmtId="0" fontId="37" fillId="0" borderId="0"/>
    <xf numFmtId="176" fontId="37" fillId="0" borderId="0"/>
    <xf numFmtId="181" fontId="56" fillId="0" borderId="0"/>
    <xf numFmtId="181" fontId="56" fillId="0" borderId="0"/>
    <xf numFmtId="9" fontId="37"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37" fillId="0" borderId="0" applyFont="0" applyFill="0" applyBorder="0" applyAlignment="0" applyProtection="0"/>
    <xf numFmtId="0" fontId="41" fillId="0" borderId="0"/>
    <xf numFmtId="0" fontId="105" fillId="64" borderId="73" applyNumberFormat="0" applyAlignment="0" applyProtection="0"/>
    <xf numFmtId="0" fontId="37" fillId="58" borderId="79" applyNumberFormat="0">
      <protection locked="0"/>
    </xf>
    <xf numFmtId="0" fontId="105" fillId="58" borderId="73" applyNumberFormat="0" applyAlignment="0" applyProtection="0"/>
    <xf numFmtId="0" fontId="37" fillId="55" borderId="72" applyNumberFormat="0" applyFont="0" applyAlignment="0" applyProtection="0"/>
    <xf numFmtId="0" fontId="69" fillId="58" borderId="60" applyNumberFormat="0" applyAlignment="0" applyProtection="0"/>
    <xf numFmtId="0" fontId="37" fillId="93" borderId="58">
      <alignment horizontal="center" vertical="center"/>
      <protection locked="0"/>
    </xf>
    <xf numFmtId="0" fontId="105" fillId="58" borderId="73" applyNumberFormat="0" applyAlignment="0" applyProtection="0"/>
    <xf numFmtId="0" fontId="37" fillId="58" borderId="79" applyNumberFormat="0">
      <protection locked="0"/>
    </xf>
    <xf numFmtId="0" fontId="95" fillId="62" borderId="60" applyNumberFormat="0" applyAlignment="0" applyProtection="0"/>
    <xf numFmtId="0" fontId="105" fillId="58" borderId="73" applyNumberFormat="0" applyAlignment="0" applyProtection="0"/>
    <xf numFmtId="0" fontId="76" fillId="0" borderId="77" applyNumberFormat="0" applyFill="0" applyAlignment="0" applyProtection="0"/>
    <xf numFmtId="0" fontId="105" fillId="58" borderId="73" applyNumberFormat="0" applyAlignment="0" applyProtection="0"/>
    <xf numFmtId="0" fontId="41" fillId="0" borderId="0"/>
    <xf numFmtId="0" fontId="105" fillId="64" borderId="73" applyNumberFormat="0" applyAlignment="0" applyProtection="0"/>
    <xf numFmtId="165" fontId="1" fillId="0" borderId="0" applyFont="0" applyFill="0" applyBorder="0" applyAlignment="0" applyProtection="0"/>
    <xf numFmtId="0" fontId="41" fillId="0" borderId="0"/>
    <xf numFmtId="165" fontId="41" fillId="0" borderId="0" applyFont="0" applyFill="0" applyBorder="0" applyAlignment="0" applyProtection="0"/>
    <xf numFmtId="0" fontId="41" fillId="0" borderId="0"/>
    <xf numFmtId="0" fontId="41" fillId="0" borderId="0"/>
    <xf numFmtId="0" fontId="38" fillId="35" borderId="0" applyNumberFormat="0" applyBorder="0" applyAlignment="0" applyProtection="0"/>
    <xf numFmtId="0" fontId="37" fillId="0" borderId="0"/>
    <xf numFmtId="0" fontId="41" fillId="0" borderId="0"/>
    <xf numFmtId="165" fontId="41" fillId="0" borderId="0" applyFont="0" applyFill="0" applyBorder="0" applyAlignment="0" applyProtection="0"/>
    <xf numFmtId="0" fontId="41" fillId="0" borderId="0"/>
    <xf numFmtId="0" fontId="41" fillId="0" borderId="0"/>
    <xf numFmtId="165" fontId="41" fillId="0" borderId="0" applyFont="0" applyFill="0" applyBorder="0" applyAlignment="0" applyProtection="0"/>
    <xf numFmtId="0" fontId="41" fillId="0" borderId="0"/>
    <xf numFmtId="165" fontId="37" fillId="0" borderId="0" applyFont="0" applyFill="0" applyBorder="0" applyAlignment="0" applyProtection="0"/>
    <xf numFmtId="0" fontId="41" fillId="0" borderId="0"/>
    <xf numFmtId="0" fontId="1" fillId="0" borderId="0"/>
    <xf numFmtId="0" fontId="47" fillId="0" borderId="0" applyNumberForma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442">
    <xf numFmtId="0" fontId="0" fillId="0" borderId="0" xfId="0"/>
    <xf numFmtId="0" fontId="0" fillId="4" borderId="0" xfId="12" applyFont="1" applyFill="1" applyAlignment="1"/>
    <xf numFmtId="0" fontId="0" fillId="0" borderId="0" xfId="12" applyFont="1" applyFill="1" applyAlignment="1"/>
    <xf numFmtId="0" fontId="10" fillId="5" borderId="0" xfId="12" applyFont="1" applyFill="1" applyAlignment="1"/>
    <xf numFmtId="0" fontId="0" fillId="4" borderId="0" xfId="12" applyFont="1" applyFill="1" applyAlignment="1">
      <alignment horizontal="left" wrapText="1"/>
    </xf>
    <xf numFmtId="0" fontId="0" fillId="0" borderId="0" xfId="0" applyFill="1"/>
    <xf numFmtId="0" fontId="0" fillId="6" borderId="0" xfId="12" applyFont="1" applyFill="1" applyAlignment="1">
      <alignment horizontal="left" wrapText="1"/>
    </xf>
    <xf numFmtId="0" fontId="0" fillId="4" borderId="0" xfId="12" applyFont="1" applyFill="1" applyAlignment="1">
      <alignment horizontal="left"/>
    </xf>
    <xf numFmtId="0" fontId="0" fillId="7" borderId="0" xfId="12" applyFont="1" applyFill="1" applyAlignment="1">
      <alignment horizontal="left" wrapText="1"/>
    </xf>
    <xf numFmtId="0" fontId="0" fillId="4" borderId="0" xfId="12" applyFont="1" applyFill="1" applyAlignment="1">
      <alignment wrapText="1"/>
    </xf>
    <xf numFmtId="0" fontId="10" fillId="4" borderId="0" xfId="12" applyFont="1" applyFill="1" applyAlignment="1"/>
    <xf numFmtId="0" fontId="11" fillId="4" borderId="0" xfId="12" applyFont="1" applyFill="1" applyAlignment="1"/>
    <xf numFmtId="0" fontId="0" fillId="10" borderId="2" xfId="12" applyFont="1" applyFill="1" applyBorder="1" applyAlignment="1"/>
    <xf numFmtId="0" fontId="0" fillId="4" borderId="2" xfId="12" applyFont="1" applyFill="1" applyBorder="1" applyAlignment="1">
      <alignment wrapText="1"/>
    </xf>
    <xf numFmtId="0" fontId="0" fillId="0" borderId="2" xfId="12" applyFont="1" applyFill="1" applyBorder="1" applyAlignment="1">
      <alignment wrapText="1"/>
    </xf>
    <xf numFmtId="0" fontId="0" fillId="4" borderId="2" xfId="12" applyFont="1" applyFill="1" applyBorder="1" applyAlignment="1">
      <alignment vertical="center" wrapText="1"/>
    </xf>
    <xf numFmtId="0" fontId="0" fillId="0" borderId="2" xfId="12" applyFont="1" applyFill="1" applyBorder="1" applyAlignment="1">
      <alignment vertical="center" wrapText="1"/>
    </xf>
    <xf numFmtId="0" fontId="0" fillId="4" borderId="3" xfId="12" applyFont="1" applyFill="1" applyBorder="1" applyAlignment="1">
      <alignment wrapText="1"/>
    </xf>
    <xf numFmtId="0" fontId="0" fillId="4" borderId="0" xfId="0" applyFill="1"/>
    <xf numFmtId="0" fontId="0" fillId="0" borderId="2" xfId="0" applyFill="1" applyBorder="1"/>
    <xf numFmtId="0" fontId="0" fillId="4" borderId="0" xfId="0" applyFill="1" applyAlignment="1"/>
    <xf numFmtId="0" fontId="0" fillId="4" borderId="0" xfId="0" applyFill="1" applyAlignment="1">
      <alignment horizontal="center"/>
    </xf>
    <xf numFmtId="0" fontId="13" fillId="4" borderId="0" xfId="0" applyFont="1" applyFill="1" applyAlignment="1">
      <alignment horizontal="left"/>
    </xf>
    <xf numFmtId="0" fontId="7" fillId="4" borderId="0" xfId="0" applyFont="1" applyFill="1" applyAlignment="1">
      <alignment horizontal="center"/>
    </xf>
    <xf numFmtId="0" fontId="7" fillId="4" borderId="0" xfId="0" applyFont="1" applyFill="1"/>
    <xf numFmtId="0" fontId="14" fillId="4" borderId="2" xfId="17" applyFont="1" applyFill="1" applyBorder="1" applyAlignment="1"/>
    <xf numFmtId="0" fontId="7" fillId="4" borderId="2" xfId="17" applyFont="1" applyFill="1" applyBorder="1" applyAlignment="1">
      <alignment vertical="center"/>
    </xf>
    <xf numFmtId="14" fontId="7" fillId="4" borderId="2" xfId="17" applyNumberFormat="1" applyFont="1" applyFill="1" applyBorder="1" applyAlignment="1">
      <alignment horizontal="left" vertical="center"/>
    </xf>
    <xf numFmtId="0" fontId="7" fillId="4" borderId="2" xfId="0" applyFont="1" applyFill="1" applyBorder="1"/>
    <xf numFmtId="0" fontId="7" fillId="0" borderId="0" xfId="0" applyFont="1"/>
    <xf numFmtId="0" fontId="15" fillId="12" borderId="0" xfId="12" applyFont="1" applyFill="1" applyAlignment="1"/>
    <xf numFmtId="0" fontId="16" fillId="12" borderId="0" xfId="12" applyFont="1" applyFill="1" applyAlignment="1"/>
    <xf numFmtId="0" fontId="13" fillId="12" borderId="0" xfId="12" applyFont="1" applyFill="1" applyAlignment="1"/>
    <xf numFmtId="0" fontId="17" fillId="12" borderId="0" xfId="12" applyFont="1" applyFill="1" applyAlignment="1">
      <alignment horizontal="left" wrapText="1"/>
    </xf>
    <xf numFmtId="0" fontId="16" fillId="12" borderId="0" xfId="12" applyFont="1" applyFill="1" applyAlignment="1">
      <alignment wrapText="1"/>
    </xf>
    <xf numFmtId="0" fontId="15" fillId="12" borderId="0" xfId="12" applyFont="1" applyFill="1" applyAlignment="1">
      <alignment vertical="center"/>
    </xf>
    <xf numFmtId="0" fontId="17" fillId="12" borderId="0" xfId="12" applyFont="1" applyFill="1" applyAlignment="1">
      <alignment horizontal="left" vertical="center"/>
    </xf>
    <xf numFmtId="0" fontId="17" fillId="12" borderId="0" xfId="12" applyFont="1" applyFill="1" applyAlignment="1">
      <alignment horizontal="left" vertical="center" wrapText="1"/>
    </xf>
    <xf numFmtId="0" fontId="16" fillId="12" borderId="0" xfId="12" applyFont="1" applyFill="1" applyAlignment="1">
      <alignment horizontal="left" vertical="center" wrapText="1"/>
    </xf>
    <xf numFmtId="0" fontId="16" fillId="12" borderId="0" xfId="12" applyFont="1" applyFill="1" applyAlignment="1">
      <alignment vertical="center"/>
    </xf>
    <xf numFmtId="0" fontId="16" fillId="12" borderId="0" xfId="12" applyFont="1" applyFill="1" applyAlignment="1">
      <alignment vertical="center" wrapText="1"/>
    </xf>
    <xf numFmtId="0" fontId="0" fillId="4" borderId="0" xfId="16" applyFont="1" applyFill="1" applyAlignment="1"/>
    <xf numFmtId="0" fontId="11" fillId="4" borderId="0" xfId="16" applyFont="1" applyFill="1" applyAlignment="1">
      <alignment horizontal="left" vertical="center"/>
    </xf>
    <xf numFmtId="0" fontId="0" fillId="6" borderId="2" xfId="16" applyFont="1" applyFill="1" applyBorder="1" applyAlignment="1">
      <alignment horizontal="center" vertical="center" wrapText="1"/>
    </xf>
    <xf numFmtId="0" fontId="18" fillId="4" borderId="0" xfId="16" applyFont="1" applyFill="1" applyAlignment="1"/>
    <xf numFmtId="0" fontId="19" fillId="4" borderId="0" xfId="16" applyFont="1" applyFill="1" applyAlignment="1"/>
    <xf numFmtId="0" fontId="20" fillId="4" borderId="0" xfId="16" applyFont="1" applyFill="1" applyAlignment="1">
      <alignment horizontal="center"/>
    </xf>
    <xf numFmtId="0" fontId="11" fillId="4" borderId="2" xfId="16" applyFont="1" applyFill="1" applyBorder="1" applyAlignment="1">
      <alignment horizontal="center" vertical="center" wrapText="1"/>
    </xf>
    <xf numFmtId="0" fontId="21" fillId="4" borderId="2" xfId="16" applyFont="1" applyFill="1" applyBorder="1" applyAlignment="1">
      <alignment horizontal="center" vertical="center" wrapText="1"/>
    </xf>
    <xf numFmtId="0" fontId="11" fillId="4" borderId="0" xfId="16" applyFont="1" applyFill="1" applyAlignment="1">
      <alignment vertical="center" wrapText="1"/>
    </xf>
    <xf numFmtId="0" fontId="11" fillId="4" borderId="0" xfId="16" applyFont="1" applyFill="1" applyAlignment="1">
      <alignment horizontal="center" vertical="center" wrapText="1"/>
    </xf>
    <xf numFmtId="0" fontId="0" fillId="4" borderId="2" xfId="14" applyFont="1" applyFill="1" applyBorder="1" applyAlignment="1">
      <alignment horizontal="left"/>
    </xf>
    <xf numFmtId="172" fontId="0" fillId="7" borderId="2" xfId="16" applyNumberFormat="1" applyFont="1" applyFill="1" applyBorder="1" applyAlignment="1">
      <alignment horizontal="center" vertical="center" wrapText="1"/>
    </xf>
    <xf numFmtId="172" fontId="22" fillId="7" borderId="2" xfId="16" applyNumberFormat="1" applyFont="1" applyFill="1" applyBorder="1" applyAlignment="1">
      <alignment horizontal="center" vertical="center" wrapText="1"/>
    </xf>
    <xf numFmtId="172" fontId="0" fillId="4" borderId="0" xfId="16" applyNumberFormat="1" applyFont="1" applyFill="1" applyAlignment="1">
      <alignment horizontal="right" vertical="center" wrapText="1"/>
    </xf>
    <xf numFmtId="0" fontId="0" fillId="4" borderId="0" xfId="14" applyFont="1" applyFill="1" applyAlignment="1">
      <alignment horizontal="center"/>
    </xf>
    <xf numFmtId="0" fontId="11" fillId="0" borderId="2" xfId="16" applyFont="1" applyFill="1" applyBorder="1" applyAlignment="1">
      <alignment vertical="center" wrapText="1"/>
    </xf>
    <xf numFmtId="172" fontId="11" fillId="7" borderId="2" xfId="16" applyNumberFormat="1" applyFont="1" applyFill="1" applyBorder="1" applyAlignment="1">
      <alignment horizontal="center" vertical="center" wrapText="1"/>
    </xf>
    <xf numFmtId="172" fontId="21" fillId="7" borderId="2" xfId="16" applyNumberFormat="1" applyFont="1" applyFill="1" applyBorder="1" applyAlignment="1">
      <alignment horizontal="center" vertical="center" wrapText="1"/>
    </xf>
    <xf numFmtId="173" fontId="0" fillId="4" borderId="0" xfId="16" applyNumberFormat="1" applyFont="1" applyFill="1" applyAlignment="1"/>
    <xf numFmtId="172" fontId="0" fillId="4" borderId="0" xfId="16" applyNumberFormat="1" applyFont="1" applyFill="1" applyAlignment="1"/>
    <xf numFmtId="0" fontId="0" fillId="4" borderId="0" xfId="16" applyFont="1" applyFill="1" applyAlignment="1">
      <alignment horizontal="left" vertical="center"/>
    </xf>
    <xf numFmtId="0" fontId="0" fillId="4" borderId="0" xfId="16" applyFont="1" applyFill="1" applyAlignment="1">
      <alignment horizontal="left" wrapText="1"/>
    </xf>
    <xf numFmtId="0" fontId="23" fillId="4" borderId="0" xfId="12" applyFont="1" applyFill="1" applyAlignment="1">
      <alignment horizontal="left" vertical="center"/>
    </xf>
    <xf numFmtId="0" fontId="24" fillId="4" borderId="4" xfId="16" applyFont="1" applyFill="1" applyBorder="1" applyAlignment="1">
      <alignment horizontal="left"/>
    </xf>
    <xf numFmtId="0" fontId="25" fillId="4" borderId="0" xfId="16" applyFont="1" applyFill="1" applyAlignment="1">
      <alignment horizontal="left"/>
    </xf>
    <xf numFmtId="0" fontId="25" fillId="4" borderId="4" xfId="12" applyFont="1" applyFill="1" applyBorder="1" applyAlignment="1">
      <alignment horizontal="left" vertical="center" wrapText="1"/>
    </xf>
    <xf numFmtId="0" fontId="24" fillId="4" borderId="4" xfId="16" applyFont="1" applyFill="1" applyBorder="1" applyAlignment="1">
      <alignment horizontal="left" wrapText="1"/>
    </xf>
    <xf numFmtId="0" fontId="0" fillId="4" borderId="0" xfId="12" applyFont="1" applyFill="1" applyAlignment="1">
      <alignment horizontal="center" vertical="center" wrapText="1"/>
    </xf>
    <xf numFmtId="0" fontId="0" fillId="12" borderId="0" xfId="0" applyFill="1"/>
    <xf numFmtId="0" fontId="16" fillId="12" borderId="0" xfId="12" applyFont="1" applyFill="1" applyAlignment="1">
      <alignment horizontal="left" wrapText="1"/>
    </xf>
    <xf numFmtId="0" fontId="17" fillId="4" borderId="0" xfId="0" applyFont="1" applyFill="1"/>
    <xf numFmtId="0" fontId="26" fillId="13" borderId="0" xfId="0" applyFont="1" applyFill="1"/>
    <xf numFmtId="0" fontId="27" fillId="13" borderId="0" xfId="0" applyFont="1" applyFill="1"/>
    <xf numFmtId="0" fontId="26" fillId="4" borderId="0" xfId="0" applyFont="1" applyFill="1"/>
    <xf numFmtId="0" fontId="27" fillId="4" borderId="0" xfId="0" applyFont="1" applyFill="1"/>
    <xf numFmtId="0" fontId="28" fillId="4" borderId="3" xfId="0" applyFont="1" applyFill="1" applyBorder="1"/>
    <xf numFmtId="0" fontId="29" fillId="4" borderId="5" xfId="0" applyFont="1" applyFill="1" applyBorder="1"/>
    <xf numFmtId="0" fontId="29" fillId="4" borderId="6" xfId="0" applyFont="1" applyFill="1" applyBorder="1"/>
    <xf numFmtId="0" fontId="29" fillId="4" borderId="0" xfId="0" applyFont="1" applyFill="1"/>
    <xf numFmtId="0" fontId="0" fillId="4" borderId="3" xfId="0" applyFill="1" applyBorder="1"/>
    <xf numFmtId="0" fontId="12" fillId="4" borderId="5" xfId="0" applyFont="1" applyFill="1" applyBorder="1"/>
    <xf numFmtId="0" fontId="12" fillId="4" borderId="6" xfId="0" applyFont="1" applyFill="1" applyBorder="1"/>
    <xf numFmtId="0" fontId="12" fillId="4" borderId="0" xfId="0" applyFont="1" applyFill="1"/>
    <xf numFmtId="0" fontId="0" fillId="10" borderId="2" xfId="0" applyFill="1" applyBorder="1" applyAlignment="1">
      <alignment horizontal="left" vertical="center" wrapText="1"/>
    </xf>
    <xf numFmtId="0" fontId="17" fillId="10" borderId="2" xfId="12" applyFont="1" applyFill="1" applyBorder="1" applyAlignment="1">
      <alignment horizontal="center" vertical="center" wrapText="1"/>
    </xf>
    <xf numFmtId="0" fontId="17" fillId="4" borderId="0" xfId="12" applyFont="1" applyFill="1" applyAlignment="1">
      <alignment horizontal="center" vertical="center" wrapText="1"/>
    </xf>
    <xf numFmtId="0" fontId="17" fillId="7" borderId="2" xfId="12" applyFont="1" applyFill="1" applyBorder="1" applyAlignment="1">
      <alignment vertical="center"/>
    </xf>
    <xf numFmtId="2" fontId="17" fillId="7" borderId="2" xfId="12" applyNumberFormat="1" applyFont="1" applyFill="1" applyBorder="1" applyAlignment="1">
      <alignment horizontal="center"/>
    </xf>
    <xf numFmtId="2" fontId="17" fillId="4" borderId="0" xfId="12" applyNumberFormat="1" applyFont="1" applyFill="1" applyAlignment="1">
      <alignment horizontal="center"/>
    </xf>
    <xf numFmtId="0" fontId="17" fillId="7" borderId="7" xfId="12" applyFont="1" applyFill="1" applyBorder="1" applyAlignment="1">
      <alignment vertical="center"/>
    </xf>
    <xf numFmtId="2" fontId="26" fillId="4" borderId="0" xfId="0" applyNumberFormat="1" applyFont="1" applyFill="1"/>
    <xf numFmtId="2" fontId="12" fillId="4" borderId="0" xfId="0" applyNumberFormat="1" applyFont="1" applyFill="1"/>
    <xf numFmtId="2" fontId="0" fillId="4" borderId="0" xfId="0" applyNumberFormat="1" applyFill="1"/>
    <xf numFmtId="166" fontId="2" fillId="4" borderId="0" xfId="2" applyNumberFormat="1" applyFill="1"/>
    <xf numFmtId="2" fontId="17" fillId="4" borderId="0" xfId="0" applyNumberFormat="1" applyFont="1" applyFill="1"/>
    <xf numFmtId="0" fontId="30" fillId="4" borderId="0" xfId="0" applyFont="1" applyFill="1"/>
    <xf numFmtId="0" fontId="31" fillId="4" borderId="0" xfId="0" applyFont="1" applyFill="1"/>
    <xf numFmtId="0" fontId="17" fillId="10" borderId="2" xfId="0" applyFont="1" applyFill="1" applyBorder="1" applyAlignment="1">
      <alignment horizontal="center"/>
    </xf>
    <xf numFmtId="167" fontId="17" fillId="6" borderId="2" xfId="0" applyNumberFormat="1" applyFont="1" applyFill="1" applyBorder="1" applyAlignment="1">
      <alignment horizontal="center"/>
    </xf>
    <xf numFmtId="0" fontId="17" fillId="4" borderId="0" xfId="0" applyFont="1" applyFill="1" applyAlignment="1">
      <alignment horizontal="left"/>
    </xf>
    <xf numFmtId="167" fontId="17" fillId="4" borderId="0" xfId="0" applyNumberFormat="1" applyFont="1" applyFill="1" applyAlignment="1">
      <alignment horizontal="center"/>
    </xf>
    <xf numFmtId="0" fontId="17" fillId="4" borderId="0" xfId="0" applyFont="1" applyFill="1" applyAlignment="1">
      <alignment horizontal="center"/>
    </xf>
    <xf numFmtId="0" fontId="17" fillId="4" borderId="0" xfId="0" applyFont="1" applyFill="1" applyAlignment="1">
      <alignment vertical="center"/>
    </xf>
    <xf numFmtId="0" fontId="17" fillId="4" borderId="0" xfId="0" applyFont="1" applyFill="1" applyAlignment="1"/>
    <xf numFmtId="0" fontId="17" fillId="4" borderId="0" xfId="0" applyFont="1" applyFill="1" applyAlignment="1">
      <alignment horizontal="center" vertical="center"/>
    </xf>
    <xf numFmtId="0" fontId="17" fillId="10" borderId="11" xfId="0" applyFont="1" applyFill="1" applyBorder="1" applyAlignment="1">
      <alignment horizontal="center" vertical="center" wrapText="1"/>
    </xf>
    <xf numFmtId="0" fontId="17" fillId="4" borderId="0" xfId="0" applyFont="1" applyFill="1" applyAlignment="1">
      <alignment horizontal="center" vertical="center" wrapText="1"/>
    </xf>
    <xf numFmtId="0" fontId="29" fillId="4" borderId="0" xfId="0" applyFont="1" applyFill="1" applyAlignment="1">
      <alignment horizontal="left" vertical="center"/>
    </xf>
    <xf numFmtId="0" fontId="29" fillId="4" borderId="0" xfId="0" applyFont="1" applyFill="1" applyAlignment="1">
      <alignment vertical="center"/>
    </xf>
    <xf numFmtId="2" fontId="17" fillId="7" borderId="15" xfId="0" applyNumberFormat="1" applyFont="1" applyFill="1" applyBorder="1" applyAlignment="1">
      <alignment horizontal="center" vertical="center"/>
    </xf>
    <xf numFmtId="2" fontId="17" fillId="7" borderId="16" xfId="0" applyNumberFormat="1" applyFont="1" applyFill="1" applyBorder="1" applyAlignment="1">
      <alignment horizontal="center" vertical="center"/>
    </xf>
    <xf numFmtId="2" fontId="17" fillId="4" borderId="0" xfId="0" applyNumberFormat="1" applyFont="1" applyFill="1" applyAlignment="1">
      <alignment horizontal="center" vertical="center"/>
    </xf>
    <xf numFmtId="0" fontId="17" fillId="4" borderId="0" xfId="0" applyFont="1" applyFill="1" applyAlignment="1">
      <alignment vertical="top" wrapText="1"/>
    </xf>
    <xf numFmtId="0" fontId="17" fillId="4" borderId="0" xfId="0" applyFont="1" applyFill="1" applyAlignment="1">
      <alignment wrapText="1"/>
    </xf>
    <xf numFmtId="2" fontId="17" fillId="7" borderId="2" xfId="0" applyNumberFormat="1" applyFont="1" applyFill="1" applyBorder="1" applyAlignment="1">
      <alignment horizontal="center" vertical="center"/>
    </xf>
    <xf numFmtId="2" fontId="17" fillId="7" borderId="17" xfId="0" applyNumberFormat="1" applyFont="1" applyFill="1" applyBorder="1" applyAlignment="1">
      <alignment horizontal="center" vertical="center"/>
    </xf>
    <xf numFmtId="2" fontId="17" fillId="7" borderId="11" xfId="0" applyNumberFormat="1" applyFont="1" applyFill="1" applyBorder="1" applyAlignment="1">
      <alignment horizontal="center" vertical="center"/>
    </xf>
    <xf numFmtId="2" fontId="17" fillId="7" borderId="12" xfId="0" applyNumberFormat="1" applyFont="1" applyFill="1" applyBorder="1" applyAlignment="1">
      <alignment horizontal="center" vertical="center"/>
    </xf>
    <xf numFmtId="2" fontId="17" fillId="7" borderId="9" xfId="0" applyNumberFormat="1" applyFont="1" applyFill="1" applyBorder="1" applyAlignment="1">
      <alignment horizontal="center" vertical="center"/>
    </xf>
    <xf numFmtId="2" fontId="17" fillId="7" borderId="10" xfId="0" applyNumberFormat="1" applyFont="1" applyFill="1" applyBorder="1" applyAlignment="1">
      <alignment horizontal="center" vertical="center"/>
    </xf>
    <xf numFmtId="2" fontId="32" fillId="7" borderId="2" xfId="0" applyNumberFormat="1" applyFont="1" applyFill="1" applyBorder="1" applyAlignment="1">
      <alignment horizontal="center" vertical="center"/>
    </xf>
    <xf numFmtId="2" fontId="32" fillId="7" borderId="17" xfId="0" applyNumberFormat="1" applyFont="1" applyFill="1" applyBorder="1" applyAlignment="1">
      <alignment horizontal="center" vertical="center"/>
    </xf>
    <xf numFmtId="2" fontId="32" fillId="4" borderId="0" xfId="0" applyNumberFormat="1" applyFont="1" applyFill="1" applyAlignment="1">
      <alignment horizontal="center" vertical="center"/>
    </xf>
    <xf numFmtId="0" fontId="32" fillId="4" borderId="0" xfId="0" applyFont="1" applyFill="1" applyAlignment="1">
      <alignment wrapText="1"/>
    </xf>
    <xf numFmtId="2" fontId="32" fillId="7" borderId="11" xfId="0" applyNumberFormat="1" applyFont="1" applyFill="1" applyBorder="1" applyAlignment="1">
      <alignment horizontal="center" vertical="center"/>
    </xf>
    <xf numFmtId="2" fontId="32" fillId="7" borderId="12" xfId="0" applyNumberFormat="1" applyFont="1" applyFill="1" applyBorder="1" applyAlignment="1">
      <alignment horizontal="center" vertical="center"/>
    </xf>
    <xf numFmtId="0" fontId="29" fillId="14" borderId="13" xfId="0" applyFont="1" applyFill="1" applyBorder="1" applyAlignment="1">
      <alignment vertical="center"/>
    </xf>
    <xf numFmtId="0" fontId="29" fillId="14" borderId="20" xfId="0" applyFont="1" applyFill="1" applyBorder="1" applyAlignment="1">
      <alignment vertical="center"/>
    </xf>
    <xf numFmtId="0" fontId="15" fillId="4" borderId="0" xfId="12" applyFont="1" applyFill="1" applyAlignment="1"/>
    <xf numFmtId="0" fontId="16" fillId="4" borderId="0" xfId="12" applyFont="1" applyFill="1" applyAlignment="1">
      <alignment horizontal="left" wrapText="1"/>
    </xf>
    <xf numFmtId="0" fontId="16" fillId="4" borderId="0" xfId="12" applyFont="1" applyFill="1" applyAlignment="1"/>
    <xf numFmtId="0" fontId="16" fillId="4" borderId="0" xfId="12" applyFont="1" applyFill="1" applyAlignment="1">
      <alignment wrapText="1"/>
    </xf>
    <xf numFmtId="0" fontId="17" fillId="4" borderId="2" xfId="12" applyFont="1" applyFill="1" applyBorder="1" applyAlignment="1">
      <alignment horizontal="left" wrapText="1"/>
    </xf>
    <xf numFmtId="0" fontId="17" fillId="7" borderId="2" xfId="12" applyFont="1" applyFill="1" applyBorder="1" applyAlignment="1">
      <alignment horizontal="left" wrapText="1"/>
    </xf>
    <xf numFmtId="0" fontId="17" fillId="4" borderId="2" xfId="12" applyFont="1" applyFill="1" applyBorder="1" applyAlignment="1">
      <alignment horizontal="left"/>
    </xf>
    <xf numFmtId="0" fontId="17" fillId="7" borderId="2" xfId="12" applyFont="1" applyFill="1" applyBorder="1" applyAlignment="1"/>
    <xf numFmtId="0" fontId="33" fillId="4" borderId="0" xfId="12" applyFont="1" applyFill="1" applyAlignment="1"/>
    <xf numFmtId="0" fontId="17" fillId="4" borderId="0" xfId="12" applyFont="1" applyFill="1" applyAlignment="1"/>
    <xf numFmtId="0" fontId="32" fillId="0" borderId="0" xfId="12" applyFont="1" applyFill="1" applyAlignment="1">
      <alignment horizontal="right" vertical="center" wrapText="1"/>
    </xf>
    <xf numFmtId="0" fontId="17" fillId="0" borderId="0" xfId="12" applyFont="1" applyFill="1" applyAlignment="1"/>
    <xf numFmtId="0" fontId="17" fillId="10" borderId="2" xfId="12" applyFont="1" applyFill="1" applyBorder="1" applyAlignment="1">
      <alignment horizontal="right" vertical="center" wrapText="1"/>
    </xf>
    <xf numFmtId="0" fontId="17" fillId="10" borderId="15" xfId="12" applyFont="1" applyFill="1" applyBorder="1" applyAlignment="1">
      <alignment horizontal="center" vertical="center" wrapText="1"/>
    </xf>
    <xf numFmtId="0" fontId="17" fillId="10" borderId="23" xfId="12" applyFont="1" applyFill="1" applyBorder="1" applyAlignment="1">
      <alignment horizontal="center" vertical="center" wrapText="1"/>
    </xf>
    <xf numFmtId="0" fontId="17" fillId="10" borderId="6" xfId="12" applyFont="1" applyFill="1" applyBorder="1" applyAlignment="1">
      <alignment horizontal="center" vertical="center" wrapText="1"/>
    </xf>
    <xf numFmtId="49" fontId="17" fillId="10" borderId="2" xfId="12" applyNumberFormat="1" applyFont="1" applyFill="1" applyBorder="1" applyAlignment="1">
      <alignment horizontal="center" vertical="center" wrapText="1"/>
    </xf>
    <xf numFmtId="49" fontId="17" fillId="10" borderId="5" xfId="12" applyNumberFormat="1" applyFont="1" applyFill="1" applyBorder="1" applyAlignment="1">
      <alignment horizontal="center" vertical="center" wrapText="1"/>
    </xf>
    <xf numFmtId="49" fontId="17" fillId="10" borderId="6" xfId="12" applyNumberFormat="1" applyFont="1" applyFill="1" applyBorder="1" applyAlignment="1">
      <alignment horizontal="center" vertical="center" wrapText="1"/>
    </xf>
    <xf numFmtId="0" fontId="17" fillId="10" borderId="2" xfId="12" applyFont="1" applyFill="1" applyBorder="1" applyAlignment="1">
      <alignment horizontal="right" vertical="center"/>
    </xf>
    <xf numFmtId="0" fontId="17" fillId="10" borderId="5" xfId="12" applyFont="1" applyFill="1" applyBorder="1" applyAlignment="1">
      <alignment horizontal="center" vertical="center" wrapText="1"/>
    </xf>
    <xf numFmtId="167" fontId="17" fillId="7" borderId="2" xfId="14" applyNumberFormat="1" applyFont="1" applyFill="1" applyBorder="1" applyAlignment="1">
      <alignment horizontal="left"/>
    </xf>
    <xf numFmtId="0" fontId="17" fillId="7" borderId="2" xfId="14" applyFont="1" applyFill="1" applyBorder="1" applyAlignment="1">
      <alignment horizontal="left"/>
    </xf>
    <xf numFmtId="0" fontId="17" fillId="15" borderId="2" xfId="12" applyFont="1" applyFill="1" applyBorder="1" applyAlignment="1">
      <alignment vertical="center"/>
    </xf>
    <xf numFmtId="167" fontId="17" fillId="15" borderId="2" xfId="14" applyNumberFormat="1" applyFont="1" applyFill="1" applyBorder="1" applyAlignment="1">
      <alignment horizontal="left"/>
    </xf>
    <xf numFmtId="0" fontId="17" fillId="15" borderId="2" xfId="12" applyFont="1" applyFill="1" applyBorder="1" applyAlignment="1"/>
    <xf numFmtId="2" fontId="17" fillId="15" borderId="2" xfId="12" applyNumberFormat="1" applyFont="1" applyFill="1" applyBorder="1" applyAlignment="1">
      <alignment horizontal="center"/>
    </xf>
    <xf numFmtId="0" fontId="17" fillId="15" borderId="2" xfId="14" applyFont="1" applyFill="1" applyBorder="1" applyAlignment="1">
      <alignment horizontal="left"/>
    </xf>
    <xf numFmtId="167" fontId="17" fillId="7" borderId="3" xfId="14" applyNumberFormat="1" applyFont="1" applyFill="1" applyBorder="1" applyAlignment="1">
      <alignment horizontal="left"/>
    </xf>
    <xf numFmtId="167" fontId="17" fillId="15" borderId="3" xfId="14" applyNumberFormat="1" applyFont="1" applyFill="1" applyBorder="1" applyAlignment="1">
      <alignment horizontal="left"/>
    </xf>
    <xf numFmtId="0" fontId="17" fillId="15" borderId="3" xfId="12" applyFont="1" applyFill="1" applyBorder="1" applyAlignment="1"/>
    <xf numFmtId="0" fontId="17" fillId="7" borderId="3" xfId="12" applyFont="1" applyFill="1" applyBorder="1" applyAlignment="1"/>
    <xf numFmtId="0" fontId="17" fillId="7" borderId="6" xfId="14" applyFont="1" applyFill="1" applyBorder="1" applyAlignment="1">
      <alignment horizontal="left"/>
    </xf>
    <xf numFmtId="0" fontId="17" fillId="7" borderId="6" xfId="12" applyFont="1" applyFill="1" applyBorder="1" applyAlignment="1">
      <alignment vertical="center"/>
    </xf>
    <xf numFmtId="0" fontId="17" fillId="15" borderId="6" xfId="12" applyFont="1" applyFill="1" applyBorder="1" applyAlignment="1">
      <alignment vertical="center"/>
    </xf>
    <xf numFmtId="0" fontId="17" fillId="15" borderId="6" xfId="14" applyFont="1" applyFill="1" applyBorder="1" applyAlignment="1">
      <alignment horizontal="left"/>
    </xf>
    <xf numFmtId="2" fontId="16" fillId="4" borderId="0" xfId="12" applyNumberFormat="1" applyFont="1" applyFill="1" applyAlignment="1"/>
    <xf numFmtId="167" fontId="17" fillId="7" borderId="15" xfId="14" applyNumberFormat="1" applyFont="1" applyFill="1" applyBorder="1" applyAlignment="1">
      <alignment horizontal="left"/>
    </xf>
    <xf numFmtId="0" fontId="17" fillId="7" borderId="15" xfId="12" applyFont="1" applyFill="1" applyBorder="1" applyAlignment="1"/>
    <xf numFmtId="168" fontId="17" fillId="7" borderId="2" xfId="12" applyNumberFormat="1" applyFont="1" applyFill="1" applyBorder="1" applyAlignment="1">
      <alignment horizontal="center"/>
    </xf>
    <xf numFmtId="0" fontId="17" fillId="12" borderId="0" xfId="0" applyFont="1" applyFill="1"/>
    <xf numFmtId="0" fontId="13" fillId="12" borderId="0" xfId="0" applyFont="1" applyFill="1"/>
    <xf numFmtId="0" fontId="32" fillId="12" borderId="0" xfId="0" applyFont="1" applyFill="1"/>
    <xf numFmtId="0" fontId="17" fillId="12" borderId="0" xfId="0" applyFont="1" applyFill="1" applyAlignment="1">
      <alignment vertical="top" wrapText="1"/>
    </xf>
    <xf numFmtId="0" fontId="17" fillId="12" borderId="0" xfId="0" applyFont="1" applyFill="1" applyAlignment="1">
      <alignment horizontal="left" wrapText="1"/>
    </xf>
    <xf numFmtId="0" fontId="17" fillId="12" borderId="0" xfId="0" applyFont="1" applyFill="1" applyAlignment="1">
      <alignment wrapText="1"/>
    </xf>
    <xf numFmtId="0" fontId="17" fillId="4" borderId="0" xfId="0" applyFont="1" applyFill="1" applyAlignment="1">
      <alignment horizontal="left" vertical="top" wrapText="1"/>
    </xf>
    <xf numFmtId="0" fontId="17" fillId="4" borderId="0" xfId="0" applyFont="1" applyFill="1" applyAlignment="1">
      <alignment horizontal="left" wrapText="1"/>
    </xf>
    <xf numFmtId="0" fontId="10" fillId="5" borderId="0" xfId="22" applyFont="1" applyFill="1" applyAlignment="1"/>
    <xf numFmtId="0" fontId="12" fillId="5" borderId="0" xfId="22" applyFont="1" applyFill="1" applyAlignment="1"/>
    <xf numFmtId="0" fontId="17" fillId="0" borderId="0" xfId="0" applyFont="1"/>
    <xf numFmtId="0" fontId="17" fillId="10" borderId="2" xfId="0" applyFont="1" applyFill="1" applyBorder="1" applyAlignment="1">
      <alignment horizontal="left" vertical="center" wrapText="1"/>
    </xf>
    <xf numFmtId="0" fontId="17" fillId="10" borderId="2" xfId="0" applyFont="1" applyFill="1" applyBorder="1" applyAlignment="1">
      <alignment horizontal="center" vertical="center" wrapText="1"/>
    </xf>
    <xf numFmtId="0" fontId="32" fillId="0" borderId="0" xfId="0" applyFont="1" applyAlignment="1">
      <alignment horizontal="right" vertical="center" wrapText="1"/>
    </xf>
    <xf numFmtId="0" fontId="17" fillId="10" borderId="2" xfId="0" applyFont="1" applyFill="1" applyBorder="1" applyAlignment="1">
      <alignment horizontal="right" vertical="center" wrapText="1"/>
    </xf>
    <xf numFmtId="0" fontId="17" fillId="10" borderId="15" xfId="0" applyFont="1" applyFill="1" applyBorder="1" applyAlignment="1">
      <alignment horizontal="center" vertical="center" wrapText="1"/>
    </xf>
    <xf numFmtId="0" fontId="17" fillId="10" borderId="23" xfId="0" applyFont="1" applyFill="1" applyBorder="1" applyAlignment="1">
      <alignment horizontal="center" vertical="center" wrapText="1"/>
    </xf>
    <xf numFmtId="0" fontId="17" fillId="10" borderId="6" xfId="0" applyFont="1" applyFill="1" applyBorder="1" applyAlignment="1">
      <alignment horizontal="center" vertical="center" wrapText="1"/>
    </xf>
    <xf numFmtId="49" fontId="17" fillId="10" borderId="2" xfId="0" applyNumberFormat="1" applyFont="1" applyFill="1" applyBorder="1" applyAlignment="1">
      <alignment horizontal="center" vertical="center" wrapText="1"/>
    </xf>
    <xf numFmtId="49" fontId="17" fillId="10" borderId="5" xfId="0" applyNumberFormat="1" applyFont="1" applyFill="1" applyBorder="1" applyAlignment="1">
      <alignment horizontal="center" vertical="center" wrapText="1"/>
    </xf>
    <xf numFmtId="49" fontId="17" fillId="10" borderId="6" xfId="0" applyNumberFormat="1" applyFont="1" applyFill="1" applyBorder="1" applyAlignment="1">
      <alignment horizontal="center" vertical="center" wrapText="1"/>
    </xf>
    <xf numFmtId="17" fontId="17" fillId="10" borderId="2" xfId="0" applyNumberFormat="1" applyFont="1" applyFill="1" applyBorder="1" applyAlignment="1">
      <alignment horizontal="center" vertical="center" wrapText="1"/>
    </xf>
    <xf numFmtId="167" fontId="17" fillId="0" borderId="2" xfId="13" applyNumberFormat="1" applyFont="1" applyFill="1" applyBorder="1" applyAlignment="1">
      <alignment horizontal="left"/>
    </xf>
    <xf numFmtId="2" fontId="17" fillId="6" borderId="2" xfId="0" applyNumberFormat="1" applyFont="1" applyFill="1" applyBorder="1" applyAlignment="1">
      <alignment horizontal="center"/>
    </xf>
    <xf numFmtId="0" fontId="17" fillId="0" borderId="2" xfId="0" applyFont="1" applyBorder="1" applyAlignment="1">
      <alignment horizontal="center"/>
    </xf>
    <xf numFmtId="167" fontId="17" fillId="4" borderId="0" xfId="13" applyNumberFormat="1" applyFont="1" applyFill="1" applyAlignment="1">
      <alignment horizontal="left" vertical="center"/>
    </xf>
    <xf numFmtId="2" fontId="17" fillId="4" borderId="0" xfId="0" applyNumberFormat="1" applyFont="1" applyFill="1" applyAlignment="1">
      <alignment horizontal="center"/>
    </xf>
    <xf numFmtId="0" fontId="16" fillId="4" borderId="0" xfId="0" applyFont="1" applyFill="1"/>
    <xf numFmtId="0" fontId="16" fillId="0" borderId="0" xfId="0" applyFont="1"/>
    <xf numFmtId="0" fontId="29" fillId="5" borderId="0" xfId="0" applyFont="1" applyFill="1"/>
    <xf numFmtId="0" fontId="27" fillId="5" borderId="0" xfId="0" applyFont="1" applyFill="1"/>
    <xf numFmtId="0" fontId="17" fillId="10" borderId="2" xfId="0" applyFont="1" applyFill="1" applyBorder="1" applyAlignment="1">
      <alignment horizontal="left" vertical="center"/>
    </xf>
    <xf numFmtId="0" fontId="17" fillId="10" borderId="2" xfId="0" applyFont="1" applyFill="1" applyBorder="1" applyAlignment="1">
      <alignment horizontal="right"/>
    </xf>
    <xf numFmtId="2" fontId="17" fillId="6" borderId="2" xfId="0" applyNumberFormat="1" applyFont="1" applyFill="1" applyBorder="1" applyAlignment="1">
      <alignment horizontal="center" vertical="center" wrapText="1"/>
    </xf>
    <xf numFmtId="167" fontId="17" fillId="4" borderId="0" xfId="13" applyNumberFormat="1" applyFont="1" applyFill="1" applyAlignment="1">
      <alignment horizontal="left"/>
    </xf>
    <xf numFmtId="167" fontId="17" fillId="0" borderId="0" xfId="13" applyNumberFormat="1" applyFont="1" applyFill="1" applyAlignment="1">
      <alignment horizontal="left"/>
    </xf>
    <xf numFmtId="0" fontId="0" fillId="12" borderId="0" xfId="22" applyFont="1" applyFill="1" applyAlignment="1"/>
    <xf numFmtId="0" fontId="13" fillId="12" borderId="0" xfId="22" applyFont="1" applyFill="1" applyAlignment="1">
      <alignment horizontal="left"/>
    </xf>
    <xf numFmtId="0" fontId="13" fillId="12" borderId="0" xfId="22" applyFont="1" applyFill="1" applyAlignment="1"/>
    <xf numFmtId="0" fontId="0" fillId="12" borderId="0" xfId="22" applyFont="1" applyFill="1" applyAlignment="1">
      <alignment wrapText="1"/>
    </xf>
    <xf numFmtId="0" fontId="0" fillId="4" borderId="0" xfId="22" applyFont="1" applyFill="1" applyAlignment="1"/>
    <xf numFmtId="0" fontId="11" fillId="4" borderId="0" xfId="22" applyFont="1" applyFill="1" applyAlignment="1"/>
    <xf numFmtId="0" fontId="0" fillId="10" borderId="2" xfId="22" applyFont="1" applyFill="1" applyBorder="1" applyAlignment="1">
      <alignment horizontal="left" vertical="center"/>
    </xf>
    <xf numFmtId="0" fontId="17" fillId="0" borderId="0" xfId="22" applyFont="1" applyFill="1" applyAlignment="1">
      <alignment horizontal="right" vertical="center" wrapText="1"/>
    </xf>
    <xf numFmtId="0" fontId="0" fillId="0" borderId="0" xfId="22" applyFont="1" applyFill="1" applyAlignment="1"/>
    <xf numFmtId="0" fontId="17" fillId="10" borderId="2" xfId="22" applyFont="1" applyFill="1" applyBorder="1" applyAlignment="1">
      <alignment horizontal="right" vertical="center" wrapText="1"/>
    </xf>
    <xf numFmtId="0" fontId="17" fillId="10" borderId="15" xfId="22" applyFont="1" applyFill="1" applyBorder="1" applyAlignment="1">
      <alignment horizontal="center" vertical="center" wrapText="1"/>
    </xf>
    <xf numFmtId="0" fontId="17" fillId="10" borderId="23" xfId="22" applyFont="1" applyFill="1" applyBorder="1" applyAlignment="1">
      <alignment horizontal="center" vertical="center" wrapText="1"/>
    </xf>
    <xf numFmtId="0" fontId="17" fillId="10" borderId="2" xfId="22" applyFont="1" applyFill="1" applyBorder="1" applyAlignment="1">
      <alignment horizontal="center" vertical="center" wrapText="1"/>
    </xf>
    <xf numFmtId="0" fontId="17" fillId="10" borderId="6" xfId="22" applyFont="1" applyFill="1" applyBorder="1" applyAlignment="1">
      <alignment horizontal="center" vertical="center" wrapText="1"/>
    </xf>
    <xf numFmtId="49" fontId="17" fillId="10" borderId="2" xfId="22" applyNumberFormat="1" applyFont="1" applyFill="1" applyBorder="1" applyAlignment="1">
      <alignment horizontal="center" vertical="center" wrapText="1"/>
    </xf>
    <xf numFmtId="49" fontId="17" fillId="10" borderId="5" xfId="22" applyNumberFormat="1" applyFont="1" applyFill="1" applyBorder="1" applyAlignment="1">
      <alignment horizontal="center" vertical="center" wrapText="1"/>
    </xf>
    <xf numFmtId="49" fontId="17" fillId="10" borderId="6" xfId="22" applyNumberFormat="1" applyFont="1" applyFill="1" applyBorder="1" applyAlignment="1">
      <alignment horizontal="center" vertical="center" wrapText="1"/>
    </xf>
    <xf numFmtId="0" fontId="17" fillId="10" borderId="5" xfId="22" applyFont="1" applyFill="1" applyBorder="1" applyAlignment="1">
      <alignment horizontal="right" vertical="center"/>
    </xf>
    <xf numFmtId="0" fontId="32" fillId="0" borderId="0" xfId="22" applyFont="1" applyFill="1" applyAlignment="1">
      <alignment horizontal="right" vertical="center" wrapText="1"/>
    </xf>
    <xf numFmtId="167" fontId="0" fillId="0" borderId="2" xfId="15" applyNumberFormat="1" applyFont="1" applyFill="1" applyBorder="1" applyAlignment="1">
      <alignment horizontal="left"/>
    </xf>
    <xf numFmtId="2" fontId="17" fillId="6" borderId="2" xfId="22" applyNumberFormat="1" applyFont="1" applyFill="1" applyBorder="1" applyAlignment="1">
      <alignment horizontal="center" vertical="center" wrapText="1"/>
    </xf>
    <xf numFmtId="0" fontId="0" fillId="4" borderId="0" xfId="22" applyFont="1" applyFill="1" applyAlignment="1">
      <alignment horizontal="center" vertical="center"/>
    </xf>
    <xf numFmtId="0" fontId="10" fillId="5" borderId="0" xfId="0" applyFont="1" applyFill="1"/>
    <xf numFmtId="0" fontId="0" fillId="10" borderId="2" xfId="22" applyFont="1" applyFill="1" applyBorder="1" applyAlignment="1">
      <alignment horizontal="right"/>
    </xf>
    <xf numFmtId="0" fontId="0" fillId="10" borderId="2" xfId="22" applyFont="1" applyFill="1" applyBorder="1" applyAlignment="1">
      <alignment horizontal="center"/>
    </xf>
    <xf numFmtId="0" fontId="0" fillId="12" borderId="0" xfId="0" applyFill="1" applyAlignment="1">
      <alignment wrapText="1"/>
    </xf>
    <xf numFmtId="0" fontId="11" fillId="4" borderId="0" xfId="0" applyFont="1" applyFill="1"/>
    <xf numFmtId="0" fontId="12" fillId="5" borderId="0" xfId="0" applyFont="1" applyFill="1"/>
    <xf numFmtId="0" fontId="0" fillId="10" borderId="2" xfId="0" applyFill="1" applyBorder="1" applyAlignment="1">
      <alignment horizontal="left" vertical="center"/>
    </xf>
    <xf numFmtId="0" fontId="17" fillId="0" borderId="0" xfId="0" applyFont="1" applyAlignment="1">
      <alignment horizontal="right" vertical="center" wrapText="1"/>
    </xf>
    <xf numFmtId="0" fontId="17" fillId="10" borderId="5" xfId="0" applyFont="1" applyFill="1" applyBorder="1" applyAlignment="1">
      <alignment horizontal="center" vertical="center" wrapText="1"/>
    </xf>
    <xf numFmtId="0" fontId="0" fillId="0" borderId="2" xfId="0" applyFill="1" applyBorder="1" applyAlignment="1">
      <alignment horizontal="left" vertical="center" wrapText="1"/>
    </xf>
    <xf numFmtId="167" fontId="0" fillId="0" borderId="2" xfId="12" applyNumberFormat="1" applyFont="1" applyFill="1" applyBorder="1" applyAlignment="1">
      <alignment horizontal="left"/>
    </xf>
    <xf numFmtId="0" fontId="0" fillId="0" borderId="2" xfId="0" applyFill="1" applyBorder="1" applyAlignment="1">
      <alignment horizontal="left" vertical="center"/>
    </xf>
    <xf numFmtId="0" fontId="0" fillId="0" borderId="6" xfId="0" applyFill="1" applyBorder="1" applyAlignment="1">
      <alignment vertical="center" wrapText="1"/>
    </xf>
    <xf numFmtId="0" fontId="0" fillId="4" borderId="0" xfId="0" applyFill="1" applyAlignment="1">
      <alignment horizontal="center" vertical="center"/>
    </xf>
    <xf numFmtId="0" fontId="0" fillId="0" borderId="2" xfId="0" applyFill="1" applyBorder="1" applyAlignment="1">
      <alignment vertical="center"/>
    </xf>
    <xf numFmtId="2" fontId="17" fillId="6" borderId="2" xfId="1" applyNumberFormat="1" applyFont="1" applyFill="1" applyBorder="1" applyAlignment="1">
      <alignment horizontal="center" vertical="center"/>
    </xf>
    <xf numFmtId="0" fontId="0" fillId="10" borderId="3" xfId="0" applyFill="1" applyBorder="1" applyAlignment="1">
      <alignment vertical="center"/>
    </xf>
    <xf numFmtId="0" fontId="17" fillId="10" borderId="2" xfId="0" applyFont="1" applyFill="1" applyBorder="1" applyAlignment="1">
      <alignment horizontal="right" vertical="center"/>
    </xf>
    <xf numFmtId="0" fontId="17" fillId="10" borderId="2" xfId="0" applyFont="1" applyFill="1" applyBorder="1" applyAlignment="1">
      <alignment horizontal="center" vertical="center"/>
    </xf>
    <xf numFmtId="0" fontId="11" fillId="0" borderId="2" xfId="0" applyFont="1" applyFill="1" applyBorder="1" applyAlignment="1">
      <alignment vertical="center"/>
    </xf>
    <xf numFmtId="2" fontId="32" fillId="6" borderId="2" xfId="0" applyNumberFormat="1" applyFont="1" applyFill="1" applyBorder="1" applyAlignment="1">
      <alignment horizontal="center" vertical="center" wrapText="1"/>
    </xf>
    <xf numFmtId="0" fontId="16" fillId="12" borderId="0" xfId="0" applyFont="1" applyFill="1"/>
    <xf numFmtId="0" fontId="16" fillId="12" borderId="0" xfId="0" applyFont="1" applyFill="1" applyAlignment="1">
      <alignment wrapText="1"/>
    </xf>
    <xf numFmtId="0" fontId="16" fillId="12" borderId="0" xfId="0" applyFont="1" applyFill="1" applyAlignment="1">
      <alignment horizontal="left" wrapText="1"/>
    </xf>
    <xf numFmtId="0" fontId="32" fillId="4" borderId="0" xfId="0" applyFont="1" applyFill="1"/>
    <xf numFmtId="167" fontId="17" fillId="0" borderId="2" xfId="14" applyNumberFormat="1" applyFont="1" applyFill="1" applyBorder="1" applyAlignment="1">
      <alignment horizontal="left"/>
    </xf>
    <xf numFmtId="0" fontId="17" fillId="10" borderId="2" xfId="0" applyFont="1" applyFill="1" applyBorder="1" applyAlignment="1">
      <alignment vertical="center"/>
    </xf>
    <xf numFmtId="0" fontId="17" fillId="4" borderId="0" xfId="14" applyFont="1" applyFill="1" applyAlignment="1"/>
    <xf numFmtId="0" fontId="17" fillId="4" borderId="0" xfId="0" applyFont="1" applyFill="1" applyAlignment="1">
      <alignment horizontal="center" wrapText="1"/>
    </xf>
    <xf numFmtId="2" fontId="17" fillId="4" borderId="0" xfId="0" applyNumberFormat="1" applyFont="1" applyFill="1" applyAlignment="1">
      <alignment horizontal="center" wrapText="1"/>
    </xf>
    <xf numFmtId="169" fontId="17" fillId="4" borderId="0" xfId="0" applyNumberFormat="1" applyFont="1" applyFill="1" applyAlignment="1">
      <alignment horizontal="center" wrapText="1"/>
    </xf>
    <xf numFmtId="0" fontId="34" fillId="4" borderId="0" xfId="0" applyFont="1" applyFill="1" applyAlignment="1">
      <alignment wrapText="1"/>
    </xf>
    <xf numFmtId="0" fontId="17" fillId="10" borderId="22" xfId="0" applyFont="1" applyFill="1" applyBorder="1" applyAlignment="1">
      <alignment horizontal="right" vertical="center" wrapText="1"/>
    </xf>
    <xf numFmtId="170" fontId="17" fillId="6" borderId="25" xfId="7" applyNumberFormat="1" applyFont="1" applyFill="1" applyBorder="1" applyAlignment="1">
      <alignment horizontal="center" wrapText="1"/>
    </xf>
    <xf numFmtId="169" fontId="17" fillId="0" borderId="0" xfId="0" applyNumberFormat="1" applyFont="1" applyFill="1" applyAlignment="1">
      <alignment horizontal="center" wrapText="1"/>
    </xf>
    <xf numFmtId="0" fontId="17" fillId="10" borderId="3" xfId="0" applyFont="1" applyFill="1" applyBorder="1" applyAlignment="1">
      <alignment horizontal="left" vertical="center"/>
    </xf>
    <xf numFmtId="0" fontId="17" fillId="0" borderId="3" xfId="0" applyFont="1" applyFill="1" applyBorder="1" applyAlignment="1">
      <alignment horizontal="left" vertical="center"/>
    </xf>
    <xf numFmtId="0" fontId="0" fillId="4" borderId="0" xfId="0" applyFill="1" applyAlignment="1">
      <alignment horizontal="center" wrapText="1"/>
    </xf>
    <xf numFmtId="2" fontId="0" fillId="4" borderId="0" xfId="0" applyNumberFormat="1" applyFill="1" applyAlignment="1">
      <alignment horizontal="center" wrapText="1"/>
    </xf>
    <xf numFmtId="2" fontId="0" fillId="0" borderId="0" xfId="0" applyNumberFormat="1" applyFill="1" applyAlignment="1">
      <alignment horizontal="center" wrapText="1"/>
    </xf>
    <xf numFmtId="169" fontId="0" fillId="0" borderId="0" xfId="0" applyNumberFormat="1" applyFill="1" applyAlignment="1">
      <alignment horizontal="center" wrapText="1"/>
    </xf>
    <xf numFmtId="0" fontId="8" fillId="4" borderId="0" xfId="18" applyFont="1" applyFill="1" applyAlignment="1"/>
    <xf numFmtId="0" fontId="35" fillId="16" borderId="0" xfId="18" applyFont="1" applyFill="1" applyAlignment="1"/>
    <xf numFmtId="0" fontId="10" fillId="16" borderId="0" xfId="18" applyFont="1" applyFill="1" applyAlignment="1"/>
    <xf numFmtId="0" fontId="32" fillId="0" borderId="2" xfId="0" applyFont="1" applyFill="1" applyBorder="1" applyAlignment="1">
      <alignment horizontal="left" vertical="center" wrapText="1"/>
    </xf>
    <xf numFmtId="0" fontId="17" fillId="7" borderId="2" xfId="18" applyFont="1" applyFill="1" applyBorder="1" applyAlignment="1">
      <alignment horizontal="center" vertical="center"/>
    </xf>
    <xf numFmtId="0" fontId="8" fillId="0" borderId="0" xfId="18" applyFont="1" applyFill="1" applyAlignment="1"/>
    <xf numFmtId="0" fontId="0" fillId="4" borderId="0" xfId="18" applyFont="1" applyFill="1" applyAlignment="1"/>
    <xf numFmtId="0" fontId="17" fillId="4" borderId="0" xfId="18" applyFont="1" applyFill="1" applyAlignment="1"/>
    <xf numFmtId="0" fontId="17" fillId="0" borderId="0" xfId="18" applyFont="1" applyFill="1" applyAlignment="1"/>
    <xf numFmtId="0" fontId="17" fillId="10" borderId="2" xfId="18" applyFont="1" applyFill="1" applyBorder="1" applyAlignment="1">
      <alignment horizontal="right"/>
    </xf>
    <xf numFmtId="0" fontId="17" fillId="10" borderId="2" xfId="18" applyFont="1" applyFill="1" applyBorder="1" applyAlignment="1">
      <alignment horizontal="center"/>
    </xf>
    <xf numFmtId="0" fontId="32" fillId="0" borderId="2" xfId="18" applyFont="1" applyFill="1" applyBorder="1" applyAlignment="1">
      <alignment horizontal="right"/>
    </xf>
    <xf numFmtId="171" fontId="17" fillId="7" borderId="2" xfId="18" applyNumberFormat="1" applyFont="1" applyFill="1" applyBorder="1" applyAlignment="1">
      <alignment horizontal="center"/>
    </xf>
    <xf numFmtId="0" fontId="32" fillId="4" borderId="0" xfId="18" applyFont="1" applyFill="1" applyAlignment="1"/>
    <xf numFmtId="0" fontId="11" fillId="4" borderId="0" xfId="18" applyFont="1" applyFill="1" applyAlignment="1"/>
    <xf numFmtId="0" fontId="17" fillId="4" borderId="2" xfId="18" applyFont="1" applyFill="1" applyBorder="1" applyAlignment="1">
      <alignment vertical="center"/>
    </xf>
    <xf numFmtId="0" fontId="8" fillId="6" borderId="26" xfId="19" applyFont="1" applyFill="1" applyBorder="1" applyAlignment="1">
      <alignment wrapText="1"/>
    </xf>
    <xf numFmtId="0" fontId="8" fillId="6" borderId="27" xfId="19" applyFont="1" applyFill="1" applyBorder="1" applyAlignment="1">
      <alignment wrapText="1"/>
    </xf>
    <xf numFmtId="0" fontId="8" fillId="6" borderId="28" xfId="19" applyFont="1" applyFill="1" applyBorder="1" applyAlignment="1">
      <alignment wrapText="1"/>
    </xf>
    <xf numFmtId="0" fontId="8" fillId="6" borderId="29" xfId="19" applyFont="1" applyFill="1" applyBorder="1" applyAlignment="1">
      <alignment wrapText="1"/>
    </xf>
    <xf numFmtId="0" fontId="8" fillId="6" borderId="28" xfId="18" applyFont="1" applyFill="1" applyBorder="1" applyAlignment="1"/>
    <xf numFmtId="0" fontId="8" fillId="6" borderId="29" xfId="18" applyFont="1" applyFill="1" applyBorder="1" applyAlignment="1"/>
    <xf numFmtId="0" fontId="8" fillId="6" borderId="30" xfId="18" applyFont="1" applyFill="1" applyBorder="1" applyAlignment="1"/>
    <xf numFmtId="0" fontId="8" fillId="6" borderId="31" xfId="18" applyFont="1" applyFill="1" applyBorder="1" applyAlignment="1"/>
    <xf numFmtId="0" fontId="0" fillId="10" borderId="2" xfId="0" applyFill="1" applyBorder="1" applyAlignment="1">
      <alignment horizontal="left"/>
    </xf>
    <xf numFmtId="0" fontId="0" fillId="10" borderId="2" xfId="0" applyFill="1" applyBorder="1" applyAlignment="1">
      <alignment horizontal="center"/>
    </xf>
    <xf numFmtId="0" fontId="0" fillId="0" borderId="2" xfId="0" applyBorder="1" applyAlignment="1">
      <alignment horizontal="left"/>
    </xf>
    <xf numFmtId="168" fontId="0" fillId="6" borderId="2" xfId="0" applyNumberFormat="1" applyFill="1" applyBorder="1" applyAlignment="1">
      <alignment horizontal="center"/>
    </xf>
    <xf numFmtId="0" fontId="0" fillId="4" borderId="0" xfId="0" applyFill="1" applyAlignment="1">
      <alignment horizontal="right" vertical="center"/>
    </xf>
    <xf numFmtId="2" fontId="0" fillId="0" borderId="0" xfId="0" applyNumberFormat="1"/>
    <xf numFmtId="2" fontId="0" fillId="4" borderId="0" xfId="0" applyNumberFormat="1" applyFill="1" applyAlignment="1">
      <alignment horizontal="center"/>
    </xf>
    <xf numFmtId="0" fontId="11" fillId="12" borderId="0" xfId="0" applyFont="1" applyFill="1"/>
    <xf numFmtId="0" fontId="0" fillId="10" borderId="2" xfId="0" applyFill="1" applyBorder="1" applyAlignment="1">
      <alignment horizontal="center" vertical="center"/>
    </xf>
    <xf numFmtId="0" fontId="11" fillId="0" borderId="0" xfId="0" applyFont="1" applyAlignment="1">
      <alignment horizontal="right" vertical="center" wrapText="1"/>
    </xf>
    <xf numFmtId="0" fontId="0" fillId="4" borderId="0" xfId="0" applyFill="1" applyAlignment="1">
      <alignment wrapText="1"/>
    </xf>
    <xf numFmtId="0" fontId="0" fillId="10" borderId="31" xfId="0" applyFill="1" applyBorder="1" applyAlignment="1">
      <alignment horizontal="right" vertical="center" wrapText="1"/>
    </xf>
    <xf numFmtId="0" fontId="0" fillId="10" borderId="15" xfId="0" applyFill="1" applyBorder="1" applyAlignment="1">
      <alignment horizontal="center" vertical="center" wrapText="1"/>
    </xf>
    <xf numFmtId="0" fontId="0" fillId="0" borderId="0" xfId="0" applyFill="1" applyAlignment="1">
      <alignment wrapText="1"/>
    </xf>
    <xf numFmtId="0" fontId="0" fillId="10" borderId="6" xfId="0" applyFill="1" applyBorder="1" applyAlignment="1">
      <alignment horizontal="right" vertical="center"/>
    </xf>
    <xf numFmtId="17" fontId="0" fillId="10" borderId="2" xfId="0" applyNumberFormat="1" applyFill="1" applyBorder="1" applyAlignment="1">
      <alignment horizontal="center" vertical="center"/>
    </xf>
    <xf numFmtId="0" fontId="0" fillId="10" borderId="2" xfId="0" applyFill="1" applyBorder="1" applyAlignment="1">
      <alignment horizontal="center" vertical="center" wrapText="1"/>
    </xf>
    <xf numFmtId="0" fontId="0" fillId="0" borderId="2" xfId="0" applyBorder="1"/>
    <xf numFmtId="2" fontId="0" fillId="6" borderId="2" xfId="0" applyNumberFormat="1" applyFill="1" applyBorder="1" applyAlignment="1">
      <alignment horizontal="center"/>
    </xf>
    <xf numFmtId="0" fontId="11" fillId="0" borderId="0" xfId="0" applyFont="1"/>
    <xf numFmtId="0" fontId="0" fillId="10" borderId="22" xfId="0" applyFill="1" applyBorder="1" applyAlignment="1">
      <alignment horizontal="center" vertical="center"/>
    </xf>
    <xf numFmtId="2" fontId="0" fillId="15" borderId="2" xfId="0" applyNumberFormat="1" applyFill="1" applyBorder="1" applyAlignment="1">
      <alignment horizontal="center"/>
    </xf>
    <xf numFmtId="0" fontId="0" fillId="4" borderId="2" xfId="0" applyFill="1" applyBorder="1" applyAlignment="1">
      <alignment vertical="center" wrapText="1"/>
    </xf>
    <xf numFmtId="9" fontId="0" fillId="4" borderId="2" xfId="0" applyNumberFormat="1" applyFill="1" applyBorder="1" applyAlignment="1">
      <alignment horizontal="center" vertical="center"/>
    </xf>
    <xf numFmtId="172" fontId="0" fillId="4" borderId="0" xfId="0" applyNumberFormat="1" applyFill="1" applyAlignment="1">
      <alignment horizontal="center" vertical="center"/>
    </xf>
    <xf numFmtId="0" fontId="0" fillId="4" borderId="0" xfId="0" applyFill="1" applyAlignment="1">
      <alignment vertical="center"/>
    </xf>
    <xf numFmtId="166" fontId="0" fillId="6" borderId="2" xfId="0" applyNumberFormat="1" applyFill="1" applyBorder="1" applyAlignment="1">
      <alignment horizontal="center"/>
    </xf>
    <xf numFmtId="166" fontId="2" fillId="6" borderId="2" xfId="2" applyNumberFormat="1" applyFill="1" applyBorder="1" applyAlignment="1">
      <alignment horizontal="center"/>
    </xf>
    <xf numFmtId="2" fontId="36" fillId="17" borderId="41" xfId="0" applyNumberFormat="1" applyFont="1" applyFill="1" applyBorder="1" applyAlignment="1">
      <alignment horizontal="center"/>
    </xf>
    <xf numFmtId="0" fontId="17" fillId="10" borderId="46" xfId="12" applyFont="1" applyFill="1" applyBorder="1" applyAlignment="1">
      <alignment horizontal="right" vertical="center" wrapText="1"/>
    </xf>
    <xf numFmtId="0" fontId="17" fillId="10" borderId="46" xfId="12" applyFont="1" applyFill="1" applyBorder="1" applyAlignment="1">
      <alignment horizontal="right" vertical="center"/>
    </xf>
    <xf numFmtId="0" fontId="17" fillId="7" borderId="45" xfId="12" applyFont="1" applyFill="1" applyBorder="1" applyAlignment="1">
      <alignment vertical="center"/>
    </xf>
    <xf numFmtId="0" fontId="17" fillId="7" borderId="46" xfId="12" applyFont="1" applyFill="1" applyBorder="1" applyAlignment="1"/>
    <xf numFmtId="167" fontId="17" fillId="7" borderId="46" xfId="14" applyNumberFormat="1" applyFont="1" applyFill="1" applyBorder="1" applyAlignment="1">
      <alignment horizontal="left"/>
    </xf>
    <xf numFmtId="0" fontId="17" fillId="15" borderId="45" xfId="12" applyFont="1" applyFill="1" applyBorder="1" applyAlignment="1">
      <alignment vertical="center"/>
    </xf>
    <xf numFmtId="0" fontId="17" fillId="15" borderId="46" xfId="12" applyFont="1" applyFill="1" applyBorder="1" applyAlignment="1"/>
    <xf numFmtId="167" fontId="17" fillId="15" borderId="46" xfId="14" applyNumberFormat="1" applyFont="1" applyFill="1" applyBorder="1" applyAlignment="1">
      <alignment horizontal="left"/>
    </xf>
    <xf numFmtId="0" fontId="17" fillId="7" borderId="47" xfId="12" applyFont="1" applyFill="1" applyBorder="1" applyAlignment="1">
      <alignment vertical="center"/>
    </xf>
    <xf numFmtId="0" fontId="17" fillId="7" borderId="48" xfId="12" applyFont="1" applyFill="1" applyBorder="1" applyAlignment="1">
      <alignment vertical="center"/>
    </xf>
    <xf numFmtId="167" fontId="17" fillId="7" borderId="48" xfId="14" applyNumberFormat="1" applyFont="1" applyFill="1" applyBorder="1" applyAlignment="1">
      <alignment horizontal="left"/>
    </xf>
    <xf numFmtId="0" fontId="17" fillId="7" borderId="49" xfId="12" applyFont="1" applyFill="1" applyBorder="1" applyAlignment="1"/>
    <xf numFmtId="0" fontId="7" fillId="4" borderId="2" xfId="17" quotePrefix="1" applyFont="1" applyFill="1" applyBorder="1" applyAlignment="1">
      <alignment horizontal="left" vertical="center" wrapText="1"/>
    </xf>
    <xf numFmtId="2" fontId="36" fillId="17" borderId="41" xfId="39" applyNumberFormat="1" applyFont="1" applyFill="1" applyBorder="1" applyAlignment="1">
      <alignment horizontal="center" vertical="center" wrapText="1"/>
    </xf>
    <xf numFmtId="0" fontId="17" fillId="10" borderId="10" xfId="0" applyFont="1" applyFill="1" applyBorder="1" applyAlignment="1"/>
    <xf numFmtId="0" fontId="7" fillId="4" borderId="2" xfId="17" quotePrefix="1" applyFont="1" applyFill="1" applyBorder="1" applyAlignment="1">
      <alignment vertical="center" wrapText="1"/>
    </xf>
    <xf numFmtId="0" fontId="40" fillId="17" borderId="81" xfId="43" applyFont="1" applyFill="1" applyBorder="1"/>
    <xf numFmtId="0" fontId="40" fillId="17" borderId="81" xfId="43" applyFont="1" applyFill="1" applyBorder="1" applyAlignment="1">
      <alignment horizontal="left"/>
    </xf>
    <xf numFmtId="0" fontId="40" fillId="17" borderId="81" xfId="36" applyFont="1" applyFill="1" applyBorder="1"/>
    <xf numFmtId="171" fontId="40" fillId="17" borderId="82" xfId="43" applyNumberFormat="1" applyFont="1" applyFill="1" applyBorder="1"/>
    <xf numFmtId="0" fontId="40" fillId="17" borderId="82" xfId="43" applyFont="1" applyFill="1" applyBorder="1"/>
    <xf numFmtId="0" fontId="40" fillId="17" borderId="82" xfId="36" applyFont="1" applyFill="1" applyBorder="1"/>
    <xf numFmtId="171" fontId="40" fillId="17" borderId="82" xfId="36" applyNumberFormat="1" applyFont="1" applyFill="1" applyBorder="1"/>
    <xf numFmtId="0" fontId="29" fillId="4" borderId="0" xfId="0" applyFont="1" applyFill="1" applyBorder="1"/>
    <xf numFmtId="0" fontId="12" fillId="4" borderId="0" xfId="0" applyFont="1" applyFill="1" applyBorder="1"/>
    <xf numFmtId="0" fontId="2" fillId="6" borderId="28" xfId="18" applyFont="1" applyFill="1" applyBorder="1" applyAlignment="1"/>
    <xf numFmtId="0" fontId="2" fillId="6" borderId="29" xfId="18" applyFont="1" applyFill="1" applyBorder="1" applyAlignment="1"/>
    <xf numFmtId="0" fontId="12" fillId="11" borderId="2" xfId="12" applyFont="1" applyFill="1" applyBorder="1" applyAlignment="1">
      <alignment horizontal="left" wrapText="1"/>
    </xf>
    <xf numFmtId="0" fontId="0" fillId="4" borderId="0" xfId="12" applyFont="1" applyFill="1" applyAlignment="1">
      <alignment horizontal="left" wrapText="1"/>
    </xf>
    <xf numFmtId="0" fontId="0" fillId="0" borderId="0" xfId="12" applyFont="1" applyFill="1" applyAlignment="1">
      <alignment horizontal="left" wrapText="1"/>
    </xf>
    <xf numFmtId="0" fontId="0" fillId="4" borderId="0" xfId="0" applyFill="1" applyAlignment="1">
      <alignment horizontal="left" wrapText="1"/>
    </xf>
    <xf numFmtId="0" fontId="0" fillId="0" borderId="0" xfId="0" applyFill="1"/>
    <xf numFmtId="0" fontId="11" fillId="8" borderId="2" xfId="12" applyFont="1" applyFill="1" applyBorder="1" applyAlignment="1">
      <alignment horizontal="left" wrapText="1"/>
    </xf>
    <xf numFmtId="0" fontId="11" fillId="9" borderId="2" xfId="12" applyFont="1" applyFill="1" applyBorder="1" applyAlignment="1">
      <alignment horizontal="center" vertical="center" wrapText="1"/>
    </xf>
    <xf numFmtId="0" fontId="11" fillId="7" borderId="2" xfId="12" applyFont="1" applyFill="1" applyBorder="1" applyAlignment="1">
      <alignment horizontal="left" vertical="center" wrapText="1"/>
    </xf>
    <xf numFmtId="0" fontId="0" fillId="0" borderId="2" xfId="12" applyFont="1" applyFill="1" applyBorder="1" applyAlignment="1">
      <alignment horizontal="center" vertical="center" wrapText="1"/>
    </xf>
    <xf numFmtId="0" fontId="21" fillId="4" borderId="2" xfId="16" applyFont="1" applyFill="1" applyBorder="1" applyAlignment="1">
      <alignment horizontal="center" vertical="center" wrapText="1"/>
    </xf>
    <xf numFmtId="0" fontId="17" fillId="12" borderId="0" xfId="12" applyFont="1" applyFill="1" applyAlignment="1">
      <alignment horizontal="left" wrapText="1"/>
    </xf>
    <xf numFmtId="0" fontId="11" fillId="4" borderId="2" xfId="16" applyFont="1" applyFill="1" applyBorder="1" applyAlignment="1">
      <alignment vertical="center" wrapText="1"/>
    </xf>
    <xf numFmtId="0" fontId="11" fillId="4" borderId="2" xfId="16" applyFont="1" applyFill="1" applyBorder="1" applyAlignment="1">
      <alignment horizontal="center" vertical="center" wrapText="1"/>
    </xf>
    <xf numFmtId="0" fontId="17" fillId="10" borderId="2" xfId="0" applyFont="1" applyFill="1" applyBorder="1" applyAlignment="1">
      <alignment horizontal="left"/>
    </xf>
    <xf numFmtId="0" fontId="17" fillId="0" borderId="2" xfId="0" applyFont="1" applyFill="1" applyBorder="1" applyAlignment="1">
      <alignment horizontal="left"/>
    </xf>
    <xf numFmtId="0" fontId="17" fillId="4" borderId="2" xfId="0" applyFont="1" applyFill="1" applyBorder="1" applyAlignment="1">
      <alignment horizontal="left"/>
    </xf>
    <xf numFmtId="0" fontId="17" fillId="4" borderId="18" xfId="0" applyFont="1" applyFill="1" applyBorder="1" applyAlignment="1">
      <alignment horizontal="left" vertical="top" wrapText="1"/>
    </xf>
    <xf numFmtId="0" fontId="17" fillId="4" borderId="2" xfId="0" applyFont="1" applyFill="1" applyBorder="1" applyAlignment="1">
      <alignment horizontal="left" wrapText="1"/>
    </xf>
    <xf numFmtId="0" fontId="17" fillId="4" borderId="14" xfId="0" applyFont="1" applyFill="1" applyBorder="1" applyAlignment="1">
      <alignment horizontal="left" vertical="top" wrapText="1"/>
    </xf>
    <xf numFmtId="0" fontId="17" fillId="4" borderId="15" xfId="0" applyFont="1" applyFill="1" applyBorder="1" applyAlignment="1">
      <alignment horizontal="left" wrapText="1"/>
    </xf>
    <xf numFmtId="0" fontId="0" fillId="10" borderId="8" xfId="0" applyFill="1" applyBorder="1"/>
    <xf numFmtId="0" fontId="17" fillId="10" borderId="32" xfId="0" applyFont="1" applyFill="1" applyBorder="1" applyAlignment="1">
      <alignment horizontal="center"/>
    </xf>
    <xf numFmtId="0" fontId="17" fillId="10" borderId="33" xfId="0" applyFont="1" applyFill="1" applyBorder="1" applyAlignment="1">
      <alignment horizontal="center"/>
    </xf>
    <xf numFmtId="0" fontId="17" fillId="10" borderId="34" xfId="0" applyFont="1" applyFill="1" applyBorder="1" applyAlignment="1">
      <alignment horizontal="center"/>
    </xf>
    <xf numFmtId="0" fontId="17" fillId="10" borderId="2" xfId="0" applyFont="1" applyFill="1" applyBorder="1" applyAlignment="1">
      <alignment horizontal="center"/>
    </xf>
    <xf numFmtId="0" fontId="17" fillId="10" borderId="11" xfId="0" applyFont="1" applyFill="1" applyBorder="1" applyAlignment="1">
      <alignment horizontal="center" vertical="center"/>
    </xf>
    <xf numFmtId="0" fontId="29" fillId="14" borderId="35" xfId="0" applyFont="1" applyFill="1" applyBorder="1" applyAlignment="1">
      <alignment horizontal="center" vertical="center"/>
    </xf>
    <xf numFmtId="0" fontId="29" fillId="14" borderId="36" xfId="0" applyFont="1" applyFill="1" applyBorder="1" applyAlignment="1">
      <alignment horizontal="center" vertical="center"/>
    </xf>
    <xf numFmtId="0" fontId="29" fillId="14" borderId="37" xfId="0" applyFont="1" applyFill="1" applyBorder="1" applyAlignment="1">
      <alignment horizontal="center" vertical="center"/>
    </xf>
    <xf numFmtId="0" fontId="17" fillId="10" borderId="3" xfId="0" applyFont="1" applyFill="1" applyBorder="1" applyAlignment="1">
      <alignment horizontal="center"/>
    </xf>
    <xf numFmtId="0" fontId="17" fillId="10" borderId="6" xfId="0" applyFont="1" applyFill="1" applyBorder="1" applyAlignment="1">
      <alignment horizontal="center"/>
    </xf>
    <xf numFmtId="0" fontId="17" fillId="10" borderId="12" xfId="0" applyFont="1" applyFill="1" applyBorder="1" applyAlignment="1">
      <alignment horizontal="center" vertical="center"/>
    </xf>
    <xf numFmtId="0" fontId="17" fillId="10" borderId="80" xfId="0" applyFont="1" applyFill="1" applyBorder="1" applyAlignment="1">
      <alignment horizontal="center"/>
    </xf>
    <xf numFmtId="0" fontId="29" fillId="14" borderId="38" xfId="0" applyFont="1" applyFill="1" applyBorder="1" applyAlignment="1">
      <alignment horizontal="center" vertical="center"/>
    </xf>
    <xf numFmtId="0" fontId="29" fillId="14" borderId="39" xfId="0" applyFont="1" applyFill="1" applyBorder="1" applyAlignment="1">
      <alignment horizontal="center" vertical="center"/>
    </xf>
    <xf numFmtId="0" fontId="29" fillId="14" borderId="40" xfId="0" applyFont="1" applyFill="1" applyBorder="1" applyAlignment="1">
      <alignment horizontal="center" vertical="center"/>
    </xf>
    <xf numFmtId="0" fontId="17" fillId="4" borderId="19" xfId="0" applyFont="1" applyFill="1" applyBorder="1" applyAlignment="1">
      <alignment horizontal="left" vertical="top" wrapText="1"/>
    </xf>
    <xf numFmtId="0" fontId="32" fillId="4" borderId="19" xfId="0" applyFont="1" applyFill="1" applyBorder="1" applyAlignment="1">
      <alignment horizontal="left" wrapText="1"/>
    </xf>
    <xf numFmtId="0" fontId="17" fillId="4" borderId="21" xfId="0" applyFont="1" applyFill="1" applyBorder="1" applyAlignment="1">
      <alignment horizontal="left" vertical="top" wrapText="1"/>
    </xf>
    <xf numFmtId="0" fontId="17" fillId="4" borderId="18" xfId="0" applyFont="1" applyFill="1" applyBorder="1" applyAlignment="1">
      <alignment horizontal="left" wrapText="1"/>
    </xf>
    <xf numFmtId="0" fontId="32" fillId="4" borderId="18" xfId="0" applyFont="1" applyFill="1" applyBorder="1" applyAlignment="1">
      <alignment horizontal="left" wrapText="1"/>
    </xf>
    <xf numFmtId="0" fontId="32" fillId="10" borderId="22" xfId="12" applyFont="1" applyFill="1" applyBorder="1" applyAlignment="1">
      <alignment horizontal="left"/>
    </xf>
    <xf numFmtId="0" fontId="31" fillId="10" borderId="15" xfId="12" applyFont="1" applyFill="1" applyBorder="1" applyAlignment="1">
      <alignment horizontal="left" vertical="top" wrapText="1"/>
    </xf>
    <xf numFmtId="0" fontId="17" fillId="10" borderId="2" xfId="12" applyFont="1" applyFill="1" applyBorder="1" applyAlignment="1">
      <alignment vertical="center" wrapText="1"/>
    </xf>
    <xf numFmtId="0" fontId="17" fillId="10" borderId="2" xfId="14" applyFont="1" applyFill="1" applyBorder="1" applyAlignment="1">
      <alignment horizontal="left" vertical="center"/>
    </xf>
    <xf numFmtId="0" fontId="0" fillId="10" borderId="2" xfId="0" applyFill="1" applyBorder="1"/>
    <xf numFmtId="0" fontId="17" fillId="10" borderId="42" xfId="12" applyFont="1" applyFill="1" applyBorder="1" applyAlignment="1">
      <alignment vertical="center" wrapText="1"/>
    </xf>
    <xf numFmtId="0" fontId="17" fillId="10" borderId="45" xfId="12" applyFont="1" applyFill="1" applyBorder="1" applyAlignment="1">
      <alignment vertical="center" wrapText="1"/>
    </xf>
    <xf numFmtId="0" fontId="17" fillId="10" borderId="43" xfId="12" applyFont="1" applyFill="1" applyBorder="1" applyAlignment="1">
      <alignment vertical="center" wrapText="1"/>
    </xf>
    <xf numFmtId="0" fontId="17" fillId="10" borderId="43" xfId="14" applyFont="1" applyFill="1" applyBorder="1" applyAlignment="1">
      <alignment horizontal="left" vertical="center"/>
    </xf>
    <xf numFmtId="0" fontId="0" fillId="10" borderId="44" xfId="0" applyFill="1" applyBorder="1"/>
    <xf numFmtId="0" fontId="0" fillId="10" borderId="46" xfId="0" applyFill="1" applyBorder="1"/>
    <xf numFmtId="0" fontId="13" fillId="12" borderId="0" xfId="0" applyFont="1" applyFill="1" applyAlignment="1">
      <alignment horizontal="left"/>
    </xf>
    <xf numFmtId="0" fontId="17" fillId="12" borderId="0" xfId="0" applyFont="1" applyFill="1" applyAlignment="1">
      <alignment horizontal="left" vertical="top" wrapText="1"/>
    </xf>
    <xf numFmtId="0" fontId="17" fillId="10" borderId="2" xfId="0" applyFont="1" applyFill="1" applyBorder="1" applyAlignment="1">
      <alignment horizontal="left" vertical="center" wrapText="1"/>
    </xf>
    <xf numFmtId="0" fontId="17" fillId="10" borderId="2" xfId="0" applyFont="1" applyFill="1" applyBorder="1" applyAlignment="1">
      <alignment horizontal="center" vertical="center" wrapText="1"/>
    </xf>
    <xf numFmtId="0" fontId="17" fillId="10" borderId="2" xfId="15" applyFont="1" applyFill="1" applyBorder="1" applyAlignment="1">
      <alignment horizontal="left" vertical="center" wrapText="1"/>
    </xf>
    <xf numFmtId="0" fontId="32" fillId="10" borderId="22" xfId="0" applyFont="1" applyFill="1" applyBorder="1" applyAlignment="1">
      <alignment horizontal="left"/>
    </xf>
    <xf numFmtId="0" fontId="31" fillId="10" borderId="15" xfId="0" applyFont="1" applyFill="1" applyBorder="1" applyAlignment="1">
      <alignment horizontal="left" vertical="top" wrapText="1"/>
    </xf>
    <xf numFmtId="0" fontId="17" fillId="0" borderId="2" xfId="0" applyFont="1" applyFill="1" applyBorder="1" applyAlignment="1">
      <alignment horizontal="left" vertical="center"/>
    </xf>
    <xf numFmtId="0" fontId="17" fillId="0" borderId="2" xfId="0" applyFont="1" applyFill="1" applyBorder="1" applyAlignment="1">
      <alignment horizontal="left" vertical="center" wrapText="1"/>
    </xf>
    <xf numFmtId="167" fontId="17" fillId="0" borderId="2" xfId="13" applyNumberFormat="1" applyFont="1" applyFill="1" applyBorder="1" applyAlignment="1">
      <alignment horizontal="left" vertical="center" wrapText="1"/>
    </xf>
    <xf numFmtId="0" fontId="0" fillId="0" borderId="2" xfId="0" applyFill="1" applyBorder="1"/>
    <xf numFmtId="0" fontId="17" fillId="10" borderId="2" xfId="0" applyFont="1" applyFill="1" applyBorder="1" applyAlignment="1">
      <alignment horizontal="left" vertical="center"/>
    </xf>
    <xf numFmtId="0" fontId="0" fillId="12" borderId="0" xfId="22" applyFont="1" applyFill="1" applyAlignment="1">
      <alignment horizontal="left" vertical="top" wrapText="1"/>
    </xf>
    <xf numFmtId="0" fontId="0" fillId="10" borderId="2" xfId="22" applyFont="1" applyFill="1" applyBorder="1" applyAlignment="1">
      <alignment horizontal="left" vertical="center" wrapText="1"/>
    </xf>
    <xf numFmtId="0" fontId="0" fillId="10" borderId="2" xfId="15" applyFont="1" applyFill="1" applyBorder="1" applyAlignment="1">
      <alignment horizontal="left" vertical="center" wrapText="1"/>
    </xf>
    <xf numFmtId="0" fontId="0" fillId="10" borderId="2" xfId="22" applyFont="1" applyFill="1" applyBorder="1" applyAlignment="1">
      <alignment horizontal="left" vertical="center"/>
    </xf>
    <xf numFmtId="0" fontId="11" fillId="10" borderId="22" xfId="22" applyFont="1" applyFill="1" applyBorder="1" applyAlignment="1">
      <alignment horizontal="left"/>
    </xf>
    <xf numFmtId="0" fontId="0" fillId="0" borderId="2" xfId="22" applyFont="1" applyFill="1" applyBorder="1" applyAlignment="1">
      <alignment horizontal="left" vertical="center" wrapText="1"/>
    </xf>
    <xf numFmtId="0" fontId="0" fillId="0" borderId="2" xfId="22" applyFont="1" applyFill="1" applyBorder="1" applyAlignment="1">
      <alignment horizontal="left" vertical="center"/>
    </xf>
    <xf numFmtId="0" fontId="0" fillId="0" borderId="2" xfId="0" applyFill="1" applyBorder="1" applyAlignment="1">
      <alignment horizontal="left" vertical="center" wrapText="1"/>
    </xf>
    <xf numFmtId="0" fontId="0" fillId="0" borderId="2" xfId="0" applyFill="1" applyBorder="1" applyAlignment="1">
      <alignment horizontal="left" vertical="center"/>
    </xf>
    <xf numFmtId="0" fontId="0" fillId="12" borderId="0" xfId="22" applyFont="1" applyFill="1" applyAlignment="1">
      <alignment horizontal="left" wrapText="1"/>
    </xf>
    <xf numFmtId="0" fontId="0" fillId="10" borderId="2" xfId="0" applyFill="1" applyBorder="1" applyAlignment="1">
      <alignment horizontal="left" vertical="center" wrapText="1"/>
    </xf>
    <xf numFmtId="0" fontId="0" fillId="10" borderId="2" xfId="12" applyFont="1" applyFill="1" applyBorder="1" applyAlignment="1">
      <alignment horizontal="left" vertical="center" wrapText="1"/>
    </xf>
    <xf numFmtId="0" fontId="0" fillId="10" borderId="2" xfId="0" applyFill="1" applyBorder="1" applyAlignment="1">
      <alignment horizontal="left" vertical="center"/>
    </xf>
    <xf numFmtId="0" fontId="0" fillId="0" borderId="2" xfId="0" applyFill="1" applyBorder="1" applyAlignment="1">
      <alignment horizontal="center" vertical="center"/>
    </xf>
    <xf numFmtId="0" fontId="17" fillId="12" borderId="0" xfId="0" applyFont="1" applyFill="1" applyAlignment="1">
      <alignment horizontal="left" wrapText="1"/>
    </xf>
    <xf numFmtId="0" fontId="17" fillId="1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xf>
    <xf numFmtId="0" fontId="0" fillId="4" borderId="2" xfId="0" applyFill="1" applyBorder="1"/>
    <xf numFmtId="0" fontId="17" fillId="4" borderId="2" xfId="14" applyFont="1" applyFill="1" applyBorder="1" applyAlignment="1">
      <alignment horizontal="center" vertical="center"/>
    </xf>
    <xf numFmtId="0" fontId="27" fillId="14" borderId="24" xfId="0" applyFont="1" applyFill="1" applyBorder="1" applyAlignment="1">
      <alignment horizontal="left" vertical="center"/>
    </xf>
    <xf numFmtId="0" fontId="17" fillId="0" borderId="2" xfId="14" applyFont="1" applyFill="1" applyBorder="1" applyAlignment="1">
      <alignment horizontal="left" vertical="center" wrapText="1"/>
    </xf>
    <xf numFmtId="0" fontId="17" fillId="10" borderId="2" xfId="0" applyFont="1" applyFill="1" applyBorder="1" applyAlignment="1">
      <alignment horizontal="right" vertical="center"/>
    </xf>
    <xf numFmtId="0" fontId="17" fillId="4" borderId="2" xfId="18" applyFont="1" applyFill="1" applyBorder="1" applyAlignment="1">
      <alignment vertical="center" wrapText="1"/>
    </xf>
    <xf numFmtId="0" fontId="5" fillId="4" borderId="2" xfId="9" applyFont="1" applyFill="1" applyBorder="1" applyAlignment="1">
      <alignment horizontal="left" wrapText="1"/>
    </xf>
    <xf numFmtId="0" fontId="0" fillId="12" borderId="0" xfId="0" applyFill="1" applyAlignment="1">
      <alignment horizontal="left" vertical="top" wrapText="1"/>
    </xf>
    <xf numFmtId="0" fontId="0" fillId="12" borderId="0" xfId="0" applyFill="1" applyAlignment="1">
      <alignment horizontal="left" wrapText="1"/>
    </xf>
    <xf numFmtId="0" fontId="0" fillId="10" borderId="2" xfId="0" applyFill="1" applyBorder="1" applyAlignment="1">
      <alignment horizontal="center" vertical="center"/>
    </xf>
    <xf numFmtId="0" fontId="11" fillId="10" borderId="22" xfId="0" applyFont="1" applyFill="1" applyBorder="1" applyAlignment="1">
      <alignment horizontal="left"/>
    </xf>
    <xf numFmtId="0" fontId="18" fillId="10" borderId="15" xfId="0" applyFont="1" applyFill="1" applyBorder="1" applyAlignment="1">
      <alignment horizontal="left" wrapText="1"/>
    </xf>
  </cellXfs>
  <cellStyles count="55663">
    <cellStyle name="%" xfId="50"/>
    <cellStyle name="% 2" xfId="83"/>
    <cellStyle name="% 2 10" xfId="269"/>
    <cellStyle name="% 2 10 2" xfId="270"/>
    <cellStyle name="% 2 11" xfId="271"/>
    <cellStyle name="% 2 11 2" xfId="272"/>
    <cellStyle name="% 2 12" xfId="273"/>
    <cellStyle name="% 2 12 2" xfId="274"/>
    <cellStyle name="% 2 13" xfId="275"/>
    <cellStyle name="% 2 13 2" xfId="276"/>
    <cellStyle name="% 2 14" xfId="277"/>
    <cellStyle name="% 2 14 2" xfId="278"/>
    <cellStyle name="% 2 15" xfId="279"/>
    <cellStyle name="% 2 15 2" xfId="280"/>
    <cellStyle name="% 2 16" xfId="281"/>
    <cellStyle name="% 2 16 2" xfId="282"/>
    <cellStyle name="% 2 17" xfId="283"/>
    <cellStyle name="% 2 17 2" xfId="284"/>
    <cellStyle name="% 2 18" xfId="285"/>
    <cellStyle name="% 2 18 2" xfId="286"/>
    <cellStyle name="% 2 19" xfId="287"/>
    <cellStyle name="% 2 19 2" xfId="288"/>
    <cellStyle name="% 2 2" xfId="84"/>
    <cellStyle name="% 2 2 2" xfId="289"/>
    <cellStyle name="% 2 20" xfId="290"/>
    <cellStyle name="% 2 3" xfId="85"/>
    <cellStyle name="% 2 3 2" xfId="291"/>
    <cellStyle name="% 2 4" xfId="292"/>
    <cellStyle name="% 2 4 2" xfId="293"/>
    <cellStyle name="% 2 5" xfId="294"/>
    <cellStyle name="% 2 5 2" xfId="295"/>
    <cellStyle name="% 2 6" xfId="296"/>
    <cellStyle name="% 2 6 2" xfId="297"/>
    <cellStyle name="% 2 7" xfId="298"/>
    <cellStyle name="% 2 7 2" xfId="299"/>
    <cellStyle name="% 2 8" xfId="300"/>
    <cellStyle name="% 2 8 2" xfId="301"/>
    <cellStyle name="% 2 9" xfId="302"/>
    <cellStyle name="% 2 9 2" xfId="303"/>
    <cellStyle name="% 3" xfId="86"/>
    <cellStyle name="% 4" xfId="87"/>
    <cellStyle name="% 5" xfId="88"/>
    <cellStyle name="% 6" xfId="89"/>
    <cellStyle name="% 7" xfId="55581"/>
    <cellStyle name="_APPFEE" xfId="304"/>
    <cellStyle name="_Applications" xfId="305"/>
    <cellStyle name="_Applications 2" xfId="306"/>
    <cellStyle name="_Applications 3" xfId="307"/>
    <cellStyle name="_Applications 3 2" xfId="308"/>
    <cellStyle name="_Other" xfId="309"/>
    <cellStyle name="_Sheet1" xfId="310"/>
    <cellStyle name="_Sheet1 2" xfId="311"/>
    <cellStyle name="_Sheet1 3" xfId="312"/>
    <cellStyle name="_Sheet1 3 2" xfId="313"/>
    <cellStyle name="=C:\WINNT\SYSTEM32\COMMAND.COM" xfId="54"/>
    <cellStyle name="20% - Accent1 10" xfId="314"/>
    <cellStyle name="20% - Accent1 10 2" xfId="315"/>
    <cellStyle name="20% - Accent1 10 3" xfId="316"/>
    <cellStyle name="20% - Accent1 11" xfId="317"/>
    <cellStyle name="20% - Accent1 11 2" xfId="318"/>
    <cellStyle name="20% - Accent1 11 3" xfId="319"/>
    <cellStyle name="20% - Accent1 12" xfId="320"/>
    <cellStyle name="20% - Accent1 12 10" xfId="321"/>
    <cellStyle name="20% - Accent1 12 10 2" xfId="322"/>
    <cellStyle name="20% - Accent1 12 11" xfId="323"/>
    <cellStyle name="20% - Accent1 12 11 2" xfId="324"/>
    <cellStyle name="20% - Accent1 12 12" xfId="325"/>
    <cellStyle name="20% - Accent1 12 12 2" xfId="326"/>
    <cellStyle name="20% - Accent1 12 13" xfId="327"/>
    <cellStyle name="20% - Accent1 12 13 2" xfId="328"/>
    <cellStyle name="20% - Accent1 12 14" xfId="329"/>
    <cellStyle name="20% - Accent1 12 14 2" xfId="330"/>
    <cellStyle name="20% - Accent1 12 15" xfId="331"/>
    <cellStyle name="20% - Accent1 12 15 2" xfId="332"/>
    <cellStyle name="20% - Accent1 12 16" xfId="333"/>
    <cellStyle name="20% - Accent1 12 16 2" xfId="334"/>
    <cellStyle name="20% - Accent1 12 17" xfId="335"/>
    <cellStyle name="20% - Accent1 12 17 2" xfId="336"/>
    <cellStyle name="20% - Accent1 12 18" xfId="337"/>
    <cellStyle name="20% - Accent1 12 18 2" xfId="338"/>
    <cellStyle name="20% - Accent1 12 19" xfId="339"/>
    <cellStyle name="20% - Accent1 12 19 2" xfId="340"/>
    <cellStyle name="20% - Accent1 12 2" xfId="341"/>
    <cellStyle name="20% - Accent1 12 2 2" xfId="342"/>
    <cellStyle name="20% - Accent1 12 20" xfId="343"/>
    <cellStyle name="20% - Accent1 12 20 2" xfId="344"/>
    <cellStyle name="20% - Accent1 12 21" xfId="345"/>
    <cellStyle name="20% - Accent1 12 21 2" xfId="346"/>
    <cellStyle name="20% - Accent1 12 22" xfId="347"/>
    <cellStyle name="20% - Accent1 12 22 2" xfId="348"/>
    <cellStyle name="20% - Accent1 12 23" xfId="349"/>
    <cellStyle name="20% - Accent1 12 23 2" xfId="350"/>
    <cellStyle name="20% - Accent1 12 24" xfId="351"/>
    <cellStyle name="20% - Accent1 12 24 2" xfId="352"/>
    <cellStyle name="20% - Accent1 12 25" xfId="353"/>
    <cellStyle name="20% - Accent1 12 25 2" xfId="354"/>
    <cellStyle name="20% - Accent1 12 26" xfId="355"/>
    <cellStyle name="20% - Accent1 12 26 2" xfId="356"/>
    <cellStyle name="20% - Accent1 12 27" xfId="357"/>
    <cellStyle name="20% - Accent1 12 27 2" xfId="358"/>
    <cellStyle name="20% - Accent1 12 28" xfId="359"/>
    <cellStyle name="20% - Accent1 12 28 2" xfId="360"/>
    <cellStyle name="20% - Accent1 12 29" xfId="361"/>
    <cellStyle name="20% - Accent1 12 29 2" xfId="362"/>
    <cellStyle name="20% - Accent1 12 3" xfId="363"/>
    <cellStyle name="20% - Accent1 12 3 2" xfId="364"/>
    <cellStyle name="20% - Accent1 12 30" xfId="365"/>
    <cellStyle name="20% - Accent1 12 30 2" xfId="366"/>
    <cellStyle name="20% - Accent1 12 31" xfId="367"/>
    <cellStyle name="20% - Accent1 12 4" xfId="368"/>
    <cellStyle name="20% - Accent1 12 4 2" xfId="369"/>
    <cellStyle name="20% - Accent1 12 5" xfId="370"/>
    <cellStyle name="20% - Accent1 12 5 2" xfId="371"/>
    <cellStyle name="20% - Accent1 12 6" xfId="372"/>
    <cellStyle name="20% - Accent1 12 6 2" xfId="373"/>
    <cellStyle name="20% - Accent1 12 7" xfId="374"/>
    <cellStyle name="20% - Accent1 12 7 2" xfId="375"/>
    <cellStyle name="20% - Accent1 12 8" xfId="376"/>
    <cellStyle name="20% - Accent1 12 8 2" xfId="377"/>
    <cellStyle name="20% - Accent1 12 9" xfId="378"/>
    <cellStyle name="20% - Accent1 12 9 2" xfId="379"/>
    <cellStyle name="20% - Accent1 13" xfId="380"/>
    <cellStyle name="20% - Accent1 13 2" xfId="381"/>
    <cellStyle name="20% - Accent1 14" xfId="382"/>
    <cellStyle name="20% - Accent1 14 2" xfId="383"/>
    <cellStyle name="20% - Accent1 15" xfId="384"/>
    <cellStyle name="20% - Accent1 15 2" xfId="385"/>
    <cellStyle name="20% - Accent1 16" xfId="386"/>
    <cellStyle name="20% - Accent1 16 2" xfId="387"/>
    <cellStyle name="20% - Accent1 17" xfId="388"/>
    <cellStyle name="20% - Accent1 18" xfId="389"/>
    <cellStyle name="20% - Accent1 19" xfId="390"/>
    <cellStyle name="20% - Accent1 2" xfId="391"/>
    <cellStyle name="20% - Accent1 2 10" xfId="392"/>
    <cellStyle name="20% - Accent1 2 10 2" xfId="393"/>
    <cellStyle name="20% - Accent1 2 11" xfId="394"/>
    <cellStyle name="20% - Accent1 2 11 2" xfId="395"/>
    <cellStyle name="20% - Accent1 2 12" xfId="396"/>
    <cellStyle name="20% - Accent1 2 13" xfId="397"/>
    <cellStyle name="20% - Accent1 2 14" xfId="398"/>
    <cellStyle name="20% - Accent1 2 15" xfId="399"/>
    <cellStyle name="20% - Accent1 2 16" xfId="400"/>
    <cellStyle name="20% - Accent1 2 17" xfId="401"/>
    <cellStyle name="20% - Accent1 2 18" xfId="402"/>
    <cellStyle name="20% - Accent1 2 19" xfId="403"/>
    <cellStyle name="20% - Accent1 2 2" xfId="404"/>
    <cellStyle name="20% - Accent1 2 2 2" xfId="405"/>
    <cellStyle name="20% - Accent1 2 2 3" xfId="406"/>
    <cellStyle name="20% - Accent1 2 20" xfId="407"/>
    <cellStyle name="20% - Accent1 2 21" xfId="408"/>
    <cellStyle name="20% - Accent1 2 22" xfId="409"/>
    <cellStyle name="20% - Accent1 2 23" xfId="410"/>
    <cellStyle name="20% - Accent1 2 24" xfId="411"/>
    <cellStyle name="20% - Accent1 2 25" xfId="412"/>
    <cellStyle name="20% - Accent1 2 3" xfId="413"/>
    <cellStyle name="20% - Accent1 2 3 2" xfId="414"/>
    <cellStyle name="20% - Accent1 2 3 3" xfId="415"/>
    <cellStyle name="20% - Accent1 2 4" xfId="416"/>
    <cellStyle name="20% - Accent1 2 4 2" xfId="417"/>
    <cellStyle name="20% - Accent1 2 4 3" xfId="418"/>
    <cellStyle name="20% - Accent1 2 5" xfId="419"/>
    <cellStyle name="20% - Accent1 2 5 2" xfId="420"/>
    <cellStyle name="20% - Accent1 2 5 3" xfId="421"/>
    <cellStyle name="20% - Accent1 2 6" xfId="422"/>
    <cellStyle name="20% - Accent1 2 6 2" xfId="423"/>
    <cellStyle name="20% - Accent1 2 6 3" xfId="424"/>
    <cellStyle name="20% - Accent1 2 7" xfId="425"/>
    <cellStyle name="20% - Accent1 2 7 2" xfId="426"/>
    <cellStyle name="20% - Accent1 2 7 3" xfId="427"/>
    <cellStyle name="20% - Accent1 2 8" xfId="428"/>
    <cellStyle name="20% - Accent1 2 8 2" xfId="429"/>
    <cellStyle name="20% - Accent1 2 8 3" xfId="430"/>
    <cellStyle name="20% - Accent1 2 9" xfId="431"/>
    <cellStyle name="20% - Accent1 20" xfId="432"/>
    <cellStyle name="20% - Accent1 21" xfId="433"/>
    <cellStyle name="20% - Accent1 22" xfId="434"/>
    <cellStyle name="20% - Accent1 23" xfId="435"/>
    <cellStyle name="20% - Accent1 24" xfId="436"/>
    <cellStyle name="20% - Accent1 25" xfId="437"/>
    <cellStyle name="20% - Accent1 26" xfId="438"/>
    <cellStyle name="20% - Accent1 27" xfId="439"/>
    <cellStyle name="20% - Accent1 28" xfId="440"/>
    <cellStyle name="20% - Accent1 29" xfId="441"/>
    <cellStyle name="20% - Accent1 3" xfId="442"/>
    <cellStyle name="20% - Accent1 3 2" xfId="443"/>
    <cellStyle name="20% - Accent1 3 2 2" xfId="444"/>
    <cellStyle name="20% - Accent1 3 3" xfId="445"/>
    <cellStyle name="20% - Accent1 3 4" xfId="446"/>
    <cellStyle name="20% - Accent1 30" xfId="447"/>
    <cellStyle name="20% - Accent1 4" xfId="448"/>
    <cellStyle name="20% - Accent1 4 2" xfId="449"/>
    <cellStyle name="20% - Accent1 4 2 2" xfId="450"/>
    <cellStyle name="20% - Accent1 4 3" xfId="451"/>
    <cellStyle name="20% - Accent1 4 4" xfId="452"/>
    <cellStyle name="20% - Accent1 5" xfId="453"/>
    <cellStyle name="20% - Accent1 5 2" xfId="454"/>
    <cellStyle name="20% - Accent1 5 2 2" xfId="455"/>
    <cellStyle name="20% - Accent1 5 3" xfId="456"/>
    <cellStyle name="20% - Accent1 5 4" xfId="457"/>
    <cellStyle name="20% - Accent1 6" xfId="458"/>
    <cellStyle name="20% - Accent1 6 2" xfId="459"/>
    <cellStyle name="20% - Accent1 6 2 2" xfId="460"/>
    <cellStyle name="20% - Accent1 6 3" xfId="461"/>
    <cellStyle name="20% - Accent1 6 3 2" xfId="462"/>
    <cellStyle name="20% - Accent1 6 4" xfId="463"/>
    <cellStyle name="20% - Accent1 6 5" xfId="464"/>
    <cellStyle name="20% - Accent1 6 6" xfId="465"/>
    <cellStyle name="20% - Accent1 7" xfId="466"/>
    <cellStyle name="20% - Accent1 7 10" xfId="467"/>
    <cellStyle name="20% - Accent1 7 10 2" xfId="468"/>
    <cellStyle name="20% - Accent1 7 11" xfId="469"/>
    <cellStyle name="20% - Accent1 7 11 2" xfId="470"/>
    <cellStyle name="20% - Accent1 7 12" xfId="471"/>
    <cellStyle name="20% - Accent1 7 13" xfId="472"/>
    <cellStyle name="20% - Accent1 7 2" xfId="473"/>
    <cellStyle name="20% - Accent1 7 2 2" xfId="474"/>
    <cellStyle name="20% - Accent1 7 3" xfId="475"/>
    <cellStyle name="20% - Accent1 7 3 2" xfId="476"/>
    <cellStyle name="20% - Accent1 7 4" xfId="477"/>
    <cellStyle name="20% - Accent1 7 4 2" xfId="478"/>
    <cellStyle name="20% - Accent1 7 5" xfId="479"/>
    <cellStyle name="20% - Accent1 7 5 2" xfId="480"/>
    <cellStyle name="20% - Accent1 7 6" xfId="481"/>
    <cellStyle name="20% - Accent1 7 6 2" xfId="482"/>
    <cellStyle name="20% - Accent1 7 7" xfId="483"/>
    <cellStyle name="20% - Accent1 7 7 2" xfId="484"/>
    <cellStyle name="20% - Accent1 7 8" xfId="485"/>
    <cellStyle name="20% - Accent1 7 8 2" xfId="486"/>
    <cellStyle name="20% - Accent1 7 9" xfId="487"/>
    <cellStyle name="20% - Accent1 7 9 2" xfId="488"/>
    <cellStyle name="20% - Accent1 8" xfId="489"/>
    <cellStyle name="20% - Accent1 8 2" xfId="490"/>
    <cellStyle name="20% - Accent1 8 3" xfId="491"/>
    <cellStyle name="20% - Accent1 9" xfId="492"/>
    <cellStyle name="20% - Accent1 9 2" xfId="493"/>
    <cellStyle name="20% - Accent1 9 3" xfId="494"/>
    <cellStyle name="20% - Accent2 10" xfId="495"/>
    <cellStyle name="20% - Accent2 10 2" xfId="496"/>
    <cellStyle name="20% - Accent2 10 3" xfId="497"/>
    <cellStyle name="20% - Accent2 11" xfId="498"/>
    <cellStyle name="20% - Accent2 11 2" xfId="499"/>
    <cellStyle name="20% - Accent2 11 3" xfId="500"/>
    <cellStyle name="20% - Accent2 12" xfId="501"/>
    <cellStyle name="20% - Accent2 12 10" xfId="502"/>
    <cellStyle name="20% - Accent2 12 10 2" xfId="503"/>
    <cellStyle name="20% - Accent2 12 11" xfId="504"/>
    <cellStyle name="20% - Accent2 12 11 2" xfId="505"/>
    <cellStyle name="20% - Accent2 12 12" xfId="506"/>
    <cellStyle name="20% - Accent2 12 12 2" xfId="507"/>
    <cellStyle name="20% - Accent2 12 13" xfId="508"/>
    <cellStyle name="20% - Accent2 12 13 2" xfId="509"/>
    <cellStyle name="20% - Accent2 12 14" xfId="510"/>
    <cellStyle name="20% - Accent2 12 14 2" xfId="511"/>
    <cellStyle name="20% - Accent2 12 15" xfId="512"/>
    <cellStyle name="20% - Accent2 12 15 2" xfId="513"/>
    <cellStyle name="20% - Accent2 12 16" xfId="514"/>
    <cellStyle name="20% - Accent2 12 16 2" xfId="515"/>
    <cellStyle name="20% - Accent2 12 17" xfId="516"/>
    <cellStyle name="20% - Accent2 12 17 2" xfId="517"/>
    <cellStyle name="20% - Accent2 12 18" xfId="518"/>
    <cellStyle name="20% - Accent2 12 18 2" xfId="519"/>
    <cellStyle name="20% - Accent2 12 19" xfId="520"/>
    <cellStyle name="20% - Accent2 12 19 2" xfId="521"/>
    <cellStyle name="20% - Accent2 12 2" xfId="522"/>
    <cellStyle name="20% - Accent2 12 2 2" xfId="523"/>
    <cellStyle name="20% - Accent2 12 20" xfId="524"/>
    <cellStyle name="20% - Accent2 12 20 2" xfId="525"/>
    <cellStyle name="20% - Accent2 12 21" xfId="526"/>
    <cellStyle name="20% - Accent2 12 21 2" xfId="527"/>
    <cellStyle name="20% - Accent2 12 22" xfId="528"/>
    <cellStyle name="20% - Accent2 12 22 2" xfId="529"/>
    <cellStyle name="20% - Accent2 12 23" xfId="530"/>
    <cellStyle name="20% - Accent2 12 23 2" xfId="531"/>
    <cellStyle name="20% - Accent2 12 24" xfId="532"/>
    <cellStyle name="20% - Accent2 12 24 2" xfId="533"/>
    <cellStyle name="20% - Accent2 12 25" xfId="534"/>
    <cellStyle name="20% - Accent2 12 25 2" xfId="535"/>
    <cellStyle name="20% - Accent2 12 26" xfId="536"/>
    <cellStyle name="20% - Accent2 12 26 2" xfId="537"/>
    <cellStyle name="20% - Accent2 12 27" xfId="538"/>
    <cellStyle name="20% - Accent2 12 27 2" xfId="539"/>
    <cellStyle name="20% - Accent2 12 28" xfId="540"/>
    <cellStyle name="20% - Accent2 12 28 2" xfId="541"/>
    <cellStyle name="20% - Accent2 12 29" xfId="542"/>
    <cellStyle name="20% - Accent2 12 29 2" xfId="543"/>
    <cellStyle name="20% - Accent2 12 3" xfId="544"/>
    <cellStyle name="20% - Accent2 12 3 2" xfId="545"/>
    <cellStyle name="20% - Accent2 12 30" xfId="546"/>
    <cellStyle name="20% - Accent2 12 30 2" xfId="547"/>
    <cellStyle name="20% - Accent2 12 31" xfId="548"/>
    <cellStyle name="20% - Accent2 12 4" xfId="549"/>
    <cellStyle name="20% - Accent2 12 4 2" xfId="550"/>
    <cellStyle name="20% - Accent2 12 5" xfId="551"/>
    <cellStyle name="20% - Accent2 12 5 2" xfId="552"/>
    <cellStyle name="20% - Accent2 12 6" xfId="553"/>
    <cellStyle name="20% - Accent2 12 6 2" xfId="554"/>
    <cellStyle name="20% - Accent2 12 7" xfId="555"/>
    <cellStyle name="20% - Accent2 12 7 2" xfId="556"/>
    <cellStyle name="20% - Accent2 12 8" xfId="557"/>
    <cellStyle name="20% - Accent2 12 8 2" xfId="558"/>
    <cellStyle name="20% - Accent2 12 9" xfId="559"/>
    <cellStyle name="20% - Accent2 12 9 2" xfId="560"/>
    <cellStyle name="20% - Accent2 13" xfId="561"/>
    <cellStyle name="20% - Accent2 13 2" xfId="562"/>
    <cellStyle name="20% - Accent2 14" xfId="563"/>
    <cellStyle name="20% - Accent2 14 2" xfId="564"/>
    <cellStyle name="20% - Accent2 15" xfId="565"/>
    <cellStyle name="20% - Accent2 15 2" xfId="566"/>
    <cellStyle name="20% - Accent2 16" xfId="567"/>
    <cellStyle name="20% - Accent2 16 2" xfId="568"/>
    <cellStyle name="20% - Accent2 17" xfId="569"/>
    <cellStyle name="20% - Accent2 18" xfId="570"/>
    <cellStyle name="20% - Accent2 19" xfId="571"/>
    <cellStyle name="20% - Accent2 2" xfId="572"/>
    <cellStyle name="20% - Accent2 2 10" xfId="573"/>
    <cellStyle name="20% - Accent2 2 10 2" xfId="574"/>
    <cellStyle name="20% - Accent2 2 11" xfId="575"/>
    <cellStyle name="20% - Accent2 2 11 2" xfId="576"/>
    <cellStyle name="20% - Accent2 2 12" xfId="577"/>
    <cellStyle name="20% - Accent2 2 13" xfId="578"/>
    <cellStyle name="20% - Accent2 2 14" xfId="579"/>
    <cellStyle name="20% - Accent2 2 15" xfId="580"/>
    <cellStyle name="20% - Accent2 2 16" xfId="581"/>
    <cellStyle name="20% - Accent2 2 17" xfId="582"/>
    <cellStyle name="20% - Accent2 2 18" xfId="583"/>
    <cellStyle name="20% - Accent2 2 19" xfId="584"/>
    <cellStyle name="20% - Accent2 2 2" xfId="585"/>
    <cellStyle name="20% - Accent2 2 2 2" xfId="586"/>
    <cellStyle name="20% - Accent2 2 2 3" xfId="587"/>
    <cellStyle name="20% - Accent2 2 20" xfId="588"/>
    <cellStyle name="20% - Accent2 2 21" xfId="589"/>
    <cellStyle name="20% - Accent2 2 22" xfId="590"/>
    <cellStyle name="20% - Accent2 2 23" xfId="591"/>
    <cellStyle name="20% - Accent2 2 24" xfId="592"/>
    <cellStyle name="20% - Accent2 2 25" xfId="593"/>
    <cellStyle name="20% - Accent2 2 3" xfId="594"/>
    <cellStyle name="20% - Accent2 2 3 2" xfId="595"/>
    <cellStyle name="20% - Accent2 2 3 3" xfId="596"/>
    <cellStyle name="20% - Accent2 2 4" xfId="597"/>
    <cellStyle name="20% - Accent2 2 4 2" xfId="598"/>
    <cellStyle name="20% - Accent2 2 4 3" xfId="599"/>
    <cellStyle name="20% - Accent2 2 5" xfId="600"/>
    <cellStyle name="20% - Accent2 2 5 2" xfId="601"/>
    <cellStyle name="20% - Accent2 2 5 3" xfId="602"/>
    <cellStyle name="20% - Accent2 2 6" xfId="603"/>
    <cellStyle name="20% - Accent2 2 6 2" xfId="604"/>
    <cellStyle name="20% - Accent2 2 6 3" xfId="605"/>
    <cellStyle name="20% - Accent2 2 7" xfId="606"/>
    <cellStyle name="20% - Accent2 2 7 2" xfId="607"/>
    <cellStyle name="20% - Accent2 2 7 3" xfId="608"/>
    <cellStyle name="20% - Accent2 2 8" xfId="609"/>
    <cellStyle name="20% - Accent2 2 8 2" xfId="610"/>
    <cellStyle name="20% - Accent2 2 8 3" xfId="611"/>
    <cellStyle name="20% - Accent2 2 9" xfId="612"/>
    <cellStyle name="20% - Accent2 20" xfId="613"/>
    <cellStyle name="20% - Accent2 21" xfId="614"/>
    <cellStyle name="20% - Accent2 22" xfId="615"/>
    <cellStyle name="20% - Accent2 23" xfId="616"/>
    <cellStyle name="20% - Accent2 24" xfId="617"/>
    <cellStyle name="20% - Accent2 25" xfId="618"/>
    <cellStyle name="20% - Accent2 26" xfId="619"/>
    <cellStyle name="20% - Accent2 27" xfId="620"/>
    <cellStyle name="20% - Accent2 28" xfId="621"/>
    <cellStyle name="20% - Accent2 29" xfId="622"/>
    <cellStyle name="20% - Accent2 3" xfId="623"/>
    <cellStyle name="20% - Accent2 3 2" xfId="624"/>
    <cellStyle name="20% - Accent2 3 2 2" xfId="625"/>
    <cellStyle name="20% - Accent2 3 3" xfId="626"/>
    <cellStyle name="20% - Accent2 3 4" xfId="627"/>
    <cellStyle name="20% - Accent2 30" xfId="628"/>
    <cellStyle name="20% - Accent2 4" xfId="629"/>
    <cellStyle name="20% - Accent2 4 2" xfId="630"/>
    <cellStyle name="20% - Accent2 4 2 2" xfId="631"/>
    <cellStyle name="20% - Accent2 4 3" xfId="632"/>
    <cellStyle name="20% - Accent2 4 4" xfId="633"/>
    <cellStyle name="20% - Accent2 5" xfId="634"/>
    <cellStyle name="20% - Accent2 5 2" xfId="635"/>
    <cellStyle name="20% - Accent2 5 2 2" xfId="636"/>
    <cellStyle name="20% - Accent2 5 3" xfId="637"/>
    <cellStyle name="20% - Accent2 5 4" xfId="638"/>
    <cellStyle name="20% - Accent2 6" xfId="639"/>
    <cellStyle name="20% - Accent2 6 2" xfId="640"/>
    <cellStyle name="20% - Accent2 6 2 2" xfId="641"/>
    <cellStyle name="20% - Accent2 6 3" xfId="642"/>
    <cellStyle name="20% - Accent2 6 3 2" xfId="643"/>
    <cellStyle name="20% - Accent2 6 4" xfId="644"/>
    <cellStyle name="20% - Accent2 6 5" xfId="645"/>
    <cellStyle name="20% - Accent2 6 6" xfId="646"/>
    <cellStyle name="20% - Accent2 7" xfId="647"/>
    <cellStyle name="20% - Accent2 7 10" xfId="648"/>
    <cellStyle name="20% - Accent2 7 10 2" xfId="649"/>
    <cellStyle name="20% - Accent2 7 11" xfId="650"/>
    <cellStyle name="20% - Accent2 7 11 2" xfId="651"/>
    <cellStyle name="20% - Accent2 7 12" xfId="652"/>
    <cellStyle name="20% - Accent2 7 13" xfId="653"/>
    <cellStyle name="20% - Accent2 7 2" xfId="654"/>
    <cellStyle name="20% - Accent2 7 2 2" xfId="655"/>
    <cellStyle name="20% - Accent2 7 3" xfId="656"/>
    <cellStyle name="20% - Accent2 7 3 2" xfId="657"/>
    <cellStyle name="20% - Accent2 7 4" xfId="658"/>
    <cellStyle name="20% - Accent2 7 4 2" xfId="659"/>
    <cellStyle name="20% - Accent2 7 5" xfId="660"/>
    <cellStyle name="20% - Accent2 7 5 2" xfId="661"/>
    <cellStyle name="20% - Accent2 7 6" xfId="662"/>
    <cellStyle name="20% - Accent2 7 6 2" xfId="663"/>
    <cellStyle name="20% - Accent2 7 7" xfId="664"/>
    <cellStyle name="20% - Accent2 7 7 2" xfId="665"/>
    <cellStyle name="20% - Accent2 7 8" xfId="666"/>
    <cellStyle name="20% - Accent2 7 8 2" xfId="667"/>
    <cellStyle name="20% - Accent2 7 9" xfId="668"/>
    <cellStyle name="20% - Accent2 7 9 2" xfId="669"/>
    <cellStyle name="20% - Accent2 8" xfId="670"/>
    <cellStyle name="20% - Accent2 8 2" xfId="671"/>
    <cellStyle name="20% - Accent2 8 3" xfId="672"/>
    <cellStyle name="20% - Accent2 9" xfId="673"/>
    <cellStyle name="20% - Accent2 9 2" xfId="674"/>
    <cellStyle name="20% - Accent2 9 3" xfId="675"/>
    <cellStyle name="20% - Accent3 10" xfId="676"/>
    <cellStyle name="20% - Accent3 10 2" xfId="677"/>
    <cellStyle name="20% - Accent3 10 3" xfId="678"/>
    <cellStyle name="20% - Accent3 11" xfId="679"/>
    <cellStyle name="20% - Accent3 11 2" xfId="680"/>
    <cellStyle name="20% - Accent3 11 3" xfId="681"/>
    <cellStyle name="20% - Accent3 12" xfId="682"/>
    <cellStyle name="20% - Accent3 12 10" xfId="683"/>
    <cellStyle name="20% - Accent3 12 10 2" xfId="684"/>
    <cellStyle name="20% - Accent3 12 11" xfId="685"/>
    <cellStyle name="20% - Accent3 12 11 2" xfId="686"/>
    <cellStyle name="20% - Accent3 12 12" xfId="687"/>
    <cellStyle name="20% - Accent3 12 12 2" xfId="688"/>
    <cellStyle name="20% - Accent3 12 13" xfId="689"/>
    <cellStyle name="20% - Accent3 12 13 2" xfId="690"/>
    <cellStyle name="20% - Accent3 12 14" xfId="691"/>
    <cellStyle name="20% - Accent3 12 14 2" xfId="692"/>
    <cellStyle name="20% - Accent3 12 15" xfId="693"/>
    <cellStyle name="20% - Accent3 12 15 2" xfId="694"/>
    <cellStyle name="20% - Accent3 12 16" xfId="695"/>
    <cellStyle name="20% - Accent3 12 16 2" xfId="696"/>
    <cellStyle name="20% - Accent3 12 17" xfId="697"/>
    <cellStyle name="20% - Accent3 12 17 2" xfId="698"/>
    <cellStyle name="20% - Accent3 12 18" xfId="699"/>
    <cellStyle name="20% - Accent3 12 18 2" xfId="700"/>
    <cellStyle name="20% - Accent3 12 19" xfId="701"/>
    <cellStyle name="20% - Accent3 12 19 2" xfId="702"/>
    <cellStyle name="20% - Accent3 12 2" xfId="703"/>
    <cellStyle name="20% - Accent3 12 2 2" xfId="704"/>
    <cellStyle name="20% - Accent3 12 20" xfId="705"/>
    <cellStyle name="20% - Accent3 12 20 2" xfId="706"/>
    <cellStyle name="20% - Accent3 12 21" xfId="707"/>
    <cellStyle name="20% - Accent3 12 21 2" xfId="708"/>
    <cellStyle name="20% - Accent3 12 22" xfId="709"/>
    <cellStyle name="20% - Accent3 12 22 2" xfId="710"/>
    <cellStyle name="20% - Accent3 12 23" xfId="711"/>
    <cellStyle name="20% - Accent3 12 23 2" xfId="712"/>
    <cellStyle name="20% - Accent3 12 24" xfId="713"/>
    <cellStyle name="20% - Accent3 12 24 2" xfId="714"/>
    <cellStyle name="20% - Accent3 12 25" xfId="715"/>
    <cellStyle name="20% - Accent3 12 25 2" xfId="716"/>
    <cellStyle name="20% - Accent3 12 26" xfId="717"/>
    <cellStyle name="20% - Accent3 12 26 2" xfId="718"/>
    <cellStyle name="20% - Accent3 12 27" xfId="719"/>
    <cellStyle name="20% - Accent3 12 27 2" xfId="720"/>
    <cellStyle name="20% - Accent3 12 28" xfId="721"/>
    <cellStyle name="20% - Accent3 12 28 2" xfId="722"/>
    <cellStyle name="20% - Accent3 12 29" xfId="723"/>
    <cellStyle name="20% - Accent3 12 29 2" xfId="724"/>
    <cellStyle name="20% - Accent3 12 3" xfId="725"/>
    <cellStyle name="20% - Accent3 12 3 2" xfId="726"/>
    <cellStyle name="20% - Accent3 12 30" xfId="727"/>
    <cellStyle name="20% - Accent3 12 30 2" xfId="728"/>
    <cellStyle name="20% - Accent3 12 31" xfId="729"/>
    <cellStyle name="20% - Accent3 12 4" xfId="730"/>
    <cellStyle name="20% - Accent3 12 4 2" xfId="731"/>
    <cellStyle name="20% - Accent3 12 5" xfId="732"/>
    <cellStyle name="20% - Accent3 12 5 2" xfId="733"/>
    <cellStyle name="20% - Accent3 12 6" xfId="734"/>
    <cellStyle name="20% - Accent3 12 6 2" xfId="735"/>
    <cellStyle name="20% - Accent3 12 7" xfId="736"/>
    <cellStyle name="20% - Accent3 12 7 2" xfId="737"/>
    <cellStyle name="20% - Accent3 12 8" xfId="738"/>
    <cellStyle name="20% - Accent3 12 8 2" xfId="739"/>
    <cellStyle name="20% - Accent3 12 9" xfId="740"/>
    <cellStyle name="20% - Accent3 12 9 2" xfId="741"/>
    <cellStyle name="20% - Accent3 13" xfId="742"/>
    <cellStyle name="20% - Accent3 13 2" xfId="743"/>
    <cellStyle name="20% - Accent3 14" xfId="744"/>
    <cellStyle name="20% - Accent3 14 2" xfId="745"/>
    <cellStyle name="20% - Accent3 15" xfId="746"/>
    <cellStyle name="20% - Accent3 15 2" xfId="747"/>
    <cellStyle name="20% - Accent3 16" xfId="748"/>
    <cellStyle name="20% - Accent3 16 2" xfId="749"/>
    <cellStyle name="20% - Accent3 17" xfId="750"/>
    <cellStyle name="20% - Accent3 18" xfId="751"/>
    <cellStyle name="20% - Accent3 19" xfId="752"/>
    <cellStyle name="20% - Accent3 2" xfId="753"/>
    <cellStyle name="20% - Accent3 2 10" xfId="754"/>
    <cellStyle name="20% - Accent3 2 10 2" xfId="755"/>
    <cellStyle name="20% - Accent3 2 11" xfId="756"/>
    <cellStyle name="20% - Accent3 2 11 2" xfId="757"/>
    <cellStyle name="20% - Accent3 2 12" xfId="758"/>
    <cellStyle name="20% - Accent3 2 13" xfId="759"/>
    <cellStyle name="20% - Accent3 2 14" xfId="760"/>
    <cellStyle name="20% - Accent3 2 15" xfId="761"/>
    <cellStyle name="20% - Accent3 2 16" xfId="762"/>
    <cellStyle name="20% - Accent3 2 17" xfId="763"/>
    <cellStyle name="20% - Accent3 2 18" xfId="764"/>
    <cellStyle name="20% - Accent3 2 19" xfId="765"/>
    <cellStyle name="20% - Accent3 2 2" xfId="766"/>
    <cellStyle name="20% - Accent3 2 2 2" xfId="767"/>
    <cellStyle name="20% - Accent3 2 2 3" xfId="768"/>
    <cellStyle name="20% - Accent3 2 20" xfId="769"/>
    <cellStyle name="20% - Accent3 2 21" xfId="770"/>
    <cellStyle name="20% - Accent3 2 22" xfId="771"/>
    <cellStyle name="20% - Accent3 2 23" xfId="772"/>
    <cellStyle name="20% - Accent3 2 24" xfId="773"/>
    <cellStyle name="20% - Accent3 2 25" xfId="774"/>
    <cellStyle name="20% - Accent3 2 3" xfId="775"/>
    <cellStyle name="20% - Accent3 2 3 2" xfId="776"/>
    <cellStyle name="20% - Accent3 2 3 3" xfId="777"/>
    <cellStyle name="20% - Accent3 2 4" xfId="778"/>
    <cellStyle name="20% - Accent3 2 4 2" xfId="779"/>
    <cellStyle name="20% - Accent3 2 4 3" xfId="780"/>
    <cellStyle name="20% - Accent3 2 5" xfId="781"/>
    <cellStyle name="20% - Accent3 2 5 2" xfId="782"/>
    <cellStyle name="20% - Accent3 2 5 3" xfId="783"/>
    <cellStyle name="20% - Accent3 2 6" xfId="784"/>
    <cellStyle name="20% - Accent3 2 6 2" xfId="785"/>
    <cellStyle name="20% - Accent3 2 6 3" xfId="786"/>
    <cellStyle name="20% - Accent3 2 7" xfId="787"/>
    <cellStyle name="20% - Accent3 2 7 2" xfId="788"/>
    <cellStyle name="20% - Accent3 2 7 3" xfId="789"/>
    <cellStyle name="20% - Accent3 2 8" xfId="790"/>
    <cellStyle name="20% - Accent3 2 8 2" xfId="791"/>
    <cellStyle name="20% - Accent3 2 8 3" xfId="792"/>
    <cellStyle name="20% - Accent3 2 9" xfId="793"/>
    <cellStyle name="20% - Accent3 20" xfId="794"/>
    <cellStyle name="20% - Accent3 21" xfId="795"/>
    <cellStyle name="20% - Accent3 22" xfId="796"/>
    <cellStyle name="20% - Accent3 23" xfId="797"/>
    <cellStyle name="20% - Accent3 24" xfId="798"/>
    <cellStyle name="20% - Accent3 25" xfId="799"/>
    <cellStyle name="20% - Accent3 26" xfId="800"/>
    <cellStyle name="20% - Accent3 27" xfId="801"/>
    <cellStyle name="20% - Accent3 28" xfId="802"/>
    <cellStyle name="20% - Accent3 29" xfId="803"/>
    <cellStyle name="20% - Accent3 3" xfId="804"/>
    <cellStyle name="20% - Accent3 3 2" xfId="805"/>
    <cellStyle name="20% - Accent3 3 2 2" xfId="806"/>
    <cellStyle name="20% - Accent3 3 3" xfId="807"/>
    <cellStyle name="20% - Accent3 3 4" xfId="808"/>
    <cellStyle name="20% - Accent3 30" xfId="809"/>
    <cellStyle name="20% - Accent3 4" xfId="810"/>
    <cellStyle name="20% - Accent3 4 2" xfId="811"/>
    <cellStyle name="20% - Accent3 4 2 2" xfId="812"/>
    <cellStyle name="20% - Accent3 4 3" xfId="813"/>
    <cellStyle name="20% - Accent3 4 4" xfId="814"/>
    <cellStyle name="20% - Accent3 5" xfId="815"/>
    <cellStyle name="20% - Accent3 5 2" xfId="816"/>
    <cellStyle name="20% - Accent3 5 2 2" xfId="817"/>
    <cellStyle name="20% - Accent3 5 3" xfId="818"/>
    <cellStyle name="20% - Accent3 5 4" xfId="819"/>
    <cellStyle name="20% - Accent3 6" xfId="820"/>
    <cellStyle name="20% - Accent3 6 2" xfId="821"/>
    <cellStyle name="20% - Accent3 6 2 2" xfId="822"/>
    <cellStyle name="20% - Accent3 6 3" xfId="823"/>
    <cellStyle name="20% - Accent3 6 3 2" xfId="824"/>
    <cellStyle name="20% - Accent3 6 4" xfId="825"/>
    <cellStyle name="20% - Accent3 6 5" xfId="826"/>
    <cellStyle name="20% - Accent3 6 6" xfId="827"/>
    <cellStyle name="20% - Accent3 7" xfId="828"/>
    <cellStyle name="20% - Accent3 7 10" xfId="829"/>
    <cellStyle name="20% - Accent3 7 10 2" xfId="830"/>
    <cellStyle name="20% - Accent3 7 11" xfId="831"/>
    <cellStyle name="20% - Accent3 7 11 2" xfId="832"/>
    <cellStyle name="20% - Accent3 7 12" xfId="833"/>
    <cellStyle name="20% - Accent3 7 13" xfId="834"/>
    <cellStyle name="20% - Accent3 7 2" xfId="835"/>
    <cellStyle name="20% - Accent3 7 2 2" xfId="836"/>
    <cellStyle name="20% - Accent3 7 3" xfId="837"/>
    <cellStyle name="20% - Accent3 7 3 2" xfId="838"/>
    <cellStyle name="20% - Accent3 7 4" xfId="839"/>
    <cellStyle name="20% - Accent3 7 4 2" xfId="840"/>
    <cellStyle name="20% - Accent3 7 5" xfId="841"/>
    <cellStyle name="20% - Accent3 7 5 2" xfId="842"/>
    <cellStyle name="20% - Accent3 7 6" xfId="843"/>
    <cellStyle name="20% - Accent3 7 6 2" xfId="844"/>
    <cellStyle name="20% - Accent3 7 7" xfId="845"/>
    <cellStyle name="20% - Accent3 7 7 2" xfId="846"/>
    <cellStyle name="20% - Accent3 7 8" xfId="847"/>
    <cellStyle name="20% - Accent3 7 8 2" xfId="848"/>
    <cellStyle name="20% - Accent3 7 9" xfId="849"/>
    <cellStyle name="20% - Accent3 7 9 2" xfId="850"/>
    <cellStyle name="20% - Accent3 8" xfId="851"/>
    <cellStyle name="20% - Accent3 8 2" xfId="852"/>
    <cellStyle name="20% - Accent3 8 3" xfId="853"/>
    <cellStyle name="20% - Accent3 9" xfId="854"/>
    <cellStyle name="20% - Accent3 9 2" xfId="855"/>
    <cellStyle name="20% - Accent3 9 3" xfId="856"/>
    <cellStyle name="20% - Accent4 10" xfId="857"/>
    <cellStyle name="20% - Accent4 10 2" xfId="858"/>
    <cellStyle name="20% - Accent4 10 3" xfId="859"/>
    <cellStyle name="20% - Accent4 11" xfId="860"/>
    <cellStyle name="20% - Accent4 11 2" xfId="861"/>
    <cellStyle name="20% - Accent4 11 3" xfId="862"/>
    <cellStyle name="20% - Accent4 12" xfId="863"/>
    <cellStyle name="20% - Accent4 12 10" xfId="864"/>
    <cellStyle name="20% - Accent4 12 10 2" xfId="865"/>
    <cellStyle name="20% - Accent4 12 11" xfId="866"/>
    <cellStyle name="20% - Accent4 12 11 2" xfId="867"/>
    <cellStyle name="20% - Accent4 12 12" xfId="868"/>
    <cellStyle name="20% - Accent4 12 12 2" xfId="869"/>
    <cellStyle name="20% - Accent4 12 13" xfId="870"/>
    <cellStyle name="20% - Accent4 12 13 2" xfId="871"/>
    <cellStyle name="20% - Accent4 12 14" xfId="872"/>
    <cellStyle name="20% - Accent4 12 14 2" xfId="873"/>
    <cellStyle name="20% - Accent4 12 15" xfId="874"/>
    <cellStyle name="20% - Accent4 12 15 2" xfId="875"/>
    <cellStyle name="20% - Accent4 12 16" xfId="876"/>
    <cellStyle name="20% - Accent4 12 16 2" xfId="877"/>
    <cellStyle name="20% - Accent4 12 17" xfId="878"/>
    <cellStyle name="20% - Accent4 12 17 2" xfId="879"/>
    <cellStyle name="20% - Accent4 12 18" xfId="880"/>
    <cellStyle name="20% - Accent4 12 18 2" xfId="881"/>
    <cellStyle name="20% - Accent4 12 19" xfId="882"/>
    <cellStyle name="20% - Accent4 12 19 2" xfId="883"/>
    <cellStyle name="20% - Accent4 12 2" xfId="884"/>
    <cellStyle name="20% - Accent4 12 2 2" xfId="885"/>
    <cellStyle name="20% - Accent4 12 20" xfId="886"/>
    <cellStyle name="20% - Accent4 12 20 2" xfId="887"/>
    <cellStyle name="20% - Accent4 12 21" xfId="888"/>
    <cellStyle name="20% - Accent4 12 21 2" xfId="889"/>
    <cellStyle name="20% - Accent4 12 22" xfId="890"/>
    <cellStyle name="20% - Accent4 12 22 2" xfId="891"/>
    <cellStyle name="20% - Accent4 12 23" xfId="892"/>
    <cellStyle name="20% - Accent4 12 23 2" xfId="893"/>
    <cellStyle name="20% - Accent4 12 24" xfId="894"/>
    <cellStyle name="20% - Accent4 12 24 2" xfId="895"/>
    <cellStyle name="20% - Accent4 12 25" xfId="896"/>
    <cellStyle name="20% - Accent4 12 25 2" xfId="897"/>
    <cellStyle name="20% - Accent4 12 26" xfId="898"/>
    <cellStyle name="20% - Accent4 12 26 2" xfId="899"/>
    <cellStyle name="20% - Accent4 12 27" xfId="900"/>
    <cellStyle name="20% - Accent4 12 27 2" xfId="901"/>
    <cellStyle name="20% - Accent4 12 28" xfId="902"/>
    <cellStyle name="20% - Accent4 12 28 2" xfId="903"/>
    <cellStyle name="20% - Accent4 12 29" xfId="904"/>
    <cellStyle name="20% - Accent4 12 29 2" xfId="905"/>
    <cellStyle name="20% - Accent4 12 3" xfId="906"/>
    <cellStyle name="20% - Accent4 12 3 2" xfId="907"/>
    <cellStyle name="20% - Accent4 12 30" xfId="908"/>
    <cellStyle name="20% - Accent4 12 30 2" xfId="909"/>
    <cellStyle name="20% - Accent4 12 31" xfId="910"/>
    <cellStyle name="20% - Accent4 12 4" xfId="911"/>
    <cellStyle name="20% - Accent4 12 4 2" xfId="912"/>
    <cellStyle name="20% - Accent4 12 5" xfId="913"/>
    <cellStyle name="20% - Accent4 12 5 2" xfId="914"/>
    <cellStyle name="20% - Accent4 12 6" xfId="915"/>
    <cellStyle name="20% - Accent4 12 6 2" xfId="916"/>
    <cellStyle name="20% - Accent4 12 7" xfId="917"/>
    <cellStyle name="20% - Accent4 12 7 2" xfId="918"/>
    <cellStyle name="20% - Accent4 12 8" xfId="919"/>
    <cellStyle name="20% - Accent4 12 8 2" xfId="920"/>
    <cellStyle name="20% - Accent4 12 9" xfId="921"/>
    <cellStyle name="20% - Accent4 12 9 2" xfId="922"/>
    <cellStyle name="20% - Accent4 13" xfId="923"/>
    <cellStyle name="20% - Accent4 13 2" xfId="924"/>
    <cellStyle name="20% - Accent4 14" xfId="925"/>
    <cellStyle name="20% - Accent4 14 2" xfId="926"/>
    <cellStyle name="20% - Accent4 15" xfId="927"/>
    <cellStyle name="20% - Accent4 15 2" xfId="928"/>
    <cellStyle name="20% - Accent4 16" xfId="929"/>
    <cellStyle name="20% - Accent4 16 2" xfId="930"/>
    <cellStyle name="20% - Accent4 17" xfId="931"/>
    <cellStyle name="20% - Accent4 18" xfId="932"/>
    <cellStyle name="20% - Accent4 19" xfId="933"/>
    <cellStyle name="20% - Accent4 2" xfId="934"/>
    <cellStyle name="20% - Accent4 2 10" xfId="935"/>
    <cellStyle name="20% - Accent4 2 10 2" xfId="936"/>
    <cellStyle name="20% - Accent4 2 11" xfId="937"/>
    <cellStyle name="20% - Accent4 2 11 2" xfId="938"/>
    <cellStyle name="20% - Accent4 2 12" xfId="939"/>
    <cellStyle name="20% - Accent4 2 13" xfId="940"/>
    <cellStyle name="20% - Accent4 2 14" xfId="941"/>
    <cellStyle name="20% - Accent4 2 15" xfId="942"/>
    <cellStyle name="20% - Accent4 2 16" xfId="943"/>
    <cellStyle name="20% - Accent4 2 17" xfId="944"/>
    <cellStyle name="20% - Accent4 2 18" xfId="945"/>
    <cellStyle name="20% - Accent4 2 19" xfId="946"/>
    <cellStyle name="20% - Accent4 2 2" xfId="947"/>
    <cellStyle name="20% - Accent4 2 2 2" xfId="948"/>
    <cellStyle name="20% - Accent4 2 2 3" xfId="949"/>
    <cellStyle name="20% - Accent4 2 20" xfId="950"/>
    <cellStyle name="20% - Accent4 2 21" xfId="951"/>
    <cellStyle name="20% - Accent4 2 22" xfId="952"/>
    <cellStyle name="20% - Accent4 2 23" xfId="953"/>
    <cellStyle name="20% - Accent4 2 24" xfId="954"/>
    <cellStyle name="20% - Accent4 2 25" xfId="955"/>
    <cellStyle name="20% - Accent4 2 3" xfId="956"/>
    <cellStyle name="20% - Accent4 2 3 2" xfId="957"/>
    <cellStyle name="20% - Accent4 2 3 3" xfId="958"/>
    <cellStyle name="20% - Accent4 2 4" xfId="959"/>
    <cellStyle name="20% - Accent4 2 4 2" xfId="960"/>
    <cellStyle name="20% - Accent4 2 4 3" xfId="961"/>
    <cellStyle name="20% - Accent4 2 5" xfId="962"/>
    <cellStyle name="20% - Accent4 2 5 2" xfId="963"/>
    <cellStyle name="20% - Accent4 2 5 3" xfId="964"/>
    <cellStyle name="20% - Accent4 2 6" xfId="965"/>
    <cellStyle name="20% - Accent4 2 6 2" xfId="966"/>
    <cellStyle name="20% - Accent4 2 6 3" xfId="967"/>
    <cellStyle name="20% - Accent4 2 7" xfId="968"/>
    <cellStyle name="20% - Accent4 2 7 2" xfId="969"/>
    <cellStyle name="20% - Accent4 2 7 3" xfId="970"/>
    <cellStyle name="20% - Accent4 2 8" xfId="971"/>
    <cellStyle name="20% - Accent4 2 8 2" xfId="972"/>
    <cellStyle name="20% - Accent4 2 8 3" xfId="973"/>
    <cellStyle name="20% - Accent4 2 9" xfId="974"/>
    <cellStyle name="20% - Accent4 20" xfId="975"/>
    <cellStyle name="20% - Accent4 21" xfId="976"/>
    <cellStyle name="20% - Accent4 22" xfId="977"/>
    <cellStyle name="20% - Accent4 23" xfId="978"/>
    <cellStyle name="20% - Accent4 24" xfId="979"/>
    <cellStyle name="20% - Accent4 25" xfId="980"/>
    <cellStyle name="20% - Accent4 26" xfId="981"/>
    <cellStyle name="20% - Accent4 27" xfId="982"/>
    <cellStyle name="20% - Accent4 28" xfId="983"/>
    <cellStyle name="20% - Accent4 29" xfId="984"/>
    <cellStyle name="20% - Accent4 3" xfId="985"/>
    <cellStyle name="20% - Accent4 3 2" xfId="986"/>
    <cellStyle name="20% - Accent4 3 2 2" xfId="987"/>
    <cellStyle name="20% - Accent4 3 3" xfId="988"/>
    <cellStyle name="20% - Accent4 3 4" xfId="989"/>
    <cellStyle name="20% - Accent4 30" xfId="990"/>
    <cellStyle name="20% - Accent4 4" xfId="991"/>
    <cellStyle name="20% - Accent4 4 2" xfId="992"/>
    <cellStyle name="20% - Accent4 4 2 2" xfId="993"/>
    <cellStyle name="20% - Accent4 4 3" xfId="994"/>
    <cellStyle name="20% - Accent4 4 4" xfId="995"/>
    <cellStyle name="20% - Accent4 5" xfId="996"/>
    <cellStyle name="20% - Accent4 5 2" xfId="997"/>
    <cellStyle name="20% - Accent4 5 2 2" xfId="998"/>
    <cellStyle name="20% - Accent4 5 3" xfId="999"/>
    <cellStyle name="20% - Accent4 5 4" xfId="1000"/>
    <cellStyle name="20% - Accent4 6" xfId="1001"/>
    <cellStyle name="20% - Accent4 6 2" xfId="1002"/>
    <cellStyle name="20% - Accent4 6 2 2" xfId="1003"/>
    <cellStyle name="20% - Accent4 6 3" xfId="1004"/>
    <cellStyle name="20% - Accent4 6 3 2" xfId="1005"/>
    <cellStyle name="20% - Accent4 6 4" xfId="1006"/>
    <cellStyle name="20% - Accent4 6 5" xfId="1007"/>
    <cellStyle name="20% - Accent4 6 6" xfId="1008"/>
    <cellStyle name="20% - Accent4 7" xfId="1009"/>
    <cellStyle name="20% - Accent4 7 10" xfId="1010"/>
    <cellStyle name="20% - Accent4 7 10 2" xfId="1011"/>
    <cellStyle name="20% - Accent4 7 11" xfId="1012"/>
    <cellStyle name="20% - Accent4 7 11 2" xfId="1013"/>
    <cellStyle name="20% - Accent4 7 12" xfId="1014"/>
    <cellStyle name="20% - Accent4 7 13" xfId="1015"/>
    <cellStyle name="20% - Accent4 7 2" xfId="1016"/>
    <cellStyle name="20% - Accent4 7 2 2" xfId="1017"/>
    <cellStyle name="20% - Accent4 7 3" xfId="1018"/>
    <cellStyle name="20% - Accent4 7 3 2" xfId="1019"/>
    <cellStyle name="20% - Accent4 7 4" xfId="1020"/>
    <cellStyle name="20% - Accent4 7 4 2" xfId="1021"/>
    <cellStyle name="20% - Accent4 7 5" xfId="1022"/>
    <cellStyle name="20% - Accent4 7 5 2" xfId="1023"/>
    <cellStyle name="20% - Accent4 7 6" xfId="1024"/>
    <cellStyle name="20% - Accent4 7 6 2" xfId="1025"/>
    <cellStyle name="20% - Accent4 7 7" xfId="1026"/>
    <cellStyle name="20% - Accent4 7 7 2" xfId="1027"/>
    <cellStyle name="20% - Accent4 7 8" xfId="1028"/>
    <cellStyle name="20% - Accent4 7 8 2" xfId="1029"/>
    <cellStyle name="20% - Accent4 7 9" xfId="1030"/>
    <cellStyle name="20% - Accent4 7 9 2" xfId="1031"/>
    <cellStyle name="20% - Accent4 8" xfId="1032"/>
    <cellStyle name="20% - Accent4 8 2" xfId="1033"/>
    <cellStyle name="20% - Accent4 8 3" xfId="1034"/>
    <cellStyle name="20% - Accent4 9" xfId="1035"/>
    <cellStyle name="20% - Accent4 9 2" xfId="1036"/>
    <cellStyle name="20% - Accent4 9 3" xfId="1037"/>
    <cellStyle name="20% - Accent5 10" xfId="1038"/>
    <cellStyle name="20% - Accent5 10 2" xfId="1039"/>
    <cellStyle name="20% - Accent5 10 3" xfId="1040"/>
    <cellStyle name="20% - Accent5 11" xfId="1041"/>
    <cellStyle name="20% - Accent5 11 2" xfId="1042"/>
    <cellStyle name="20% - Accent5 11 3" xfId="1043"/>
    <cellStyle name="20% - Accent5 12" xfId="1044"/>
    <cellStyle name="20% - Accent5 12 10" xfId="1045"/>
    <cellStyle name="20% - Accent5 12 10 2" xfId="1046"/>
    <cellStyle name="20% - Accent5 12 11" xfId="1047"/>
    <cellStyle name="20% - Accent5 12 11 2" xfId="1048"/>
    <cellStyle name="20% - Accent5 12 12" xfId="1049"/>
    <cellStyle name="20% - Accent5 12 12 2" xfId="1050"/>
    <cellStyle name="20% - Accent5 12 13" xfId="1051"/>
    <cellStyle name="20% - Accent5 12 13 2" xfId="1052"/>
    <cellStyle name="20% - Accent5 12 14" xfId="1053"/>
    <cellStyle name="20% - Accent5 12 14 2" xfId="1054"/>
    <cellStyle name="20% - Accent5 12 15" xfId="1055"/>
    <cellStyle name="20% - Accent5 12 15 2" xfId="1056"/>
    <cellStyle name="20% - Accent5 12 16" xfId="1057"/>
    <cellStyle name="20% - Accent5 12 16 2" xfId="1058"/>
    <cellStyle name="20% - Accent5 12 17" xfId="1059"/>
    <cellStyle name="20% - Accent5 12 17 2" xfId="1060"/>
    <cellStyle name="20% - Accent5 12 18" xfId="1061"/>
    <cellStyle name="20% - Accent5 12 18 2" xfId="1062"/>
    <cellStyle name="20% - Accent5 12 19" xfId="1063"/>
    <cellStyle name="20% - Accent5 12 19 2" xfId="1064"/>
    <cellStyle name="20% - Accent5 12 2" xfId="1065"/>
    <cellStyle name="20% - Accent5 12 2 2" xfId="1066"/>
    <cellStyle name="20% - Accent5 12 20" xfId="1067"/>
    <cellStyle name="20% - Accent5 12 20 2" xfId="1068"/>
    <cellStyle name="20% - Accent5 12 21" xfId="1069"/>
    <cellStyle name="20% - Accent5 12 21 2" xfId="1070"/>
    <cellStyle name="20% - Accent5 12 22" xfId="1071"/>
    <cellStyle name="20% - Accent5 12 22 2" xfId="1072"/>
    <cellStyle name="20% - Accent5 12 23" xfId="1073"/>
    <cellStyle name="20% - Accent5 12 23 2" xfId="1074"/>
    <cellStyle name="20% - Accent5 12 24" xfId="1075"/>
    <cellStyle name="20% - Accent5 12 24 2" xfId="1076"/>
    <cellStyle name="20% - Accent5 12 25" xfId="1077"/>
    <cellStyle name="20% - Accent5 12 25 2" xfId="1078"/>
    <cellStyle name="20% - Accent5 12 26" xfId="1079"/>
    <cellStyle name="20% - Accent5 12 26 2" xfId="1080"/>
    <cellStyle name="20% - Accent5 12 27" xfId="1081"/>
    <cellStyle name="20% - Accent5 12 27 2" xfId="1082"/>
    <cellStyle name="20% - Accent5 12 28" xfId="1083"/>
    <cellStyle name="20% - Accent5 12 28 2" xfId="1084"/>
    <cellStyle name="20% - Accent5 12 29" xfId="1085"/>
    <cellStyle name="20% - Accent5 12 29 2" xfId="1086"/>
    <cellStyle name="20% - Accent5 12 3" xfId="1087"/>
    <cellStyle name="20% - Accent5 12 3 2" xfId="1088"/>
    <cellStyle name="20% - Accent5 12 30" xfId="1089"/>
    <cellStyle name="20% - Accent5 12 30 2" xfId="1090"/>
    <cellStyle name="20% - Accent5 12 31" xfId="1091"/>
    <cellStyle name="20% - Accent5 12 4" xfId="1092"/>
    <cellStyle name="20% - Accent5 12 4 2" xfId="1093"/>
    <cellStyle name="20% - Accent5 12 5" xfId="1094"/>
    <cellStyle name="20% - Accent5 12 5 2" xfId="1095"/>
    <cellStyle name="20% - Accent5 12 6" xfId="1096"/>
    <cellStyle name="20% - Accent5 12 6 2" xfId="1097"/>
    <cellStyle name="20% - Accent5 12 7" xfId="1098"/>
    <cellStyle name="20% - Accent5 12 7 2" xfId="1099"/>
    <cellStyle name="20% - Accent5 12 8" xfId="1100"/>
    <cellStyle name="20% - Accent5 12 8 2" xfId="1101"/>
    <cellStyle name="20% - Accent5 12 9" xfId="1102"/>
    <cellStyle name="20% - Accent5 12 9 2" xfId="1103"/>
    <cellStyle name="20% - Accent5 13" xfId="1104"/>
    <cellStyle name="20% - Accent5 13 2" xfId="1105"/>
    <cellStyle name="20% - Accent5 14" xfId="1106"/>
    <cellStyle name="20% - Accent5 14 2" xfId="1107"/>
    <cellStyle name="20% - Accent5 15" xfId="1108"/>
    <cellStyle name="20% - Accent5 15 2" xfId="1109"/>
    <cellStyle name="20% - Accent5 16" xfId="1110"/>
    <cellStyle name="20% - Accent5 16 2" xfId="1111"/>
    <cellStyle name="20% - Accent5 17" xfId="1112"/>
    <cellStyle name="20% - Accent5 18" xfId="1113"/>
    <cellStyle name="20% - Accent5 19" xfId="1114"/>
    <cellStyle name="20% - Accent5 2" xfId="1115"/>
    <cellStyle name="20% - Accent5 2 10" xfId="1116"/>
    <cellStyle name="20% - Accent5 2 10 2" xfId="1117"/>
    <cellStyle name="20% - Accent5 2 11" xfId="1118"/>
    <cellStyle name="20% - Accent5 2 11 2" xfId="1119"/>
    <cellStyle name="20% - Accent5 2 12" xfId="1120"/>
    <cellStyle name="20% - Accent5 2 13" xfId="1121"/>
    <cellStyle name="20% - Accent5 2 14" xfId="1122"/>
    <cellStyle name="20% - Accent5 2 15" xfId="1123"/>
    <cellStyle name="20% - Accent5 2 16" xfId="1124"/>
    <cellStyle name="20% - Accent5 2 17" xfId="1125"/>
    <cellStyle name="20% - Accent5 2 18" xfId="1126"/>
    <cellStyle name="20% - Accent5 2 19" xfId="1127"/>
    <cellStyle name="20% - Accent5 2 2" xfId="1128"/>
    <cellStyle name="20% - Accent5 2 2 2" xfId="1129"/>
    <cellStyle name="20% - Accent5 2 2 3" xfId="1130"/>
    <cellStyle name="20% - Accent5 2 20" xfId="1131"/>
    <cellStyle name="20% - Accent5 2 21" xfId="1132"/>
    <cellStyle name="20% - Accent5 2 22" xfId="1133"/>
    <cellStyle name="20% - Accent5 2 23" xfId="1134"/>
    <cellStyle name="20% - Accent5 2 24" xfId="1135"/>
    <cellStyle name="20% - Accent5 2 3" xfId="1136"/>
    <cellStyle name="20% - Accent5 2 3 2" xfId="1137"/>
    <cellStyle name="20% - Accent5 2 3 3" xfId="1138"/>
    <cellStyle name="20% - Accent5 2 4" xfId="1139"/>
    <cellStyle name="20% - Accent5 2 4 2" xfId="1140"/>
    <cellStyle name="20% - Accent5 2 4 3" xfId="1141"/>
    <cellStyle name="20% - Accent5 2 5" xfId="1142"/>
    <cellStyle name="20% - Accent5 2 5 2" xfId="1143"/>
    <cellStyle name="20% - Accent5 2 5 3" xfId="1144"/>
    <cellStyle name="20% - Accent5 2 6" xfId="1145"/>
    <cellStyle name="20% - Accent5 2 6 2" xfId="1146"/>
    <cellStyle name="20% - Accent5 2 6 3" xfId="1147"/>
    <cellStyle name="20% - Accent5 2 7" xfId="1148"/>
    <cellStyle name="20% - Accent5 2 7 2" xfId="1149"/>
    <cellStyle name="20% - Accent5 2 7 3" xfId="1150"/>
    <cellStyle name="20% - Accent5 2 8" xfId="1151"/>
    <cellStyle name="20% - Accent5 2 8 2" xfId="1152"/>
    <cellStyle name="20% - Accent5 2 8 3" xfId="1153"/>
    <cellStyle name="20% - Accent5 2 9" xfId="1154"/>
    <cellStyle name="20% - Accent5 20" xfId="1155"/>
    <cellStyle name="20% - Accent5 21" xfId="1156"/>
    <cellStyle name="20% - Accent5 22" xfId="1157"/>
    <cellStyle name="20% - Accent5 23" xfId="1158"/>
    <cellStyle name="20% - Accent5 24" xfId="1159"/>
    <cellStyle name="20% - Accent5 25" xfId="1160"/>
    <cellStyle name="20% - Accent5 26" xfId="1161"/>
    <cellStyle name="20% - Accent5 27" xfId="1162"/>
    <cellStyle name="20% - Accent5 28" xfId="1163"/>
    <cellStyle name="20% - Accent5 29" xfId="1164"/>
    <cellStyle name="20% - Accent5 3" xfId="1165"/>
    <cellStyle name="20% - Accent5 3 2" xfId="1166"/>
    <cellStyle name="20% - Accent5 3 2 2" xfId="1167"/>
    <cellStyle name="20% - Accent5 3 3" xfId="1168"/>
    <cellStyle name="20% - Accent5 3 4" xfId="1169"/>
    <cellStyle name="20% - Accent5 4" xfId="1170"/>
    <cellStyle name="20% - Accent5 4 2" xfId="1171"/>
    <cellStyle name="20% - Accent5 4 2 2" xfId="1172"/>
    <cellStyle name="20% - Accent5 4 3" xfId="1173"/>
    <cellStyle name="20% - Accent5 4 4" xfId="1174"/>
    <cellStyle name="20% - Accent5 5" xfId="1175"/>
    <cellStyle name="20% - Accent5 5 2" xfId="1176"/>
    <cellStyle name="20% - Accent5 5 2 2" xfId="1177"/>
    <cellStyle name="20% - Accent5 5 3" xfId="1178"/>
    <cellStyle name="20% - Accent5 5 4" xfId="1179"/>
    <cellStyle name="20% - Accent5 6" xfId="1180"/>
    <cellStyle name="20% - Accent5 6 2" xfId="1181"/>
    <cellStyle name="20% - Accent5 6 2 2" xfId="1182"/>
    <cellStyle name="20% - Accent5 6 3" xfId="1183"/>
    <cellStyle name="20% - Accent5 6 3 2" xfId="1184"/>
    <cellStyle name="20% - Accent5 6 4" xfId="1185"/>
    <cellStyle name="20% - Accent5 6 5" xfId="1186"/>
    <cellStyle name="20% - Accent5 6 6" xfId="1187"/>
    <cellStyle name="20% - Accent5 7" xfId="1188"/>
    <cellStyle name="20% - Accent5 7 10" xfId="1189"/>
    <cellStyle name="20% - Accent5 7 10 2" xfId="1190"/>
    <cellStyle name="20% - Accent5 7 11" xfId="1191"/>
    <cellStyle name="20% - Accent5 7 11 2" xfId="1192"/>
    <cellStyle name="20% - Accent5 7 12" xfId="1193"/>
    <cellStyle name="20% - Accent5 7 13" xfId="1194"/>
    <cellStyle name="20% - Accent5 7 2" xfId="1195"/>
    <cellStyle name="20% - Accent5 7 2 2" xfId="1196"/>
    <cellStyle name="20% - Accent5 7 3" xfId="1197"/>
    <cellStyle name="20% - Accent5 7 3 2" xfId="1198"/>
    <cellStyle name="20% - Accent5 7 4" xfId="1199"/>
    <cellStyle name="20% - Accent5 7 4 2" xfId="1200"/>
    <cellStyle name="20% - Accent5 7 5" xfId="1201"/>
    <cellStyle name="20% - Accent5 7 5 2" xfId="1202"/>
    <cellStyle name="20% - Accent5 7 6" xfId="1203"/>
    <cellStyle name="20% - Accent5 7 6 2" xfId="1204"/>
    <cellStyle name="20% - Accent5 7 7" xfId="1205"/>
    <cellStyle name="20% - Accent5 7 7 2" xfId="1206"/>
    <cellStyle name="20% - Accent5 7 8" xfId="1207"/>
    <cellStyle name="20% - Accent5 7 8 2" xfId="1208"/>
    <cellStyle name="20% - Accent5 7 9" xfId="1209"/>
    <cellStyle name="20% - Accent5 7 9 2" xfId="1210"/>
    <cellStyle name="20% - Accent5 8" xfId="1211"/>
    <cellStyle name="20% - Accent5 8 2" xfId="1212"/>
    <cellStyle name="20% - Accent5 8 3" xfId="1213"/>
    <cellStyle name="20% - Accent5 9" xfId="1214"/>
    <cellStyle name="20% - Accent5 9 2" xfId="1215"/>
    <cellStyle name="20% - Accent5 9 3" xfId="1216"/>
    <cellStyle name="20% - Accent6 10" xfId="1217"/>
    <cellStyle name="20% - Accent6 10 2" xfId="1218"/>
    <cellStyle name="20% - Accent6 10 3" xfId="1219"/>
    <cellStyle name="20% - Accent6 11" xfId="1220"/>
    <cellStyle name="20% - Accent6 11 2" xfId="1221"/>
    <cellStyle name="20% - Accent6 11 3" xfId="1222"/>
    <cellStyle name="20% - Accent6 12" xfId="1223"/>
    <cellStyle name="20% - Accent6 12 10" xfId="1224"/>
    <cellStyle name="20% - Accent6 12 10 2" xfId="1225"/>
    <cellStyle name="20% - Accent6 12 11" xfId="1226"/>
    <cellStyle name="20% - Accent6 12 11 2" xfId="1227"/>
    <cellStyle name="20% - Accent6 12 12" xfId="1228"/>
    <cellStyle name="20% - Accent6 12 12 2" xfId="1229"/>
    <cellStyle name="20% - Accent6 12 13" xfId="1230"/>
    <cellStyle name="20% - Accent6 12 13 2" xfId="1231"/>
    <cellStyle name="20% - Accent6 12 14" xfId="1232"/>
    <cellStyle name="20% - Accent6 12 14 2" xfId="1233"/>
    <cellStyle name="20% - Accent6 12 15" xfId="1234"/>
    <cellStyle name="20% - Accent6 12 15 2" xfId="1235"/>
    <cellStyle name="20% - Accent6 12 16" xfId="1236"/>
    <cellStyle name="20% - Accent6 12 16 2" xfId="1237"/>
    <cellStyle name="20% - Accent6 12 17" xfId="1238"/>
    <cellStyle name="20% - Accent6 12 17 2" xfId="1239"/>
    <cellStyle name="20% - Accent6 12 18" xfId="1240"/>
    <cellStyle name="20% - Accent6 12 18 2" xfId="1241"/>
    <cellStyle name="20% - Accent6 12 19" xfId="1242"/>
    <cellStyle name="20% - Accent6 12 19 2" xfId="1243"/>
    <cellStyle name="20% - Accent6 12 2" xfId="1244"/>
    <cellStyle name="20% - Accent6 12 2 2" xfId="1245"/>
    <cellStyle name="20% - Accent6 12 20" xfId="1246"/>
    <cellStyle name="20% - Accent6 12 20 2" xfId="1247"/>
    <cellStyle name="20% - Accent6 12 21" xfId="1248"/>
    <cellStyle name="20% - Accent6 12 21 2" xfId="1249"/>
    <cellStyle name="20% - Accent6 12 22" xfId="1250"/>
    <cellStyle name="20% - Accent6 12 22 2" xfId="1251"/>
    <cellStyle name="20% - Accent6 12 23" xfId="1252"/>
    <cellStyle name="20% - Accent6 12 23 2" xfId="1253"/>
    <cellStyle name="20% - Accent6 12 24" xfId="1254"/>
    <cellStyle name="20% - Accent6 12 24 2" xfId="1255"/>
    <cellStyle name="20% - Accent6 12 25" xfId="1256"/>
    <cellStyle name="20% - Accent6 12 25 2" xfId="1257"/>
    <cellStyle name="20% - Accent6 12 26" xfId="1258"/>
    <cellStyle name="20% - Accent6 12 26 2" xfId="1259"/>
    <cellStyle name="20% - Accent6 12 27" xfId="1260"/>
    <cellStyle name="20% - Accent6 12 27 2" xfId="1261"/>
    <cellStyle name="20% - Accent6 12 28" xfId="1262"/>
    <cellStyle name="20% - Accent6 12 28 2" xfId="1263"/>
    <cellStyle name="20% - Accent6 12 29" xfId="1264"/>
    <cellStyle name="20% - Accent6 12 29 2" xfId="1265"/>
    <cellStyle name="20% - Accent6 12 3" xfId="1266"/>
    <cellStyle name="20% - Accent6 12 3 2" xfId="1267"/>
    <cellStyle name="20% - Accent6 12 30" xfId="1268"/>
    <cellStyle name="20% - Accent6 12 30 2" xfId="1269"/>
    <cellStyle name="20% - Accent6 12 31" xfId="1270"/>
    <cellStyle name="20% - Accent6 12 4" xfId="1271"/>
    <cellStyle name="20% - Accent6 12 4 2" xfId="1272"/>
    <cellStyle name="20% - Accent6 12 5" xfId="1273"/>
    <cellStyle name="20% - Accent6 12 5 2" xfId="1274"/>
    <cellStyle name="20% - Accent6 12 6" xfId="1275"/>
    <cellStyle name="20% - Accent6 12 6 2" xfId="1276"/>
    <cellStyle name="20% - Accent6 12 7" xfId="1277"/>
    <cellStyle name="20% - Accent6 12 7 2" xfId="1278"/>
    <cellStyle name="20% - Accent6 12 8" xfId="1279"/>
    <cellStyle name="20% - Accent6 12 8 2" xfId="1280"/>
    <cellStyle name="20% - Accent6 12 9" xfId="1281"/>
    <cellStyle name="20% - Accent6 12 9 2" xfId="1282"/>
    <cellStyle name="20% - Accent6 13" xfId="1283"/>
    <cellStyle name="20% - Accent6 13 2" xfId="1284"/>
    <cellStyle name="20% - Accent6 14" xfId="1285"/>
    <cellStyle name="20% - Accent6 14 2" xfId="1286"/>
    <cellStyle name="20% - Accent6 15" xfId="1287"/>
    <cellStyle name="20% - Accent6 15 2" xfId="1288"/>
    <cellStyle name="20% - Accent6 16" xfId="1289"/>
    <cellStyle name="20% - Accent6 16 2" xfId="1290"/>
    <cellStyle name="20% - Accent6 17" xfId="1291"/>
    <cellStyle name="20% - Accent6 18" xfId="1292"/>
    <cellStyle name="20% - Accent6 19" xfId="1293"/>
    <cellStyle name="20% - Accent6 2" xfId="1294"/>
    <cellStyle name="20% - Accent6 2 10" xfId="1295"/>
    <cellStyle name="20% - Accent6 2 10 2" xfId="1296"/>
    <cellStyle name="20% - Accent6 2 11" xfId="1297"/>
    <cellStyle name="20% - Accent6 2 11 2" xfId="1298"/>
    <cellStyle name="20% - Accent6 2 12" xfId="1299"/>
    <cellStyle name="20% - Accent6 2 13" xfId="1300"/>
    <cellStyle name="20% - Accent6 2 14" xfId="1301"/>
    <cellStyle name="20% - Accent6 2 15" xfId="1302"/>
    <cellStyle name="20% - Accent6 2 16" xfId="1303"/>
    <cellStyle name="20% - Accent6 2 17" xfId="1304"/>
    <cellStyle name="20% - Accent6 2 18" xfId="1305"/>
    <cellStyle name="20% - Accent6 2 19" xfId="1306"/>
    <cellStyle name="20% - Accent6 2 2" xfId="1307"/>
    <cellStyle name="20% - Accent6 2 2 2" xfId="1308"/>
    <cellStyle name="20% - Accent6 2 2 3" xfId="1309"/>
    <cellStyle name="20% - Accent6 2 20" xfId="1310"/>
    <cellStyle name="20% - Accent6 2 21" xfId="1311"/>
    <cellStyle name="20% - Accent6 2 22" xfId="1312"/>
    <cellStyle name="20% - Accent6 2 23" xfId="1313"/>
    <cellStyle name="20% - Accent6 2 24" xfId="1314"/>
    <cellStyle name="20% - Accent6 2 25" xfId="1315"/>
    <cellStyle name="20% - Accent6 2 3" xfId="1316"/>
    <cellStyle name="20% - Accent6 2 3 2" xfId="1317"/>
    <cellStyle name="20% - Accent6 2 3 3" xfId="1318"/>
    <cellStyle name="20% - Accent6 2 4" xfId="1319"/>
    <cellStyle name="20% - Accent6 2 4 2" xfId="1320"/>
    <cellStyle name="20% - Accent6 2 4 3" xfId="1321"/>
    <cellStyle name="20% - Accent6 2 5" xfId="1322"/>
    <cellStyle name="20% - Accent6 2 5 2" xfId="1323"/>
    <cellStyle name="20% - Accent6 2 5 3" xfId="1324"/>
    <cellStyle name="20% - Accent6 2 6" xfId="1325"/>
    <cellStyle name="20% - Accent6 2 6 2" xfId="1326"/>
    <cellStyle name="20% - Accent6 2 6 3" xfId="1327"/>
    <cellStyle name="20% - Accent6 2 7" xfId="1328"/>
    <cellStyle name="20% - Accent6 2 7 2" xfId="1329"/>
    <cellStyle name="20% - Accent6 2 7 3" xfId="1330"/>
    <cellStyle name="20% - Accent6 2 8" xfId="1331"/>
    <cellStyle name="20% - Accent6 2 8 2" xfId="1332"/>
    <cellStyle name="20% - Accent6 2 8 3" xfId="1333"/>
    <cellStyle name="20% - Accent6 2 9" xfId="1334"/>
    <cellStyle name="20% - Accent6 20" xfId="1335"/>
    <cellStyle name="20% - Accent6 21" xfId="1336"/>
    <cellStyle name="20% - Accent6 22" xfId="1337"/>
    <cellStyle name="20% - Accent6 23" xfId="1338"/>
    <cellStyle name="20% - Accent6 24" xfId="1339"/>
    <cellStyle name="20% - Accent6 25" xfId="1340"/>
    <cellStyle name="20% - Accent6 26" xfId="1341"/>
    <cellStyle name="20% - Accent6 27" xfId="1342"/>
    <cellStyle name="20% - Accent6 28" xfId="1343"/>
    <cellStyle name="20% - Accent6 29" xfId="1344"/>
    <cellStyle name="20% - Accent6 3" xfId="1345"/>
    <cellStyle name="20% - Accent6 3 2" xfId="1346"/>
    <cellStyle name="20% - Accent6 3 2 2" xfId="1347"/>
    <cellStyle name="20% - Accent6 3 3" xfId="1348"/>
    <cellStyle name="20% - Accent6 3 4" xfId="1349"/>
    <cellStyle name="20% - Accent6 30" xfId="1350"/>
    <cellStyle name="20% - Accent6 4" xfId="1351"/>
    <cellStyle name="20% - Accent6 4 2" xfId="1352"/>
    <cellStyle name="20% - Accent6 4 2 2" xfId="1353"/>
    <cellStyle name="20% - Accent6 4 3" xfId="1354"/>
    <cellStyle name="20% - Accent6 4 4" xfId="1355"/>
    <cellStyle name="20% - Accent6 5" xfId="1356"/>
    <cellStyle name="20% - Accent6 5 2" xfId="1357"/>
    <cellStyle name="20% - Accent6 5 2 2" xfId="1358"/>
    <cellStyle name="20% - Accent6 5 3" xfId="1359"/>
    <cellStyle name="20% - Accent6 5 4" xfId="1360"/>
    <cellStyle name="20% - Accent6 6" xfId="1361"/>
    <cellStyle name="20% - Accent6 6 2" xfId="1362"/>
    <cellStyle name="20% - Accent6 6 2 2" xfId="1363"/>
    <cellStyle name="20% - Accent6 6 3" xfId="1364"/>
    <cellStyle name="20% - Accent6 6 3 2" xfId="1365"/>
    <cellStyle name="20% - Accent6 6 4" xfId="1366"/>
    <cellStyle name="20% - Accent6 6 5" xfId="1367"/>
    <cellStyle name="20% - Accent6 6 6" xfId="1368"/>
    <cellStyle name="20% - Accent6 7" xfId="1369"/>
    <cellStyle name="20% - Accent6 7 10" xfId="1370"/>
    <cellStyle name="20% - Accent6 7 10 2" xfId="1371"/>
    <cellStyle name="20% - Accent6 7 11" xfId="1372"/>
    <cellStyle name="20% - Accent6 7 11 2" xfId="1373"/>
    <cellStyle name="20% - Accent6 7 12" xfId="1374"/>
    <cellStyle name="20% - Accent6 7 13" xfId="1375"/>
    <cellStyle name="20% - Accent6 7 2" xfId="1376"/>
    <cellStyle name="20% - Accent6 7 2 2" xfId="1377"/>
    <cellStyle name="20% - Accent6 7 3" xfId="1378"/>
    <cellStyle name="20% - Accent6 7 3 2" xfId="1379"/>
    <cellStyle name="20% - Accent6 7 4" xfId="1380"/>
    <cellStyle name="20% - Accent6 7 4 2" xfId="1381"/>
    <cellStyle name="20% - Accent6 7 5" xfId="1382"/>
    <cellStyle name="20% - Accent6 7 5 2" xfId="1383"/>
    <cellStyle name="20% - Accent6 7 6" xfId="1384"/>
    <cellStyle name="20% - Accent6 7 6 2" xfId="1385"/>
    <cellStyle name="20% - Accent6 7 7" xfId="1386"/>
    <cellStyle name="20% - Accent6 7 7 2" xfId="1387"/>
    <cellStyle name="20% - Accent6 7 8" xfId="1388"/>
    <cellStyle name="20% - Accent6 7 8 2" xfId="1389"/>
    <cellStyle name="20% - Accent6 7 9" xfId="1390"/>
    <cellStyle name="20% - Accent6 7 9 2" xfId="1391"/>
    <cellStyle name="20% - Accent6 8" xfId="1392"/>
    <cellStyle name="20% - Accent6 8 2" xfId="1393"/>
    <cellStyle name="20% - Accent6 8 3" xfId="1394"/>
    <cellStyle name="20% - Accent6 9" xfId="1395"/>
    <cellStyle name="20% - Accent6 9 2" xfId="1396"/>
    <cellStyle name="20% - Accent6 9 3" xfId="1397"/>
    <cellStyle name="40% - Accent1 10" xfId="1398"/>
    <cellStyle name="40% - Accent1 10 2" xfId="1399"/>
    <cellStyle name="40% - Accent1 10 3" xfId="1400"/>
    <cellStyle name="40% - Accent1 11" xfId="1401"/>
    <cellStyle name="40% - Accent1 11 2" xfId="1402"/>
    <cellStyle name="40% - Accent1 11 3" xfId="1403"/>
    <cellStyle name="40% - Accent1 12" xfId="1404"/>
    <cellStyle name="40% - Accent1 12 10" xfId="1405"/>
    <cellStyle name="40% - Accent1 12 10 2" xfId="1406"/>
    <cellStyle name="40% - Accent1 12 11" xfId="1407"/>
    <cellStyle name="40% - Accent1 12 11 2" xfId="1408"/>
    <cellStyle name="40% - Accent1 12 12" xfId="1409"/>
    <cellStyle name="40% - Accent1 12 12 2" xfId="1410"/>
    <cellStyle name="40% - Accent1 12 13" xfId="1411"/>
    <cellStyle name="40% - Accent1 12 13 2" xfId="1412"/>
    <cellStyle name="40% - Accent1 12 14" xfId="1413"/>
    <cellStyle name="40% - Accent1 12 14 2" xfId="1414"/>
    <cellStyle name="40% - Accent1 12 15" xfId="1415"/>
    <cellStyle name="40% - Accent1 12 15 2" xfId="1416"/>
    <cellStyle name="40% - Accent1 12 16" xfId="1417"/>
    <cellStyle name="40% - Accent1 12 16 2" xfId="1418"/>
    <cellStyle name="40% - Accent1 12 17" xfId="1419"/>
    <cellStyle name="40% - Accent1 12 17 2" xfId="1420"/>
    <cellStyle name="40% - Accent1 12 18" xfId="1421"/>
    <cellStyle name="40% - Accent1 12 18 2" xfId="1422"/>
    <cellStyle name="40% - Accent1 12 19" xfId="1423"/>
    <cellStyle name="40% - Accent1 12 19 2" xfId="1424"/>
    <cellStyle name="40% - Accent1 12 2" xfId="1425"/>
    <cellStyle name="40% - Accent1 12 2 2" xfId="1426"/>
    <cellStyle name="40% - Accent1 12 20" xfId="1427"/>
    <cellStyle name="40% - Accent1 12 20 2" xfId="1428"/>
    <cellStyle name="40% - Accent1 12 21" xfId="1429"/>
    <cellStyle name="40% - Accent1 12 21 2" xfId="1430"/>
    <cellStyle name="40% - Accent1 12 22" xfId="1431"/>
    <cellStyle name="40% - Accent1 12 22 2" xfId="1432"/>
    <cellStyle name="40% - Accent1 12 23" xfId="1433"/>
    <cellStyle name="40% - Accent1 12 23 2" xfId="1434"/>
    <cellStyle name="40% - Accent1 12 24" xfId="1435"/>
    <cellStyle name="40% - Accent1 12 24 2" xfId="1436"/>
    <cellStyle name="40% - Accent1 12 25" xfId="1437"/>
    <cellStyle name="40% - Accent1 12 25 2" xfId="1438"/>
    <cellStyle name="40% - Accent1 12 26" xfId="1439"/>
    <cellStyle name="40% - Accent1 12 26 2" xfId="1440"/>
    <cellStyle name="40% - Accent1 12 27" xfId="1441"/>
    <cellStyle name="40% - Accent1 12 27 2" xfId="1442"/>
    <cellStyle name="40% - Accent1 12 28" xfId="1443"/>
    <cellStyle name="40% - Accent1 12 28 2" xfId="1444"/>
    <cellStyle name="40% - Accent1 12 29" xfId="1445"/>
    <cellStyle name="40% - Accent1 12 29 2" xfId="1446"/>
    <cellStyle name="40% - Accent1 12 3" xfId="1447"/>
    <cellStyle name="40% - Accent1 12 3 2" xfId="1448"/>
    <cellStyle name="40% - Accent1 12 30" xfId="1449"/>
    <cellStyle name="40% - Accent1 12 30 2" xfId="1450"/>
    <cellStyle name="40% - Accent1 12 31" xfId="1451"/>
    <cellStyle name="40% - Accent1 12 4" xfId="1452"/>
    <cellStyle name="40% - Accent1 12 4 2" xfId="1453"/>
    <cellStyle name="40% - Accent1 12 5" xfId="1454"/>
    <cellStyle name="40% - Accent1 12 5 2" xfId="1455"/>
    <cellStyle name="40% - Accent1 12 6" xfId="1456"/>
    <cellStyle name="40% - Accent1 12 6 2" xfId="1457"/>
    <cellStyle name="40% - Accent1 12 7" xfId="1458"/>
    <cellStyle name="40% - Accent1 12 7 2" xfId="1459"/>
    <cellStyle name="40% - Accent1 12 8" xfId="1460"/>
    <cellStyle name="40% - Accent1 12 8 2" xfId="1461"/>
    <cellStyle name="40% - Accent1 12 9" xfId="1462"/>
    <cellStyle name="40% - Accent1 12 9 2" xfId="1463"/>
    <cellStyle name="40% - Accent1 13" xfId="1464"/>
    <cellStyle name="40% - Accent1 13 2" xfId="1465"/>
    <cellStyle name="40% - Accent1 14" xfId="1466"/>
    <cellStyle name="40% - Accent1 14 2" xfId="1467"/>
    <cellStyle name="40% - Accent1 15" xfId="1468"/>
    <cellStyle name="40% - Accent1 15 2" xfId="1469"/>
    <cellStyle name="40% - Accent1 16" xfId="1470"/>
    <cellStyle name="40% - Accent1 16 2" xfId="1471"/>
    <cellStyle name="40% - Accent1 17" xfId="1472"/>
    <cellStyle name="40% - Accent1 18" xfId="1473"/>
    <cellStyle name="40% - Accent1 19" xfId="1474"/>
    <cellStyle name="40% - Accent1 2" xfId="1475"/>
    <cellStyle name="40% - Accent1 2 10" xfId="1476"/>
    <cellStyle name="40% - Accent1 2 10 2" xfId="1477"/>
    <cellStyle name="40% - Accent1 2 11" xfId="1478"/>
    <cellStyle name="40% - Accent1 2 11 2" xfId="1479"/>
    <cellStyle name="40% - Accent1 2 12" xfId="1480"/>
    <cellStyle name="40% - Accent1 2 13" xfId="1481"/>
    <cellStyle name="40% - Accent1 2 14" xfId="1482"/>
    <cellStyle name="40% - Accent1 2 15" xfId="1483"/>
    <cellStyle name="40% - Accent1 2 16" xfId="1484"/>
    <cellStyle name="40% - Accent1 2 17" xfId="1485"/>
    <cellStyle name="40% - Accent1 2 18" xfId="1486"/>
    <cellStyle name="40% - Accent1 2 19" xfId="1487"/>
    <cellStyle name="40% - Accent1 2 2" xfId="1488"/>
    <cellStyle name="40% - Accent1 2 2 2" xfId="1489"/>
    <cellStyle name="40% - Accent1 2 2 3" xfId="1490"/>
    <cellStyle name="40% - Accent1 2 20" xfId="1491"/>
    <cellStyle name="40% - Accent1 2 21" xfId="1492"/>
    <cellStyle name="40% - Accent1 2 22" xfId="1493"/>
    <cellStyle name="40% - Accent1 2 23" xfId="1494"/>
    <cellStyle name="40% - Accent1 2 24" xfId="1495"/>
    <cellStyle name="40% - Accent1 2 25" xfId="1496"/>
    <cellStyle name="40% - Accent1 2 3" xfId="1497"/>
    <cellStyle name="40% - Accent1 2 3 2" xfId="1498"/>
    <cellStyle name="40% - Accent1 2 3 3" xfId="1499"/>
    <cellStyle name="40% - Accent1 2 4" xfId="1500"/>
    <cellStyle name="40% - Accent1 2 4 2" xfId="1501"/>
    <cellStyle name="40% - Accent1 2 4 3" xfId="1502"/>
    <cellStyle name="40% - Accent1 2 5" xfId="1503"/>
    <cellStyle name="40% - Accent1 2 5 2" xfId="1504"/>
    <cellStyle name="40% - Accent1 2 5 3" xfId="1505"/>
    <cellStyle name="40% - Accent1 2 6" xfId="1506"/>
    <cellStyle name="40% - Accent1 2 6 2" xfId="1507"/>
    <cellStyle name="40% - Accent1 2 6 3" xfId="1508"/>
    <cellStyle name="40% - Accent1 2 7" xfId="1509"/>
    <cellStyle name="40% - Accent1 2 7 2" xfId="1510"/>
    <cellStyle name="40% - Accent1 2 7 3" xfId="1511"/>
    <cellStyle name="40% - Accent1 2 8" xfId="1512"/>
    <cellStyle name="40% - Accent1 2 8 2" xfId="1513"/>
    <cellStyle name="40% - Accent1 2 8 3" xfId="1514"/>
    <cellStyle name="40% - Accent1 2 9" xfId="1515"/>
    <cellStyle name="40% - Accent1 20" xfId="1516"/>
    <cellStyle name="40% - Accent1 21" xfId="1517"/>
    <cellStyle name="40% - Accent1 22" xfId="1518"/>
    <cellStyle name="40% - Accent1 23" xfId="1519"/>
    <cellStyle name="40% - Accent1 24" xfId="1520"/>
    <cellStyle name="40% - Accent1 25" xfId="1521"/>
    <cellStyle name="40% - Accent1 26" xfId="1522"/>
    <cellStyle name="40% - Accent1 27" xfId="1523"/>
    <cellStyle name="40% - Accent1 28" xfId="1524"/>
    <cellStyle name="40% - Accent1 29" xfId="1525"/>
    <cellStyle name="40% - Accent1 3" xfId="1526"/>
    <cellStyle name="40% - Accent1 3 2" xfId="1527"/>
    <cellStyle name="40% - Accent1 3 2 2" xfId="1528"/>
    <cellStyle name="40% - Accent1 3 3" xfId="1529"/>
    <cellStyle name="40% - Accent1 3 4" xfId="1530"/>
    <cellStyle name="40% - Accent1 30" xfId="1531"/>
    <cellStyle name="40% - Accent1 4" xfId="1532"/>
    <cellStyle name="40% - Accent1 4 2" xfId="1533"/>
    <cellStyle name="40% - Accent1 4 2 2" xfId="1534"/>
    <cellStyle name="40% - Accent1 4 3" xfId="1535"/>
    <cellStyle name="40% - Accent1 4 4" xfId="1536"/>
    <cellStyle name="40% - Accent1 5" xfId="1537"/>
    <cellStyle name="40% - Accent1 5 2" xfId="1538"/>
    <cellStyle name="40% - Accent1 5 2 2" xfId="1539"/>
    <cellStyle name="40% - Accent1 5 3" xfId="1540"/>
    <cellStyle name="40% - Accent1 5 4" xfId="1541"/>
    <cellStyle name="40% - Accent1 6" xfId="1542"/>
    <cellStyle name="40% - Accent1 6 2" xfId="1543"/>
    <cellStyle name="40% - Accent1 6 2 2" xfId="1544"/>
    <cellStyle name="40% - Accent1 6 3" xfId="1545"/>
    <cellStyle name="40% - Accent1 6 3 2" xfId="1546"/>
    <cellStyle name="40% - Accent1 6 4" xfId="1547"/>
    <cellStyle name="40% - Accent1 6 5" xfId="1548"/>
    <cellStyle name="40% - Accent1 6 6" xfId="1549"/>
    <cellStyle name="40% - Accent1 7" xfId="1550"/>
    <cellStyle name="40% - Accent1 7 10" xfId="1551"/>
    <cellStyle name="40% - Accent1 7 10 2" xfId="1552"/>
    <cellStyle name="40% - Accent1 7 11" xfId="1553"/>
    <cellStyle name="40% - Accent1 7 11 2" xfId="1554"/>
    <cellStyle name="40% - Accent1 7 12" xfId="1555"/>
    <cellStyle name="40% - Accent1 7 13" xfId="1556"/>
    <cellStyle name="40% - Accent1 7 2" xfId="1557"/>
    <cellStyle name="40% - Accent1 7 2 2" xfId="1558"/>
    <cellStyle name="40% - Accent1 7 3" xfId="1559"/>
    <cellStyle name="40% - Accent1 7 3 2" xfId="1560"/>
    <cellStyle name="40% - Accent1 7 4" xfId="1561"/>
    <cellStyle name="40% - Accent1 7 4 2" xfId="1562"/>
    <cellStyle name="40% - Accent1 7 5" xfId="1563"/>
    <cellStyle name="40% - Accent1 7 5 2" xfId="1564"/>
    <cellStyle name="40% - Accent1 7 6" xfId="1565"/>
    <cellStyle name="40% - Accent1 7 6 2" xfId="1566"/>
    <cellStyle name="40% - Accent1 7 7" xfId="1567"/>
    <cellStyle name="40% - Accent1 7 7 2" xfId="1568"/>
    <cellStyle name="40% - Accent1 7 8" xfId="1569"/>
    <cellStyle name="40% - Accent1 7 8 2" xfId="1570"/>
    <cellStyle name="40% - Accent1 7 9" xfId="1571"/>
    <cellStyle name="40% - Accent1 7 9 2" xfId="1572"/>
    <cellStyle name="40% - Accent1 8" xfId="1573"/>
    <cellStyle name="40% - Accent1 8 2" xfId="1574"/>
    <cellStyle name="40% - Accent1 8 3" xfId="1575"/>
    <cellStyle name="40% - Accent1 9" xfId="1576"/>
    <cellStyle name="40% - Accent1 9 2" xfId="1577"/>
    <cellStyle name="40% - Accent1 9 3" xfId="1578"/>
    <cellStyle name="40% - Accent2 10" xfId="1579"/>
    <cellStyle name="40% - Accent2 10 2" xfId="1580"/>
    <cellStyle name="40% - Accent2 10 3" xfId="1581"/>
    <cellStyle name="40% - Accent2 11" xfId="1582"/>
    <cellStyle name="40% - Accent2 11 2" xfId="1583"/>
    <cellStyle name="40% - Accent2 11 3" xfId="1584"/>
    <cellStyle name="40% - Accent2 12" xfId="1585"/>
    <cellStyle name="40% - Accent2 12 10" xfId="1586"/>
    <cellStyle name="40% - Accent2 12 10 2" xfId="1587"/>
    <cellStyle name="40% - Accent2 12 11" xfId="1588"/>
    <cellStyle name="40% - Accent2 12 11 2" xfId="1589"/>
    <cellStyle name="40% - Accent2 12 12" xfId="1590"/>
    <cellStyle name="40% - Accent2 12 12 2" xfId="1591"/>
    <cellStyle name="40% - Accent2 12 13" xfId="1592"/>
    <cellStyle name="40% - Accent2 12 13 2" xfId="1593"/>
    <cellStyle name="40% - Accent2 12 14" xfId="1594"/>
    <cellStyle name="40% - Accent2 12 14 2" xfId="1595"/>
    <cellStyle name="40% - Accent2 12 15" xfId="1596"/>
    <cellStyle name="40% - Accent2 12 15 2" xfId="1597"/>
    <cellStyle name="40% - Accent2 12 16" xfId="1598"/>
    <cellStyle name="40% - Accent2 12 16 2" xfId="1599"/>
    <cellStyle name="40% - Accent2 12 17" xfId="1600"/>
    <cellStyle name="40% - Accent2 12 17 2" xfId="1601"/>
    <cellStyle name="40% - Accent2 12 18" xfId="1602"/>
    <cellStyle name="40% - Accent2 12 18 2" xfId="1603"/>
    <cellStyle name="40% - Accent2 12 19" xfId="1604"/>
    <cellStyle name="40% - Accent2 12 19 2" xfId="1605"/>
    <cellStyle name="40% - Accent2 12 2" xfId="1606"/>
    <cellStyle name="40% - Accent2 12 2 2" xfId="1607"/>
    <cellStyle name="40% - Accent2 12 20" xfId="1608"/>
    <cellStyle name="40% - Accent2 12 20 2" xfId="1609"/>
    <cellStyle name="40% - Accent2 12 21" xfId="1610"/>
    <cellStyle name="40% - Accent2 12 21 2" xfId="1611"/>
    <cellStyle name="40% - Accent2 12 22" xfId="1612"/>
    <cellStyle name="40% - Accent2 12 22 2" xfId="1613"/>
    <cellStyle name="40% - Accent2 12 23" xfId="1614"/>
    <cellStyle name="40% - Accent2 12 23 2" xfId="1615"/>
    <cellStyle name="40% - Accent2 12 24" xfId="1616"/>
    <cellStyle name="40% - Accent2 12 24 2" xfId="1617"/>
    <cellStyle name="40% - Accent2 12 25" xfId="1618"/>
    <cellStyle name="40% - Accent2 12 25 2" xfId="1619"/>
    <cellStyle name="40% - Accent2 12 26" xfId="1620"/>
    <cellStyle name="40% - Accent2 12 26 2" xfId="1621"/>
    <cellStyle name="40% - Accent2 12 27" xfId="1622"/>
    <cellStyle name="40% - Accent2 12 27 2" xfId="1623"/>
    <cellStyle name="40% - Accent2 12 28" xfId="1624"/>
    <cellStyle name="40% - Accent2 12 28 2" xfId="1625"/>
    <cellStyle name="40% - Accent2 12 29" xfId="1626"/>
    <cellStyle name="40% - Accent2 12 29 2" xfId="1627"/>
    <cellStyle name="40% - Accent2 12 3" xfId="1628"/>
    <cellStyle name="40% - Accent2 12 3 2" xfId="1629"/>
    <cellStyle name="40% - Accent2 12 30" xfId="1630"/>
    <cellStyle name="40% - Accent2 12 30 2" xfId="1631"/>
    <cellStyle name="40% - Accent2 12 31" xfId="1632"/>
    <cellStyle name="40% - Accent2 12 4" xfId="1633"/>
    <cellStyle name="40% - Accent2 12 4 2" xfId="1634"/>
    <cellStyle name="40% - Accent2 12 5" xfId="1635"/>
    <cellStyle name="40% - Accent2 12 5 2" xfId="1636"/>
    <cellStyle name="40% - Accent2 12 6" xfId="1637"/>
    <cellStyle name="40% - Accent2 12 6 2" xfId="1638"/>
    <cellStyle name="40% - Accent2 12 7" xfId="1639"/>
    <cellStyle name="40% - Accent2 12 7 2" xfId="1640"/>
    <cellStyle name="40% - Accent2 12 8" xfId="1641"/>
    <cellStyle name="40% - Accent2 12 8 2" xfId="1642"/>
    <cellStyle name="40% - Accent2 12 9" xfId="1643"/>
    <cellStyle name="40% - Accent2 12 9 2" xfId="1644"/>
    <cellStyle name="40% - Accent2 13" xfId="1645"/>
    <cellStyle name="40% - Accent2 13 2" xfId="1646"/>
    <cellStyle name="40% - Accent2 14" xfId="1647"/>
    <cellStyle name="40% - Accent2 14 2" xfId="1648"/>
    <cellStyle name="40% - Accent2 15" xfId="1649"/>
    <cellStyle name="40% - Accent2 15 2" xfId="1650"/>
    <cellStyle name="40% - Accent2 16" xfId="1651"/>
    <cellStyle name="40% - Accent2 16 2" xfId="1652"/>
    <cellStyle name="40% - Accent2 17" xfId="1653"/>
    <cellStyle name="40% - Accent2 18" xfId="1654"/>
    <cellStyle name="40% - Accent2 19" xfId="1655"/>
    <cellStyle name="40% - Accent2 2" xfId="1656"/>
    <cellStyle name="40% - Accent2 2 10" xfId="1657"/>
    <cellStyle name="40% - Accent2 2 10 2" xfId="1658"/>
    <cellStyle name="40% - Accent2 2 11" xfId="1659"/>
    <cellStyle name="40% - Accent2 2 11 2" xfId="1660"/>
    <cellStyle name="40% - Accent2 2 12" xfId="1661"/>
    <cellStyle name="40% - Accent2 2 13" xfId="1662"/>
    <cellStyle name="40% - Accent2 2 14" xfId="1663"/>
    <cellStyle name="40% - Accent2 2 15" xfId="1664"/>
    <cellStyle name="40% - Accent2 2 16" xfId="1665"/>
    <cellStyle name="40% - Accent2 2 17" xfId="1666"/>
    <cellStyle name="40% - Accent2 2 18" xfId="1667"/>
    <cellStyle name="40% - Accent2 2 19" xfId="1668"/>
    <cellStyle name="40% - Accent2 2 2" xfId="1669"/>
    <cellStyle name="40% - Accent2 2 2 2" xfId="1670"/>
    <cellStyle name="40% - Accent2 2 2 3" xfId="1671"/>
    <cellStyle name="40% - Accent2 2 20" xfId="1672"/>
    <cellStyle name="40% - Accent2 2 21" xfId="1673"/>
    <cellStyle name="40% - Accent2 2 22" xfId="1674"/>
    <cellStyle name="40% - Accent2 2 23" xfId="1675"/>
    <cellStyle name="40% - Accent2 2 24" xfId="1676"/>
    <cellStyle name="40% - Accent2 2 3" xfId="1677"/>
    <cellStyle name="40% - Accent2 2 3 2" xfId="1678"/>
    <cellStyle name="40% - Accent2 2 3 3" xfId="1679"/>
    <cellStyle name="40% - Accent2 2 4" xfId="1680"/>
    <cellStyle name="40% - Accent2 2 4 2" xfId="1681"/>
    <cellStyle name="40% - Accent2 2 4 3" xfId="1682"/>
    <cellStyle name="40% - Accent2 2 5" xfId="1683"/>
    <cellStyle name="40% - Accent2 2 5 2" xfId="1684"/>
    <cellStyle name="40% - Accent2 2 5 3" xfId="1685"/>
    <cellStyle name="40% - Accent2 2 6" xfId="1686"/>
    <cellStyle name="40% - Accent2 2 6 2" xfId="1687"/>
    <cellStyle name="40% - Accent2 2 6 3" xfId="1688"/>
    <cellStyle name="40% - Accent2 2 7" xfId="1689"/>
    <cellStyle name="40% - Accent2 2 7 2" xfId="1690"/>
    <cellStyle name="40% - Accent2 2 7 3" xfId="1691"/>
    <cellStyle name="40% - Accent2 2 8" xfId="1692"/>
    <cellStyle name="40% - Accent2 2 8 2" xfId="1693"/>
    <cellStyle name="40% - Accent2 2 8 3" xfId="1694"/>
    <cellStyle name="40% - Accent2 2 9" xfId="1695"/>
    <cellStyle name="40% - Accent2 20" xfId="1696"/>
    <cellStyle name="40% - Accent2 21" xfId="1697"/>
    <cellStyle name="40% - Accent2 22" xfId="1698"/>
    <cellStyle name="40% - Accent2 23" xfId="1699"/>
    <cellStyle name="40% - Accent2 24" xfId="1700"/>
    <cellStyle name="40% - Accent2 25" xfId="1701"/>
    <cellStyle name="40% - Accent2 26" xfId="1702"/>
    <cellStyle name="40% - Accent2 27" xfId="1703"/>
    <cellStyle name="40% - Accent2 28" xfId="1704"/>
    <cellStyle name="40% - Accent2 29" xfId="1705"/>
    <cellStyle name="40% - Accent2 3" xfId="1706"/>
    <cellStyle name="40% - Accent2 3 2" xfId="1707"/>
    <cellStyle name="40% - Accent2 3 2 2" xfId="1708"/>
    <cellStyle name="40% - Accent2 3 3" xfId="1709"/>
    <cellStyle name="40% - Accent2 3 4" xfId="1710"/>
    <cellStyle name="40% - Accent2 4" xfId="1711"/>
    <cellStyle name="40% - Accent2 4 2" xfId="1712"/>
    <cellStyle name="40% - Accent2 4 2 2" xfId="1713"/>
    <cellStyle name="40% - Accent2 4 3" xfId="1714"/>
    <cellStyle name="40% - Accent2 4 4" xfId="1715"/>
    <cellStyle name="40% - Accent2 5" xfId="1716"/>
    <cellStyle name="40% - Accent2 5 2" xfId="1717"/>
    <cellStyle name="40% - Accent2 5 2 2" xfId="1718"/>
    <cellStyle name="40% - Accent2 5 3" xfId="1719"/>
    <cellStyle name="40% - Accent2 5 4" xfId="1720"/>
    <cellStyle name="40% - Accent2 6" xfId="1721"/>
    <cellStyle name="40% - Accent2 6 2" xfId="1722"/>
    <cellStyle name="40% - Accent2 6 2 2" xfId="1723"/>
    <cellStyle name="40% - Accent2 6 3" xfId="1724"/>
    <cellStyle name="40% - Accent2 6 3 2" xfId="1725"/>
    <cellStyle name="40% - Accent2 6 4" xfId="1726"/>
    <cellStyle name="40% - Accent2 6 5" xfId="1727"/>
    <cellStyle name="40% - Accent2 6 6" xfId="1728"/>
    <cellStyle name="40% - Accent2 7" xfId="1729"/>
    <cellStyle name="40% - Accent2 7 10" xfId="1730"/>
    <cellStyle name="40% - Accent2 7 10 2" xfId="1731"/>
    <cellStyle name="40% - Accent2 7 11" xfId="1732"/>
    <cellStyle name="40% - Accent2 7 11 2" xfId="1733"/>
    <cellStyle name="40% - Accent2 7 12" xfId="1734"/>
    <cellStyle name="40% - Accent2 7 13" xfId="1735"/>
    <cellStyle name="40% - Accent2 7 2" xfId="1736"/>
    <cellStyle name="40% - Accent2 7 2 2" xfId="1737"/>
    <cellStyle name="40% - Accent2 7 3" xfId="1738"/>
    <cellStyle name="40% - Accent2 7 3 2" xfId="1739"/>
    <cellStyle name="40% - Accent2 7 4" xfId="1740"/>
    <cellStyle name="40% - Accent2 7 4 2" xfId="1741"/>
    <cellStyle name="40% - Accent2 7 5" xfId="1742"/>
    <cellStyle name="40% - Accent2 7 5 2" xfId="1743"/>
    <cellStyle name="40% - Accent2 7 6" xfId="1744"/>
    <cellStyle name="40% - Accent2 7 6 2" xfId="1745"/>
    <cellStyle name="40% - Accent2 7 7" xfId="1746"/>
    <cellStyle name="40% - Accent2 7 7 2" xfId="1747"/>
    <cellStyle name="40% - Accent2 7 8" xfId="1748"/>
    <cellStyle name="40% - Accent2 7 8 2" xfId="1749"/>
    <cellStyle name="40% - Accent2 7 9" xfId="1750"/>
    <cellStyle name="40% - Accent2 7 9 2" xfId="1751"/>
    <cellStyle name="40% - Accent2 8" xfId="1752"/>
    <cellStyle name="40% - Accent2 8 2" xfId="1753"/>
    <cellStyle name="40% - Accent2 8 3" xfId="1754"/>
    <cellStyle name="40% - Accent2 9" xfId="1755"/>
    <cellStyle name="40% - Accent2 9 2" xfId="1756"/>
    <cellStyle name="40% - Accent2 9 3" xfId="1757"/>
    <cellStyle name="40% - Accent3 10" xfId="1758"/>
    <cellStyle name="40% - Accent3 10 2" xfId="1759"/>
    <cellStyle name="40% - Accent3 10 3" xfId="1760"/>
    <cellStyle name="40% - Accent3 11" xfId="1761"/>
    <cellStyle name="40% - Accent3 11 2" xfId="1762"/>
    <cellStyle name="40% - Accent3 11 3" xfId="1763"/>
    <cellStyle name="40% - Accent3 12" xfId="1764"/>
    <cellStyle name="40% - Accent3 12 10" xfId="1765"/>
    <cellStyle name="40% - Accent3 12 10 2" xfId="1766"/>
    <cellStyle name="40% - Accent3 12 11" xfId="1767"/>
    <cellStyle name="40% - Accent3 12 11 2" xfId="1768"/>
    <cellStyle name="40% - Accent3 12 12" xfId="1769"/>
    <cellStyle name="40% - Accent3 12 12 2" xfId="1770"/>
    <cellStyle name="40% - Accent3 12 13" xfId="1771"/>
    <cellStyle name="40% - Accent3 12 13 2" xfId="1772"/>
    <cellStyle name="40% - Accent3 12 14" xfId="1773"/>
    <cellStyle name="40% - Accent3 12 14 2" xfId="1774"/>
    <cellStyle name="40% - Accent3 12 15" xfId="1775"/>
    <cellStyle name="40% - Accent3 12 15 2" xfId="1776"/>
    <cellStyle name="40% - Accent3 12 16" xfId="1777"/>
    <cellStyle name="40% - Accent3 12 16 2" xfId="1778"/>
    <cellStyle name="40% - Accent3 12 17" xfId="1779"/>
    <cellStyle name="40% - Accent3 12 17 2" xfId="1780"/>
    <cellStyle name="40% - Accent3 12 18" xfId="1781"/>
    <cellStyle name="40% - Accent3 12 18 2" xfId="1782"/>
    <cellStyle name="40% - Accent3 12 19" xfId="1783"/>
    <cellStyle name="40% - Accent3 12 19 2" xfId="1784"/>
    <cellStyle name="40% - Accent3 12 2" xfId="1785"/>
    <cellStyle name="40% - Accent3 12 2 2" xfId="1786"/>
    <cellStyle name="40% - Accent3 12 20" xfId="1787"/>
    <cellStyle name="40% - Accent3 12 20 2" xfId="1788"/>
    <cellStyle name="40% - Accent3 12 21" xfId="1789"/>
    <cellStyle name="40% - Accent3 12 21 2" xfId="1790"/>
    <cellStyle name="40% - Accent3 12 22" xfId="1791"/>
    <cellStyle name="40% - Accent3 12 22 2" xfId="1792"/>
    <cellStyle name="40% - Accent3 12 23" xfId="1793"/>
    <cellStyle name="40% - Accent3 12 23 2" xfId="1794"/>
    <cellStyle name="40% - Accent3 12 24" xfId="1795"/>
    <cellStyle name="40% - Accent3 12 24 2" xfId="1796"/>
    <cellStyle name="40% - Accent3 12 25" xfId="1797"/>
    <cellStyle name="40% - Accent3 12 25 2" xfId="1798"/>
    <cellStyle name="40% - Accent3 12 26" xfId="1799"/>
    <cellStyle name="40% - Accent3 12 26 2" xfId="1800"/>
    <cellStyle name="40% - Accent3 12 27" xfId="1801"/>
    <cellStyle name="40% - Accent3 12 27 2" xfId="1802"/>
    <cellStyle name="40% - Accent3 12 28" xfId="1803"/>
    <cellStyle name="40% - Accent3 12 28 2" xfId="1804"/>
    <cellStyle name="40% - Accent3 12 29" xfId="1805"/>
    <cellStyle name="40% - Accent3 12 29 2" xfId="1806"/>
    <cellStyle name="40% - Accent3 12 3" xfId="1807"/>
    <cellStyle name="40% - Accent3 12 3 2" xfId="1808"/>
    <cellStyle name="40% - Accent3 12 30" xfId="1809"/>
    <cellStyle name="40% - Accent3 12 30 2" xfId="1810"/>
    <cellStyle name="40% - Accent3 12 31" xfId="1811"/>
    <cellStyle name="40% - Accent3 12 4" xfId="1812"/>
    <cellStyle name="40% - Accent3 12 4 2" xfId="1813"/>
    <cellStyle name="40% - Accent3 12 5" xfId="1814"/>
    <cellStyle name="40% - Accent3 12 5 2" xfId="1815"/>
    <cellStyle name="40% - Accent3 12 6" xfId="1816"/>
    <cellStyle name="40% - Accent3 12 6 2" xfId="1817"/>
    <cellStyle name="40% - Accent3 12 7" xfId="1818"/>
    <cellStyle name="40% - Accent3 12 7 2" xfId="1819"/>
    <cellStyle name="40% - Accent3 12 8" xfId="1820"/>
    <cellStyle name="40% - Accent3 12 8 2" xfId="1821"/>
    <cellStyle name="40% - Accent3 12 9" xfId="1822"/>
    <cellStyle name="40% - Accent3 12 9 2" xfId="1823"/>
    <cellStyle name="40% - Accent3 13" xfId="1824"/>
    <cellStyle name="40% - Accent3 13 2" xfId="1825"/>
    <cellStyle name="40% - Accent3 14" xfId="1826"/>
    <cellStyle name="40% - Accent3 14 2" xfId="1827"/>
    <cellStyle name="40% - Accent3 15" xfId="1828"/>
    <cellStyle name="40% - Accent3 15 2" xfId="1829"/>
    <cellStyle name="40% - Accent3 16" xfId="1830"/>
    <cellStyle name="40% - Accent3 16 2" xfId="1831"/>
    <cellStyle name="40% - Accent3 17" xfId="1832"/>
    <cellStyle name="40% - Accent3 18" xfId="1833"/>
    <cellStyle name="40% - Accent3 19" xfId="1834"/>
    <cellStyle name="40% - Accent3 2" xfId="1835"/>
    <cellStyle name="40% - Accent3 2 10" xfId="1836"/>
    <cellStyle name="40% - Accent3 2 10 2" xfId="1837"/>
    <cellStyle name="40% - Accent3 2 11" xfId="1838"/>
    <cellStyle name="40% - Accent3 2 11 2" xfId="1839"/>
    <cellStyle name="40% - Accent3 2 12" xfId="1840"/>
    <cellStyle name="40% - Accent3 2 13" xfId="1841"/>
    <cellStyle name="40% - Accent3 2 14" xfId="1842"/>
    <cellStyle name="40% - Accent3 2 15" xfId="1843"/>
    <cellStyle name="40% - Accent3 2 16" xfId="1844"/>
    <cellStyle name="40% - Accent3 2 17" xfId="1845"/>
    <cellStyle name="40% - Accent3 2 18" xfId="1846"/>
    <cellStyle name="40% - Accent3 2 19" xfId="1847"/>
    <cellStyle name="40% - Accent3 2 2" xfId="1848"/>
    <cellStyle name="40% - Accent3 2 2 2" xfId="1849"/>
    <cellStyle name="40% - Accent3 2 2 3" xfId="1850"/>
    <cellStyle name="40% - Accent3 2 20" xfId="1851"/>
    <cellStyle name="40% - Accent3 2 21" xfId="1852"/>
    <cellStyle name="40% - Accent3 2 22" xfId="1853"/>
    <cellStyle name="40% - Accent3 2 23" xfId="1854"/>
    <cellStyle name="40% - Accent3 2 24" xfId="1855"/>
    <cellStyle name="40% - Accent3 2 25" xfId="1856"/>
    <cellStyle name="40% - Accent3 2 3" xfId="1857"/>
    <cellStyle name="40% - Accent3 2 3 2" xfId="1858"/>
    <cellStyle name="40% - Accent3 2 3 3" xfId="1859"/>
    <cellStyle name="40% - Accent3 2 4" xfId="1860"/>
    <cellStyle name="40% - Accent3 2 4 2" xfId="1861"/>
    <cellStyle name="40% - Accent3 2 4 3" xfId="1862"/>
    <cellStyle name="40% - Accent3 2 5" xfId="1863"/>
    <cellStyle name="40% - Accent3 2 5 2" xfId="1864"/>
    <cellStyle name="40% - Accent3 2 5 3" xfId="1865"/>
    <cellStyle name="40% - Accent3 2 6" xfId="1866"/>
    <cellStyle name="40% - Accent3 2 6 2" xfId="1867"/>
    <cellStyle name="40% - Accent3 2 6 3" xfId="1868"/>
    <cellStyle name="40% - Accent3 2 7" xfId="1869"/>
    <cellStyle name="40% - Accent3 2 7 2" xfId="1870"/>
    <cellStyle name="40% - Accent3 2 7 3" xfId="1871"/>
    <cellStyle name="40% - Accent3 2 8" xfId="1872"/>
    <cellStyle name="40% - Accent3 2 8 2" xfId="1873"/>
    <cellStyle name="40% - Accent3 2 8 3" xfId="1874"/>
    <cellStyle name="40% - Accent3 2 9" xfId="1875"/>
    <cellStyle name="40% - Accent3 20" xfId="1876"/>
    <cellStyle name="40% - Accent3 21" xfId="1877"/>
    <cellStyle name="40% - Accent3 22" xfId="1878"/>
    <cellStyle name="40% - Accent3 23" xfId="1879"/>
    <cellStyle name="40% - Accent3 24" xfId="1880"/>
    <cellStyle name="40% - Accent3 25" xfId="1881"/>
    <cellStyle name="40% - Accent3 26" xfId="1882"/>
    <cellStyle name="40% - Accent3 27" xfId="1883"/>
    <cellStyle name="40% - Accent3 28" xfId="1884"/>
    <cellStyle name="40% - Accent3 29" xfId="1885"/>
    <cellStyle name="40% - Accent3 3" xfId="1886"/>
    <cellStyle name="40% - Accent3 3 2" xfId="1887"/>
    <cellStyle name="40% - Accent3 3 2 2" xfId="1888"/>
    <cellStyle name="40% - Accent3 3 3" xfId="1889"/>
    <cellStyle name="40% - Accent3 3 4" xfId="1890"/>
    <cellStyle name="40% - Accent3 30" xfId="1891"/>
    <cellStyle name="40% - Accent3 4" xfId="1892"/>
    <cellStyle name="40% - Accent3 4 2" xfId="1893"/>
    <cellStyle name="40% - Accent3 4 2 2" xfId="1894"/>
    <cellStyle name="40% - Accent3 4 3" xfId="1895"/>
    <cellStyle name="40% - Accent3 4 4" xfId="1896"/>
    <cellStyle name="40% - Accent3 5" xfId="1897"/>
    <cellStyle name="40% - Accent3 5 2" xfId="1898"/>
    <cellStyle name="40% - Accent3 5 2 2" xfId="1899"/>
    <cellStyle name="40% - Accent3 5 3" xfId="1900"/>
    <cellStyle name="40% - Accent3 5 4" xfId="1901"/>
    <cellStyle name="40% - Accent3 6" xfId="1902"/>
    <cellStyle name="40% - Accent3 6 2" xfId="1903"/>
    <cellStyle name="40% - Accent3 6 2 2" xfId="1904"/>
    <cellStyle name="40% - Accent3 6 3" xfId="1905"/>
    <cellStyle name="40% - Accent3 6 3 2" xfId="1906"/>
    <cellStyle name="40% - Accent3 6 4" xfId="1907"/>
    <cellStyle name="40% - Accent3 6 5" xfId="1908"/>
    <cellStyle name="40% - Accent3 6 6" xfId="1909"/>
    <cellStyle name="40% - Accent3 7" xfId="1910"/>
    <cellStyle name="40% - Accent3 7 10" xfId="1911"/>
    <cellStyle name="40% - Accent3 7 10 2" xfId="1912"/>
    <cellStyle name="40% - Accent3 7 11" xfId="1913"/>
    <cellStyle name="40% - Accent3 7 11 2" xfId="1914"/>
    <cellStyle name="40% - Accent3 7 12" xfId="1915"/>
    <cellStyle name="40% - Accent3 7 13" xfId="1916"/>
    <cellStyle name="40% - Accent3 7 2" xfId="1917"/>
    <cellStyle name="40% - Accent3 7 2 2" xfId="1918"/>
    <cellStyle name="40% - Accent3 7 3" xfId="1919"/>
    <cellStyle name="40% - Accent3 7 3 2" xfId="1920"/>
    <cellStyle name="40% - Accent3 7 4" xfId="1921"/>
    <cellStyle name="40% - Accent3 7 4 2" xfId="1922"/>
    <cellStyle name="40% - Accent3 7 5" xfId="1923"/>
    <cellStyle name="40% - Accent3 7 5 2" xfId="1924"/>
    <cellStyle name="40% - Accent3 7 6" xfId="1925"/>
    <cellStyle name="40% - Accent3 7 6 2" xfId="1926"/>
    <cellStyle name="40% - Accent3 7 7" xfId="1927"/>
    <cellStyle name="40% - Accent3 7 7 2" xfId="1928"/>
    <cellStyle name="40% - Accent3 7 8" xfId="1929"/>
    <cellStyle name="40% - Accent3 7 8 2" xfId="1930"/>
    <cellStyle name="40% - Accent3 7 9" xfId="1931"/>
    <cellStyle name="40% - Accent3 7 9 2" xfId="1932"/>
    <cellStyle name="40% - Accent3 8" xfId="1933"/>
    <cellStyle name="40% - Accent3 8 2" xfId="1934"/>
    <cellStyle name="40% - Accent3 8 3" xfId="1935"/>
    <cellStyle name="40% - Accent3 9" xfId="1936"/>
    <cellStyle name="40% - Accent3 9 2" xfId="1937"/>
    <cellStyle name="40% - Accent3 9 3" xfId="1938"/>
    <cellStyle name="40% - Accent4 10" xfId="1939"/>
    <cellStyle name="40% - Accent4 10 2" xfId="1940"/>
    <cellStyle name="40% - Accent4 10 3" xfId="1941"/>
    <cellStyle name="40% - Accent4 11" xfId="1942"/>
    <cellStyle name="40% - Accent4 11 2" xfId="1943"/>
    <cellStyle name="40% - Accent4 11 3" xfId="1944"/>
    <cellStyle name="40% - Accent4 12" xfId="1945"/>
    <cellStyle name="40% - Accent4 12 10" xfId="1946"/>
    <cellStyle name="40% - Accent4 12 10 2" xfId="1947"/>
    <cellStyle name="40% - Accent4 12 11" xfId="1948"/>
    <cellStyle name="40% - Accent4 12 11 2" xfId="1949"/>
    <cellStyle name="40% - Accent4 12 12" xfId="1950"/>
    <cellStyle name="40% - Accent4 12 12 2" xfId="1951"/>
    <cellStyle name="40% - Accent4 12 13" xfId="1952"/>
    <cellStyle name="40% - Accent4 12 13 2" xfId="1953"/>
    <cellStyle name="40% - Accent4 12 14" xfId="1954"/>
    <cellStyle name="40% - Accent4 12 14 2" xfId="1955"/>
    <cellStyle name="40% - Accent4 12 15" xfId="1956"/>
    <cellStyle name="40% - Accent4 12 15 2" xfId="1957"/>
    <cellStyle name="40% - Accent4 12 16" xfId="1958"/>
    <cellStyle name="40% - Accent4 12 16 2" xfId="1959"/>
    <cellStyle name="40% - Accent4 12 17" xfId="1960"/>
    <cellStyle name="40% - Accent4 12 17 2" xfId="1961"/>
    <cellStyle name="40% - Accent4 12 18" xfId="1962"/>
    <cellStyle name="40% - Accent4 12 18 2" xfId="1963"/>
    <cellStyle name="40% - Accent4 12 19" xfId="1964"/>
    <cellStyle name="40% - Accent4 12 19 2" xfId="1965"/>
    <cellStyle name="40% - Accent4 12 2" xfId="1966"/>
    <cellStyle name="40% - Accent4 12 2 2" xfId="1967"/>
    <cellStyle name="40% - Accent4 12 20" xfId="1968"/>
    <cellStyle name="40% - Accent4 12 20 2" xfId="1969"/>
    <cellStyle name="40% - Accent4 12 21" xfId="1970"/>
    <cellStyle name="40% - Accent4 12 21 2" xfId="1971"/>
    <cellStyle name="40% - Accent4 12 22" xfId="1972"/>
    <cellStyle name="40% - Accent4 12 22 2" xfId="1973"/>
    <cellStyle name="40% - Accent4 12 23" xfId="1974"/>
    <cellStyle name="40% - Accent4 12 23 2" xfId="1975"/>
    <cellStyle name="40% - Accent4 12 24" xfId="1976"/>
    <cellStyle name="40% - Accent4 12 24 2" xfId="1977"/>
    <cellStyle name="40% - Accent4 12 25" xfId="1978"/>
    <cellStyle name="40% - Accent4 12 25 2" xfId="1979"/>
    <cellStyle name="40% - Accent4 12 26" xfId="1980"/>
    <cellStyle name="40% - Accent4 12 26 2" xfId="1981"/>
    <cellStyle name="40% - Accent4 12 27" xfId="1982"/>
    <cellStyle name="40% - Accent4 12 27 2" xfId="1983"/>
    <cellStyle name="40% - Accent4 12 28" xfId="1984"/>
    <cellStyle name="40% - Accent4 12 28 2" xfId="1985"/>
    <cellStyle name="40% - Accent4 12 29" xfId="1986"/>
    <cellStyle name="40% - Accent4 12 29 2" xfId="1987"/>
    <cellStyle name="40% - Accent4 12 3" xfId="1988"/>
    <cellStyle name="40% - Accent4 12 3 2" xfId="1989"/>
    <cellStyle name="40% - Accent4 12 30" xfId="1990"/>
    <cellStyle name="40% - Accent4 12 30 2" xfId="1991"/>
    <cellStyle name="40% - Accent4 12 31" xfId="1992"/>
    <cellStyle name="40% - Accent4 12 4" xfId="1993"/>
    <cellStyle name="40% - Accent4 12 4 2" xfId="1994"/>
    <cellStyle name="40% - Accent4 12 5" xfId="1995"/>
    <cellStyle name="40% - Accent4 12 5 2" xfId="1996"/>
    <cellStyle name="40% - Accent4 12 6" xfId="1997"/>
    <cellStyle name="40% - Accent4 12 6 2" xfId="1998"/>
    <cellStyle name="40% - Accent4 12 7" xfId="1999"/>
    <cellStyle name="40% - Accent4 12 7 2" xfId="2000"/>
    <cellStyle name="40% - Accent4 12 8" xfId="2001"/>
    <cellStyle name="40% - Accent4 12 8 2" xfId="2002"/>
    <cellStyle name="40% - Accent4 12 9" xfId="2003"/>
    <cellStyle name="40% - Accent4 12 9 2" xfId="2004"/>
    <cellStyle name="40% - Accent4 13" xfId="2005"/>
    <cellStyle name="40% - Accent4 13 2" xfId="2006"/>
    <cellStyle name="40% - Accent4 14" xfId="2007"/>
    <cellStyle name="40% - Accent4 14 2" xfId="2008"/>
    <cellStyle name="40% - Accent4 15" xfId="2009"/>
    <cellStyle name="40% - Accent4 15 2" xfId="2010"/>
    <cellStyle name="40% - Accent4 16" xfId="2011"/>
    <cellStyle name="40% - Accent4 16 2" xfId="2012"/>
    <cellStyle name="40% - Accent4 17" xfId="2013"/>
    <cellStyle name="40% - Accent4 18" xfId="2014"/>
    <cellStyle name="40% - Accent4 19" xfId="2015"/>
    <cellStyle name="40% - Accent4 2" xfId="2016"/>
    <cellStyle name="40% - Accent4 2 10" xfId="2017"/>
    <cellStyle name="40% - Accent4 2 10 2" xfId="2018"/>
    <cellStyle name="40% - Accent4 2 11" xfId="2019"/>
    <cellStyle name="40% - Accent4 2 11 2" xfId="2020"/>
    <cellStyle name="40% - Accent4 2 12" xfId="2021"/>
    <cellStyle name="40% - Accent4 2 13" xfId="2022"/>
    <cellStyle name="40% - Accent4 2 14" xfId="2023"/>
    <cellStyle name="40% - Accent4 2 15" xfId="2024"/>
    <cellStyle name="40% - Accent4 2 16" xfId="2025"/>
    <cellStyle name="40% - Accent4 2 17" xfId="2026"/>
    <cellStyle name="40% - Accent4 2 18" xfId="2027"/>
    <cellStyle name="40% - Accent4 2 19" xfId="2028"/>
    <cellStyle name="40% - Accent4 2 2" xfId="2029"/>
    <cellStyle name="40% - Accent4 2 2 2" xfId="2030"/>
    <cellStyle name="40% - Accent4 2 2 3" xfId="2031"/>
    <cellStyle name="40% - Accent4 2 20" xfId="2032"/>
    <cellStyle name="40% - Accent4 2 21" xfId="2033"/>
    <cellStyle name="40% - Accent4 2 22" xfId="2034"/>
    <cellStyle name="40% - Accent4 2 23" xfId="2035"/>
    <cellStyle name="40% - Accent4 2 24" xfId="2036"/>
    <cellStyle name="40% - Accent4 2 25" xfId="2037"/>
    <cellStyle name="40% - Accent4 2 3" xfId="2038"/>
    <cellStyle name="40% - Accent4 2 3 2" xfId="2039"/>
    <cellStyle name="40% - Accent4 2 3 3" xfId="2040"/>
    <cellStyle name="40% - Accent4 2 4" xfId="2041"/>
    <cellStyle name="40% - Accent4 2 4 2" xfId="2042"/>
    <cellStyle name="40% - Accent4 2 4 3" xfId="2043"/>
    <cellStyle name="40% - Accent4 2 5" xfId="2044"/>
    <cellStyle name="40% - Accent4 2 5 2" xfId="2045"/>
    <cellStyle name="40% - Accent4 2 5 3" xfId="2046"/>
    <cellStyle name="40% - Accent4 2 6" xfId="2047"/>
    <cellStyle name="40% - Accent4 2 6 2" xfId="2048"/>
    <cellStyle name="40% - Accent4 2 6 3" xfId="2049"/>
    <cellStyle name="40% - Accent4 2 7" xfId="2050"/>
    <cellStyle name="40% - Accent4 2 7 2" xfId="2051"/>
    <cellStyle name="40% - Accent4 2 7 3" xfId="2052"/>
    <cellStyle name="40% - Accent4 2 8" xfId="2053"/>
    <cellStyle name="40% - Accent4 2 8 2" xfId="2054"/>
    <cellStyle name="40% - Accent4 2 8 3" xfId="2055"/>
    <cellStyle name="40% - Accent4 2 9" xfId="2056"/>
    <cellStyle name="40% - Accent4 20" xfId="2057"/>
    <cellStyle name="40% - Accent4 21" xfId="2058"/>
    <cellStyle name="40% - Accent4 22" xfId="2059"/>
    <cellStyle name="40% - Accent4 23" xfId="2060"/>
    <cellStyle name="40% - Accent4 24" xfId="2061"/>
    <cellStyle name="40% - Accent4 25" xfId="2062"/>
    <cellStyle name="40% - Accent4 26" xfId="2063"/>
    <cellStyle name="40% - Accent4 27" xfId="2064"/>
    <cellStyle name="40% - Accent4 28" xfId="2065"/>
    <cellStyle name="40% - Accent4 29" xfId="2066"/>
    <cellStyle name="40% - Accent4 3" xfId="2067"/>
    <cellStyle name="40% - Accent4 3 2" xfId="2068"/>
    <cellStyle name="40% - Accent4 3 2 2" xfId="2069"/>
    <cellStyle name="40% - Accent4 3 3" xfId="2070"/>
    <cellStyle name="40% - Accent4 3 4" xfId="2071"/>
    <cellStyle name="40% - Accent4 30" xfId="2072"/>
    <cellStyle name="40% - Accent4 4" xfId="2073"/>
    <cellStyle name="40% - Accent4 4 2" xfId="2074"/>
    <cellStyle name="40% - Accent4 4 2 2" xfId="2075"/>
    <cellStyle name="40% - Accent4 4 3" xfId="2076"/>
    <cellStyle name="40% - Accent4 4 4" xfId="2077"/>
    <cellStyle name="40% - Accent4 5" xfId="2078"/>
    <cellStyle name="40% - Accent4 5 2" xfId="2079"/>
    <cellStyle name="40% - Accent4 5 2 2" xfId="2080"/>
    <cellStyle name="40% - Accent4 5 3" xfId="2081"/>
    <cellStyle name="40% - Accent4 5 4" xfId="2082"/>
    <cellStyle name="40% - Accent4 6" xfId="2083"/>
    <cellStyle name="40% - Accent4 6 2" xfId="2084"/>
    <cellStyle name="40% - Accent4 6 2 2" xfId="2085"/>
    <cellStyle name="40% - Accent4 6 3" xfId="2086"/>
    <cellStyle name="40% - Accent4 6 3 2" xfId="2087"/>
    <cellStyle name="40% - Accent4 6 4" xfId="2088"/>
    <cellStyle name="40% - Accent4 6 5" xfId="2089"/>
    <cellStyle name="40% - Accent4 6 6" xfId="2090"/>
    <cellStyle name="40% - Accent4 7" xfId="2091"/>
    <cellStyle name="40% - Accent4 7 10" xfId="2092"/>
    <cellStyle name="40% - Accent4 7 10 2" xfId="2093"/>
    <cellStyle name="40% - Accent4 7 11" xfId="2094"/>
    <cellStyle name="40% - Accent4 7 11 2" xfId="2095"/>
    <cellStyle name="40% - Accent4 7 12" xfId="2096"/>
    <cellStyle name="40% - Accent4 7 13" xfId="2097"/>
    <cellStyle name="40% - Accent4 7 2" xfId="2098"/>
    <cellStyle name="40% - Accent4 7 2 2" xfId="2099"/>
    <cellStyle name="40% - Accent4 7 3" xfId="2100"/>
    <cellStyle name="40% - Accent4 7 3 2" xfId="2101"/>
    <cellStyle name="40% - Accent4 7 4" xfId="2102"/>
    <cellStyle name="40% - Accent4 7 4 2" xfId="2103"/>
    <cellStyle name="40% - Accent4 7 5" xfId="2104"/>
    <cellStyle name="40% - Accent4 7 5 2" xfId="2105"/>
    <cellStyle name="40% - Accent4 7 6" xfId="2106"/>
    <cellStyle name="40% - Accent4 7 6 2" xfId="2107"/>
    <cellStyle name="40% - Accent4 7 7" xfId="2108"/>
    <cellStyle name="40% - Accent4 7 7 2" xfId="2109"/>
    <cellStyle name="40% - Accent4 7 8" xfId="2110"/>
    <cellStyle name="40% - Accent4 7 8 2" xfId="2111"/>
    <cellStyle name="40% - Accent4 7 9" xfId="2112"/>
    <cellStyle name="40% - Accent4 7 9 2" xfId="2113"/>
    <cellStyle name="40% - Accent4 8" xfId="2114"/>
    <cellStyle name="40% - Accent4 8 2" xfId="2115"/>
    <cellStyle name="40% - Accent4 8 3" xfId="2116"/>
    <cellStyle name="40% - Accent4 9" xfId="2117"/>
    <cellStyle name="40% - Accent4 9 2" xfId="2118"/>
    <cellStyle name="40% - Accent4 9 3" xfId="2119"/>
    <cellStyle name="40% - Accent5 10" xfId="2120"/>
    <cellStyle name="40% - Accent5 10 2" xfId="2121"/>
    <cellStyle name="40% - Accent5 10 3" xfId="2122"/>
    <cellStyle name="40% - Accent5 11" xfId="2123"/>
    <cellStyle name="40% - Accent5 11 2" xfId="2124"/>
    <cellStyle name="40% - Accent5 11 3" xfId="2125"/>
    <cellStyle name="40% - Accent5 12" xfId="2126"/>
    <cellStyle name="40% - Accent5 12 10" xfId="2127"/>
    <cellStyle name="40% - Accent5 12 10 2" xfId="2128"/>
    <cellStyle name="40% - Accent5 12 11" xfId="2129"/>
    <cellStyle name="40% - Accent5 12 11 2" xfId="2130"/>
    <cellStyle name="40% - Accent5 12 12" xfId="2131"/>
    <cellStyle name="40% - Accent5 12 12 2" xfId="2132"/>
    <cellStyle name="40% - Accent5 12 13" xfId="2133"/>
    <cellStyle name="40% - Accent5 12 13 2" xfId="2134"/>
    <cellStyle name="40% - Accent5 12 14" xfId="2135"/>
    <cellStyle name="40% - Accent5 12 14 2" xfId="2136"/>
    <cellStyle name="40% - Accent5 12 15" xfId="2137"/>
    <cellStyle name="40% - Accent5 12 15 2" xfId="2138"/>
    <cellStyle name="40% - Accent5 12 16" xfId="2139"/>
    <cellStyle name="40% - Accent5 12 16 2" xfId="2140"/>
    <cellStyle name="40% - Accent5 12 17" xfId="2141"/>
    <cellStyle name="40% - Accent5 12 17 2" xfId="2142"/>
    <cellStyle name="40% - Accent5 12 18" xfId="2143"/>
    <cellStyle name="40% - Accent5 12 18 2" xfId="2144"/>
    <cellStyle name="40% - Accent5 12 19" xfId="2145"/>
    <cellStyle name="40% - Accent5 12 19 2" xfId="2146"/>
    <cellStyle name="40% - Accent5 12 2" xfId="2147"/>
    <cellStyle name="40% - Accent5 12 2 2" xfId="2148"/>
    <cellStyle name="40% - Accent5 12 20" xfId="2149"/>
    <cellStyle name="40% - Accent5 12 20 2" xfId="2150"/>
    <cellStyle name="40% - Accent5 12 21" xfId="2151"/>
    <cellStyle name="40% - Accent5 12 21 2" xfId="2152"/>
    <cellStyle name="40% - Accent5 12 22" xfId="2153"/>
    <cellStyle name="40% - Accent5 12 22 2" xfId="2154"/>
    <cellStyle name="40% - Accent5 12 23" xfId="2155"/>
    <cellStyle name="40% - Accent5 12 23 2" xfId="2156"/>
    <cellStyle name="40% - Accent5 12 24" xfId="2157"/>
    <cellStyle name="40% - Accent5 12 24 2" xfId="2158"/>
    <cellStyle name="40% - Accent5 12 25" xfId="2159"/>
    <cellStyle name="40% - Accent5 12 25 2" xfId="2160"/>
    <cellStyle name="40% - Accent5 12 26" xfId="2161"/>
    <cellStyle name="40% - Accent5 12 26 2" xfId="2162"/>
    <cellStyle name="40% - Accent5 12 27" xfId="2163"/>
    <cellStyle name="40% - Accent5 12 27 2" xfId="2164"/>
    <cellStyle name="40% - Accent5 12 28" xfId="2165"/>
    <cellStyle name="40% - Accent5 12 28 2" xfId="2166"/>
    <cellStyle name="40% - Accent5 12 29" xfId="2167"/>
    <cellStyle name="40% - Accent5 12 29 2" xfId="2168"/>
    <cellStyle name="40% - Accent5 12 3" xfId="2169"/>
    <cellStyle name="40% - Accent5 12 3 2" xfId="2170"/>
    <cellStyle name="40% - Accent5 12 30" xfId="2171"/>
    <cellStyle name="40% - Accent5 12 30 2" xfId="2172"/>
    <cellStyle name="40% - Accent5 12 31" xfId="2173"/>
    <cellStyle name="40% - Accent5 12 4" xfId="2174"/>
    <cellStyle name="40% - Accent5 12 4 2" xfId="2175"/>
    <cellStyle name="40% - Accent5 12 5" xfId="2176"/>
    <cellStyle name="40% - Accent5 12 5 2" xfId="2177"/>
    <cellStyle name="40% - Accent5 12 6" xfId="2178"/>
    <cellStyle name="40% - Accent5 12 6 2" xfId="2179"/>
    <cellStyle name="40% - Accent5 12 7" xfId="2180"/>
    <cellStyle name="40% - Accent5 12 7 2" xfId="2181"/>
    <cellStyle name="40% - Accent5 12 8" xfId="2182"/>
    <cellStyle name="40% - Accent5 12 8 2" xfId="2183"/>
    <cellStyle name="40% - Accent5 12 9" xfId="2184"/>
    <cellStyle name="40% - Accent5 12 9 2" xfId="2185"/>
    <cellStyle name="40% - Accent5 13" xfId="2186"/>
    <cellStyle name="40% - Accent5 13 2" xfId="2187"/>
    <cellStyle name="40% - Accent5 14" xfId="2188"/>
    <cellStyle name="40% - Accent5 14 2" xfId="2189"/>
    <cellStyle name="40% - Accent5 15" xfId="2190"/>
    <cellStyle name="40% - Accent5 15 2" xfId="2191"/>
    <cellStyle name="40% - Accent5 16" xfId="2192"/>
    <cellStyle name="40% - Accent5 16 2" xfId="2193"/>
    <cellStyle name="40% - Accent5 17" xfId="2194"/>
    <cellStyle name="40% - Accent5 18" xfId="2195"/>
    <cellStyle name="40% - Accent5 19" xfId="2196"/>
    <cellStyle name="40% - Accent5 2" xfId="2197"/>
    <cellStyle name="40% - Accent5 2 10" xfId="2198"/>
    <cellStyle name="40% - Accent5 2 10 2" xfId="2199"/>
    <cellStyle name="40% - Accent5 2 11" xfId="2200"/>
    <cellStyle name="40% - Accent5 2 11 2" xfId="2201"/>
    <cellStyle name="40% - Accent5 2 12" xfId="2202"/>
    <cellStyle name="40% - Accent5 2 13" xfId="2203"/>
    <cellStyle name="40% - Accent5 2 14" xfId="2204"/>
    <cellStyle name="40% - Accent5 2 15" xfId="2205"/>
    <cellStyle name="40% - Accent5 2 16" xfId="2206"/>
    <cellStyle name="40% - Accent5 2 17" xfId="2207"/>
    <cellStyle name="40% - Accent5 2 18" xfId="2208"/>
    <cellStyle name="40% - Accent5 2 19" xfId="2209"/>
    <cellStyle name="40% - Accent5 2 2" xfId="2210"/>
    <cellStyle name="40% - Accent5 2 2 2" xfId="2211"/>
    <cellStyle name="40% - Accent5 2 2 3" xfId="2212"/>
    <cellStyle name="40% - Accent5 2 20" xfId="2213"/>
    <cellStyle name="40% - Accent5 2 21" xfId="2214"/>
    <cellStyle name="40% - Accent5 2 22" xfId="2215"/>
    <cellStyle name="40% - Accent5 2 23" xfId="2216"/>
    <cellStyle name="40% - Accent5 2 24" xfId="2217"/>
    <cellStyle name="40% - Accent5 2 25" xfId="2218"/>
    <cellStyle name="40% - Accent5 2 3" xfId="2219"/>
    <cellStyle name="40% - Accent5 2 3 2" xfId="2220"/>
    <cellStyle name="40% - Accent5 2 3 3" xfId="2221"/>
    <cellStyle name="40% - Accent5 2 4" xfId="2222"/>
    <cellStyle name="40% - Accent5 2 4 2" xfId="2223"/>
    <cellStyle name="40% - Accent5 2 4 3" xfId="2224"/>
    <cellStyle name="40% - Accent5 2 5" xfId="2225"/>
    <cellStyle name="40% - Accent5 2 5 2" xfId="2226"/>
    <cellStyle name="40% - Accent5 2 5 3" xfId="2227"/>
    <cellStyle name="40% - Accent5 2 6" xfId="2228"/>
    <cellStyle name="40% - Accent5 2 6 2" xfId="2229"/>
    <cellStyle name="40% - Accent5 2 6 3" xfId="2230"/>
    <cellStyle name="40% - Accent5 2 7" xfId="2231"/>
    <cellStyle name="40% - Accent5 2 7 2" xfId="2232"/>
    <cellStyle name="40% - Accent5 2 7 3" xfId="2233"/>
    <cellStyle name="40% - Accent5 2 8" xfId="2234"/>
    <cellStyle name="40% - Accent5 2 8 2" xfId="2235"/>
    <cellStyle name="40% - Accent5 2 8 3" xfId="2236"/>
    <cellStyle name="40% - Accent5 2 9" xfId="2237"/>
    <cellStyle name="40% - Accent5 20" xfId="2238"/>
    <cellStyle name="40% - Accent5 21" xfId="2239"/>
    <cellStyle name="40% - Accent5 22" xfId="2240"/>
    <cellStyle name="40% - Accent5 23" xfId="2241"/>
    <cellStyle name="40% - Accent5 24" xfId="2242"/>
    <cellStyle name="40% - Accent5 25" xfId="2243"/>
    <cellStyle name="40% - Accent5 26" xfId="2244"/>
    <cellStyle name="40% - Accent5 27" xfId="2245"/>
    <cellStyle name="40% - Accent5 28" xfId="2246"/>
    <cellStyle name="40% - Accent5 29" xfId="2247"/>
    <cellStyle name="40% - Accent5 3" xfId="2248"/>
    <cellStyle name="40% - Accent5 3 2" xfId="2249"/>
    <cellStyle name="40% - Accent5 3 2 2" xfId="2250"/>
    <cellStyle name="40% - Accent5 3 3" xfId="2251"/>
    <cellStyle name="40% - Accent5 3 4" xfId="2252"/>
    <cellStyle name="40% - Accent5 30" xfId="2253"/>
    <cellStyle name="40% - Accent5 4" xfId="2254"/>
    <cellStyle name="40% - Accent5 4 2" xfId="2255"/>
    <cellStyle name="40% - Accent5 4 2 2" xfId="2256"/>
    <cellStyle name="40% - Accent5 4 3" xfId="2257"/>
    <cellStyle name="40% - Accent5 4 4" xfId="2258"/>
    <cellStyle name="40% - Accent5 5" xfId="2259"/>
    <cellStyle name="40% - Accent5 5 2" xfId="2260"/>
    <cellStyle name="40% - Accent5 5 2 2" xfId="2261"/>
    <cellStyle name="40% - Accent5 5 3" xfId="2262"/>
    <cellStyle name="40% - Accent5 5 4" xfId="2263"/>
    <cellStyle name="40% - Accent5 6" xfId="2264"/>
    <cellStyle name="40% - Accent5 6 2" xfId="2265"/>
    <cellStyle name="40% - Accent5 6 2 2" xfId="2266"/>
    <cellStyle name="40% - Accent5 6 3" xfId="2267"/>
    <cellStyle name="40% - Accent5 6 3 2" xfId="2268"/>
    <cellStyle name="40% - Accent5 6 4" xfId="2269"/>
    <cellStyle name="40% - Accent5 6 5" xfId="2270"/>
    <cellStyle name="40% - Accent5 6 6" xfId="2271"/>
    <cellStyle name="40% - Accent5 7" xfId="2272"/>
    <cellStyle name="40% - Accent5 7 10" xfId="2273"/>
    <cellStyle name="40% - Accent5 7 10 2" xfId="2274"/>
    <cellStyle name="40% - Accent5 7 11" xfId="2275"/>
    <cellStyle name="40% - Accent5 7 11 2" xfId="2276"/>
    <cellStyle name="40% - Accent5 7 12" xfId="2277"/>
    <cellStyle name="40% - Accent5 7 13" xfId="2278"/>
    <cellStyle name="40% - Accent5 7 2" xfId="2279"/>
    <cellStyle name="40% - Accent5 7 2 2" xfId="2280"/>
    <cellStyle name="40% - Accent5 7 3" xfId="2281"/>
    <cellStyle name="40% - Accent5 7 3 2" xfId="2282"/>
    <cellStyle name="40% - Accent5 7 4" xfId="2283"/>
    <cellStyle name="40% - Accent5 7 4 2" xfId="2284"/>
    <cellStyle name="40% - Accent5 7 5" xfId="2285"/>
    <cellStyle name="40% - Accent5 7 5 2" xfId="2286"/>
    <cellStyle name="40% - Accent5 7 6" xfId="2287"/>
    <cellStyle name="40% - Accent5 7 6 2" xfId="2288"/>
    <cellStyle name="40% - Accent5 7 7" xfId="2289"/>
    <cellStyle name="40% - Accent5 7 7 2" xfId="2290"/>
    <cellStyle name="40% - Accent5 7 8" xfId="2291"/>
    <cellStyle name="40% - Accent5 7 8 2" xfId="2292"/>
    <cellStyle name="40% - Accent5 7 9" xfId="2293"/>
    <cellStyle name="40% - Accent5 7 9 2" xfId="2294"/>
    <cellStyle name="40% - Accent5 8" xfId="2295"/>
    <cellStyle name="40% - Accent5 8 2" xfId="2296"/>
    <cellStyle name="40% - Accent5 8 3" xfId="2297"/>
    <cellStyle name="40% - Accent5 9" xfId="2298"/>
    <cellStyle name="40% - Accent5 9 2" xfId="2299"/>
    <cellStyle name="40% - Accent5 9 3" xfId="2300"/>
    <cellStyle name="40% - Accent6 10" xfId="2301"/>
    <cellStyle name="40% - Accent6 10 2" xfId="2302"/>
    <cellStyle name="40% - Accent6 10 3" xfId="2303"/>
    <cellStyle name="40% - Accent6 11" xfId="2304"/>
    <cellStyle name="40% - Accent6 11 2" xfId="2305"/>
    <cellStyle name="40% - Accent6 11 3" xfId="2306"/>
    <cellStyle name="40% - Accent6 12" xfId="2307"/>
    <cellStyle name="40% - Accent6 12 10" xfId="2308"/>
    <cellStyle name="40% - Accent6 12 10 2" xfId="2309"/>
    <cellStyle name="40% - Accent6 12 11" xfId="2310"/>
    <cellStyle name="40% - Accent6 12 11 2" xfId="2311"/>
    <cellStyle name="40% - Accent6 12 12" xfId="2312"/>
    <cellStyle name="40% - Accent6 12 12 2" xfId="2313"/>
    <cellStyle name="40% - Accent6 12 13" xfId="2314"/>
    <cellStyle name="40% - Accent6 12 13 2" xfId="2315"/>
    <cellStyle name="40% - Accent6 12 14" xfId="2316"/>
    <cellStyle name="40% - Accent6 12 14 2" xfId="2317"/>
    <cellStyle name="40% - Accent6 12 15" xfId="2318"/>
    <cellStyle name="40% - Accent6 12 15 2" xfId="2319"/>
    <cellStyle name="40% - Accent6 12 16" xfId="2320"/>
    <cellStyle name="40% - Accent6 12 16 2" xfId="2321"/>
    <cellStyle name="40% - Accent6 12 17" xfId="2322"/>
    <cellStyle name="40% - Accent6 12 17 2" xfId="2323"/>
    <cellStyle name="40% - Accent6 12 18" xfId="2324"/>
    <cellStyle name="40% - Accent6 12 18 2" xfId="2325"/>
    <cellStyle name="40% - Accent6 12 19" xfId="2326"/>
    <cellStyle name="40% - Accent6 12 19 2" xfId="2327"/>
    <cellStyle name="40% - Accent6 12 2" xfId="2328"/>
    <cellStyle name="40% - Accent6 12 2 2" xfId="2329"/>
    <cellStyle name="40% - Accent6 12 20" xfId="2330"/>
    <cellStyle name="40% - Accent6 12 20 2" xfId="2331"/>
    <cellStyle name="40% - Accent6 12 21" xfId="2332"/>
    <cellStyle name="40% - Accent6 12 21 2" xfId="2333"/>
    <cellStyle name="40% - Accent6 12 22" xfId="2334"/>
    <cellStyle name="40% - Accent6 12 22 2" xfId="2335"/>
    <cellStyle name="40% - Accent6 12 23" xfId="2336"/>
    <cellStyle name="40% - Accent6 12 23 2" xfId="2337"/>
    <cellStyle name="40% - Accent6 12 24" xfId="2338"/>
    <cellStyle name="40% - Accent6 12 24 2" xfId="2339"/>
    <cellStyle name="40% - Accent6 12 25" xfId="2340"/>
    <cellStyle name="40% - Accent6 12 25 2" xfId="2341"/>
    <cellStyle name="40% - Accent6 12 26" xfId="2342"/>
    <cellStyle name="40% - Accent6 12 26 2" xfId="2343"/>
    <cellStyle name="40% - Accent6 12 27" xfId="2344"/>
    <cellStyle name="40% - Accent6 12 27 2" xfId="2345"/>
    <cellStyle name="40% - Accent6 12 28" xfId="2346"/>
    <cellStyle name="40% - Accent6 12 28 2" xfId="2347"/>
    <cellStyle name="40% - Accent6 12 29" xfId="2348"/>
    <cellStyle name="40% - Accent6 12 29 2" xfId="2349"/>
    <cellStyle name="40% - Accent6 12 3" xfId="2350"/>
    <cellStyle name="40% - Accent6 12 3 2" xfId="2351"/>
    <cellStyle name="40% - Accent6 12 30" xfId="2352"/>
    <cellStyle name="40% - Accent6 12 30 2" xfId="2353"/>
    <cellStyle name="40% - Accent6 12 31" xfId="2354"/>
    <cellStyle name="40% - Accent6 12 4" xfId="2355"/>
    <cellStyle name="40% - Accent6 12 4 2" xfId="2356"/>
    <cellStyle name="40% - Accent6 12 5" xfId="2357"/>
    <cellStyle name="40% - Accent6 12 5 2" xfId="2358"/>
    <cellStyle name="40% - Accent6 12 6" xfId="2359"/>
    <cellStyle name="40% - Accent6 12 6 2" xfId="2360"/>
    <cellStyle name="40% - Accent6 12 7" xfId="2361"/>
    <cellStyle name="40% - Accent6 12 7 2" xfId="2362"/>
    <cellStyle name="40% - Accent6 12 8" xfId="2363"/>
    <cellStyle name="40% - Accent6 12 8 2" xfId="2364"/>
    <cellStyle name="40% - Accent6 12 9" xfId="2365"/>
    <cellStyle name="40% - Accent6 12 9 2" xfId="2366"/>
    <cellStyle name="40% - Accent6 13" xfId="2367"/>
    <cellStyle name="40% - Accent6 13 2" xfId="2368"/>
    <cellStyle name="40% - Accent6 14" xfId="2369"/>
    <cellStyle name="40% - Accent6 14 2" xfId="2370"/>
    <cellStyle name="40% - Accent6 15" xfId="2371"/>
    <cellStyle name="40% - Accent6 15 2" xfId="2372"/>
    <cellStyle name="40% - Accent6 16" xfId="2373"/>
    <cellStyle name="40% - Accent6 16 2" xfId="2374"/>
    <cellStyle name="40% - Accent6 17" xfId="2375"/>
    <cellStyle name="40% - Accent6 18" xfId="2376"/>
    <cellStyle name="40% - Accent6 19" xfId="2377"/>
    <cellStyle name="40% - Accent6 2" xfId="2378"/>
    <cellStyle name="40% - Accent6 2 10" xfId="2379"/>
    <cellStyle name="40% - Accent6 2 10 2" xfId="2380"/>
    <cellStyle name="40% - Accent6 2 11" xfId="2381"/>
    <cellStyle name="40% - Accent6 2 11 2" xfId="2382"/>
    <cellStyle name="40% - Accent6 2 12" xfId="2383"/>
    <cellStyle name="40% - Accent6 2 13" xfId="2384"/>
    <cellStyle name="40% - Accent6 2 14" xfId="2385"/>
    <cellStyle name="40% - Accent6 2 15" xfId="2386"/>
    <cellStyle name="40% - Accent6 2 16" xfId="2387"/>
    <cellStyle name="40% - Accent6 2 17" xfId="2388"/>
    <cellStyle name="40% - Accent6 2 18" xfId="2389"/>
    <cellStyle name="40% - Accent6 2 19" xfId="2390"/>
    <cellStyle name="40% - Accent6 2 2" xfId="2391"/>
    <cellStyle name="40% - Accent6 2 2 2" xfId="2392"/>
    <cellStyle name="40% - Accent6 2 2 3" xfId="2393"/>
    <cellStyle name="40% - Accent6 2 20" xfId="2394"/>
    <cellStyle name="40% - Accent6 2 21" xfId="2395"/>
    <cellStyle name="40% - Accent6 2 22" xfId="2396"/>
    <cellStyle name="40% - Accent6 2 23" xfId="2397"/>
    <cellStyle name="40% - Accent6 2 24" xfId="2398"/>
    <cellStyle name="40% - Accent6 2 25" xfId="2399"/>
    <cellStyle name="40% - Accent6 2 3" xfId="2400"/>
    <cellStyle name="40% - Accent6 2 3 2" xfId="2401"/>
    <cellStyle name="40% - Accent6 2 3 3" xfId="2402"/>
    <cellStyle name="40% - Accent6 2 4" xfId="2403"/>
    <cellStyle name="40% - Accent6 2 4 2" xfId="2404"/>
    <cellStyle name="40% - Accent6 2 4 3" xfId="2405"/>
    <cellStyle name="40% - Accent6 2 5" xfId="2406"/>
    <cellStyle name="40% - Accent6 2 5 2" xfId="2407"/>
    <cellStyle name="40% - Accent6 2 5 3" xfId="2408"/>
    <cellStyle name="40% - Accent6 2 6" xfId="2409"/>
    <cellStyle name="40% - Accent6 2 6 2" xfId="2410"/>
    <cellStyle name="40% - Accent6 2 6 3" xfId="2411"/>
    <cellStyle name="40% - Accent6 2 7" xfId="2412"/>
    <cellStyle name="40% - Accent6 2 7 2" xfId="2413"/>
    <cellStyle name="40% - Accent6 2 7 3" xfId="2414"/>
    <cellStyle name="40% - Accent6 2 8" xfId="2415"/>
    <cellStyle name="40% - Accent6 2 8 2" xfId="2416"/>
    <cellStyle name="40% - Accent6 2 8 3" xfId="2417"/>
    <cellStyle name="40% - Accent6 2 9" xfId="2418"/>
    <cellStyle name="40% - Accent6 20" xfId="2419"/>
    <cellStyle name="40% - Accent6 21" xfId="2420"/>
    <cellStyle name="40% - Accent6 22" xfId="2421"/>
    <cellStyle name="40% - Accent6 23" xfId="2422"/>
    <cellStyle name="40% - Accent6 24" xfId="2423"/>
    <cellStyle name="40% - Accent6 25" xfId="2424"/>
    <cellStyle name="40% - Accent6 26" xfId="2425"/>
    <cellStyle name="40% - Accent6 27" xfId="2426"/>
    <cellStyle name="40% - Accent6 28" xfId="2427"/>
    <cellStyle name="40% - Accent6 29" xfId="2428"/>
    <cellStyle name="40% - Accent6 3" xfId="2429"/>
    <cellStyle name="40% - Accent6 3 2" xfId="2430"/>
    <cellStyle name="40% - Accent6 3 2 2" xfId="2431"/>
    <cellStyle name="40% - Accent6 3 3" xfId="2432"/>
    <cellStyle name="40% - Accent6 3 4" xfId="2433"/>
    <cellStyle name="40% - Accent6 30" xfId="2434"/>
    <cellStyle name="40% - Accent6 4" xfId="2435"/>
    <cellStyle name="40% - Accent6 4 2" xfId="2436"/>
    <cellStyle name="40% - Accent6 4 2 2" xfId="2437"/>
    <cellStyle name="40% - Accent6 4 3" xfId="2438"/>
    <cellStyle name="40% - Accent6 4 4" xfId="2439"/>
    <cellStyle name="40% - Accent6 5" xfId="2440"/>
    <cellStyle name="40% - Accent6 5 2" xfId="2441"/>
    <cellStyle name="40% - Accent6 5 2 2" xfId="2442"/>
    <cellStyle name="40% - Accent6 5 3" xfId="2443"/>
    <cellStyle name="40% - Accent6 5 4" xfId="2444"/>
    <cellStyle name="40% - Accent6 6" xfId="2445"/>
    <cellStyle name="40% - Accent6 6 2" xfId="2446"/>
    <cellStyle name="40% - Accent6 6 2 2" xfId="2447"/>
    <cellStyle name="40% - Accent6 6 3" xfId="2448"/>
    <cellStyle name="40% - Accent6 6 3 2" xfId="2449"/>
    <cellStyle name="40% - Accent6 6 4" xfId="2450"/>
    <cellStyle name="40% - Accent6 6 5" xfId="2451"/>
    <cellStyle name="40% - Accent6 6 6" xfId="2452"/>
    <cellStyle name="40% - Accent6 7" xfId="2453"/>
    <cellStyle name="40% - Accent6 7 10" xfId="2454"/>
    <cellStyle name="40% - Accent6 7 10 2" xfId="2455"/>
    <cellStyle name="40% - Accent6 7 11" xfId="2456"/>
    <cellStyle name="40% - Accent6 7 11 2" xfId="2457"/>
    <cellStyle name="40% - Accent6 7 12" xfId="2458"/>
    <cellStyle name="40% - Accent6 7 13" xfId="2459"/>
    <cellStyle name="40% - Accent6 7 2" xfId="2460"/>
    <cellStyle name="40% - Accent6 7 2 2" xfId="2461"/>
    <cellStyle name="40% - Accent6 7 3" xfId="2462"/>
    <cellStyle name="40% - Accent6 7 3 2" xfId="2463"/>
    <cellStyle name="40% - Accent6 7 4" xfId="2464"/>
    <cellStyle name="40% - Accent6 7 4 2" xfId="2465"/>
    <cellStyle name="40% - Accent6 7 5" xfId="2466"/>
    <cellStyle name="40% - Accent6 7 5 2" xfId="2467"/>
    <cellStyle name="40% - Accent6 7 6" xfId="2468"/>
    <cellStyle name="40% - Accent6 7 6 2" xfId="2469"/>
    <cellStyle name="40% - Accent6 7 7" xfId="2470"/>
    <cellStyle name="40% - Accent6 7 7 2" xfId="2471"/>
    <cellStyle name="40% - Accent6 7 8" xfId="2472"/>
    <cellStyle name="40% - Accent6 7 8 2" xfId="2473"/>
    <cellStyle name="40% - Accent6 7 9" xfId="2474"/>
    <cellStyle name="40% - Accent6 7 9 2" xfId="2475"/>
    <cellStyle name="40% - Accent6 8" xfId="2476"/>
    <cellStyle name="40% - Accent6 8 2" xfId="2477"/>
    <cellStyle name="40% - Accent6 8 3" xfId="2478"/>
    <cellStyle name="40% - Accent6 9" xfId="2479"/>
    <cellStyle name="40% - Accent6 9 2" xfId="2480"/>
    <cellStyle name="40% - Accent6 9 3" xfId="2481"/>
    <cellStyle name="60% - Accent1 10" xfId="2482"/>
    <cellStyle name="60% - Accent1 10 2" xfId="2483"/>
    <cellStyle name="60% - Accent1 10 3" xfId="2484"/>
    <cellStyle name="60% - Accent1 11" xfId="2485"/>
    <cellStyle name="60% - Accent1 11 2" xfId="2486"/>
    <cellStyle name="60% - Accent1 11 3" xfId="2487"/>
    <cellStyle name="60% - Accent1 12" xfId="2488"/>
    <cellStyle name="60% - Accent1 12 10" xfId="2489"/>
    <cellStyle name="60% - Accent1 12 10 2" xfId="2490"/>
    <cellStyle name="60% - Accent1 12 11" xfId="2491"/>
    <cellStyle name="60% - Accent1 12 11 2" xfId="2492"/>
    <cellStyle name="60% - Accent1 12 12" xfId="2493"/>
    <cellStyle name="60% - Accent1 12 12 2" xfId="2494"/>
    <cellStyle name="60% - Accent1 12 13" xfId="2495"/>
    <cellStyle name="60% - Accent1 12 13 2" xfId="2496"/>
    <cellStyle name="60% - Accent1 12 14" xfId="2497"/>
    <cellStyle name="60% - Accent1 12 14 2" xfId="2498"/>
    <cellStyle name="60% - Accent1 12 15" xfId="2499"/>
    <cellStyle name="60% - Accent1 12 15 2" xfId="2500"/>
    <cellStyle name="60% - Accent1 12 16" xfId="2501"/>
    <cellStyle name="60% - Accent1 12 16 2" xfId="2502"/>
    <cellStyle name="60% - Accent1 12 17" xfId="2503"/>
    <cellStyle name="60% - Accent1 12 17 2" xfId="2504"/>
    <cellStyle name="60% - Accent1 12 18" xfId="2505"/>
    <cellStyle name="60% - Accent1 12 18 2" xfId="2506"/>
    <cellStyle name="60% - Accent1 12 19" xfId="2507"/>
    <cellStyle name="60% - Accent1 12 19 2" xfId="2508"/>
    <cellStyle name="60% - Accent1 12 2" xfId="2509"/>
    <cellStyle name="60% - Accent1 12 2 2" xfId="2510"/>
    <cellStyle name="60% - Accent1 12 20" xfId="2511"/>
    <cellStyle name="60% - Accent1 12 20 2" xfId="2512"/>
    <cellStyle name="60% - Accent1 12 21" xfId="2513"/>
    <cellStyle name="60% - Accent1 12 21 2" xfId="2514"/>
    <cellStyle name="60% - Accent1 12 22" xfId="2515"/>
    <cellStyle name="60% - Accent1 12 22 2" xfId="2516"/>
    <cellStyle name="60% - Accent1 12 23" xfId="2517"/>
    <cellStyle name="60% - Accent1 12 23 2" xfId="2518"/>
    <cellStyle name="60% - Accent1 12 24" xfId="2519"/>
    <cellStyle name="60% - Accent1 12 24 2" xfId="2520"/>
    <cellStyle name="60% - Accent1 12 25" xfId="2521"/>
    <cellStyle name="60% - Accent1 12 25 2" xfId="2522"/>
    <cellStyle name="60% - Accent1 12 26" xfId="2523"/>
    <cellStyle name="60% - Accent1 12 26 2" xfId="2524"/>
    <cellStyle name="60% - Accent1 12 27" xfId="2525"/>
    <cellStyle name="60% - Accent1 12 27 2" xfId="2526"/>
    <cellStyle name="60% - Accent1 12 28" xfId="2527"/>
    <cellStyle name="60% - Accent1 12 28 2" xfId="2528"/>
    <cellStyle name="60% - Accent1 12 29" xfId="2529"/>
    <cellStyle name="60% - Accent1 12 29 2" xfId="2530"/>
    <cellStyle name="60% - Accent1 12 3" xfId="2531"/>
    <cellStyle name="60% - Accent1 12 3 2" xfId="2532"/>
    <cellStyle name="60% - Accent1 12 30" xfId="2533"/>
    <cellStyle name="60% - Accent1 12 30 2" xfId="2534"/>
    <cellStyle name="60% - Accent1 12 31" xfId="2535"/>
    <cellStyle name="60% - Accent1 12 4" xfId="2536"/>
    <cellStyle name="60% - Accent1 12 4 2" xfId="2537"/>
    <cellStyle name="60% - Accent1 12 5" xfId="2538"/>
    <cellStyle name="60% - Accent1 12 5 2" xfId="2539"/>
    <cellStyle name="60% - Accent1 12 6" xfId="2540"/>
    <cellStyle name="60% - Accent1 12 6 2" xfId="2541"/>
    <cellStyle name="60% - Accent1 12 7" xfId="2542"/>
    <cellStyle name="60% - Accent1 12 7 2" xfId="2543"/>
    <cellStyle name="60% - Accent1 12 8" xfId="2544"/>
    <cellStyle name="60% - Accent1 12 8 2" xfId="2545"/>
    <cellStyle name="60% - Accent1 12 9" xfId="2546"/>
    <cellStyle name="60% - Accent1 12 9 2" xfId="2547"/>
    <cellStyle name="60% - Accent1 13" xfId="2548"/>
    <cellStyle name="60% - Accent1 13 2" xfId="2549"/>
    <cellStyle name="60% - Accent1 14" xfId="2550"/>
    <cellStyle name="60% - Accent1 14 2" xfId="2551"/>
    <cellStyle name="60% - Accent1 15" xfId="2552"/>
    <cellStyle name="60% - Accent1 15 2" xfId="2553"/>
    <cellStyle name="60% - Accent1 16" xfId="2554"/>
    <cellStyle name="60% - Accent1 16 2" xfId="2555"/>
    <cellStyle name="60% - Accent1 17" xfId="2556"/>
    <cellStyle name="60% - Accent1 18" xfId="2557"/>
    <cellStyle name="60% - Accent1 19" xfId="2558"/>
    <cellStyle name="60% - Accent1 2" xfId="2559"/>
    <cellStyle name="60% - Accent1 2 10" xfId="2560"/>
    <cellStyle name="60% - Accent1 2 10 2" xfId="2561"/>
    <cellStyle name="60% - Accent1 2 11" xfId="2562"/>
    <cellStyle name="60% - Accent1 2 11 2" xfId="2563"/>
    <cellStyle name="60% - Accent1 2 12" xfId="2564"/>
    <cellStyle name="60% - Accent1 2 13" xfId="2565"/>
    <cellStyle name="60% - Accent1 2 14" xfId="2566"/>
    <cellStyle name="60% - Accent1 2 15" xfId="2567"/>
    <cellStyle name="60% - Accent1 2 16" xfId="2568"/>
    <cellStyle name="60% - Accent1 2 17" xfId="2569"/>
    <cellStyle name="60% - Accent1 2 18" xfId="2570"/>
    <cellStyle name="60% - Accent1 2 19" xfId="2571"/>
    <cellStyle name="60% - Accent1 2 2" xfId="2572"/>
    <cellStyle name="60% - Accent1 2 2 2" xfId="2573"/>
    <cellStyle name="60% - Accent1 2 2 3" xfId="2574"/>
    <cellStyle name="60% - Accent1 2 20" xfId="2575"/>
    <cellStyle name="60% - Accent1 2 21" xfId="2576"/>
    <cellStyle name="60% - Accent1 2 22" xfId="2577"/>
    <cellStyle name="60% - Accent1 2 23" xfId="2578"/>
    <cellStyle name="60% - Accent1 2 24" xfId="2579"/>
    <cellStyle name="60% - Accent1 2 25" xfId="2580"/>
    <cellStyle name="60% - Accent1 2 3" xfId="2581"/>
    <cellStyle name="60% - Accent1 2 3 2" xfId="2582"/>
    <cellStyle name="60% - Accent1 2 3 3" xfId="2583"/>
    <cellStyle name="60% - Accent1 2 4" xfId="2584"/>
    <cellStyle name="60% - Accent1 2 4 2" xfId="2585"/>
    <cellStyle name="60% - Accent1 2 4 3" xfId="2586"/>
    <cellStyle name="60% - Accent1 2 5" xfId="2587"/>
    <cellStyle name="60% - Accent1 2 5 2" xfId="2588"/>
    <cellStyle name="60% - Accent1 2 5 3" xfId="2589"/>
    <cellStyle name="60% - Accent1 2 6" xfId="2590"/>
    <cellStyle name="60% - Accent1 2 6 2" xfId="2591"/>
    <cellStyle name="60% - Accent1 2 6 3" xfId="2592"/>
    <cellStyle name="60% - Accent1 2 7" xfId="2593"/>
    <cellStyle name="60% - Accent1 2 7 2" xfId="2594"/>
    <cellStyle name="60% - Accent1 2 7 3" xfId="2595"/>
    <cellStyle name="60% - Accent1 2 8" xfId="2596"/>
    <cellStyle name="60% - Accent1 2 8 2" xfId="2597"/>
    <cellStyle name="60% - Accent1 2 8 3" xfId="2598"/>
    <cellStyle name="60% - Accent1 2 9" xfId="2599"/>
    <cellStyle name="60% - Accent1 20" xfId="2600"/>
    <cellStyle name="60% - Accent1 21" xfId="2601"/>
    <cellStyle name="60% - Accent1 22" xfId="2602"/>
    <cellStyle name="60% - Accent1 23" xfId="2603"/>
    <cellStyle name="60% - Accent1 24" xfId="2604"/>
    <cellStyle name="60% - Accent1 25" xfId="2605"/>
    <cellStyle name="60% - Accent1 26" xfId="2606"/>
    <cellStyle name="60% - Accent1 27" xfId="2607"/>
    <cellStyle name="60% - Accent1 28" xfId="2608"/>
    <cellStyle name="60% - Accent1 29" xfId="2609"/>
    <cellStyle name="60% - Accent1 3" xfId="2610"/>
    <cellStyle name="60% - Accent1 3 2" xfId="2611"/>
    <cellStyle name="60% - Accent1 3 2 2" xfId="2612"/>
    <cellStyle name="60% - Accent1 3 3" xfId="2613"/>
    <cellStyle name="60% - Accent1 3 4" xfId="2614"/>
    <cellStyle name="60% - Accent1 30" xfId="2615"/>
    <cellStyle name="60% - Accent1 4" xfId="2616"/>
    <cellStyle name="60% - Accent1 4 2" xfId="2617"/>
    <cellStyle name="60% - Accent1 4 2 2" xfId="2618"/>
    <cellStyle name="60% - Accent1 4 3" xfId="2619"/>
    <cellStyle name="60% - Accent1 4 4" xfId="2620"/>
    <cellStyle name="60% - Accent1 5" xfId="2621"/>
    <cellStyle name="60% - Accent1 5 2" xfId="2622"/>
    <cellStyle name="60% - Accent1 5 2 2" xfId="2623"/>
    <cellStyle name="60% - Accent1 5 3" xfId="2624"/>
    <cellStyle name="60% - Accent1 5 4" xfId="2625"/>
    <cellStyle name="60% - Accent1 6" xfId="2626"/>
    <cellStyle name="60% - Accent1 6 2" xfId="2627"/>
    <cellStyle name="60% - Accent1 6 2 2" xfId="2628"/>
    <cellStyle name="60% - Accent1 6 3" xfId="2629"/>
    <cellStyle name="60% - Accent1 6 3 2" xfId="2630"/>
    <cellStyle name="60% - Accent1 6 4" xfId="2631"/>
    <cellStyle name="60% - Accent1 6 5" xfId="2632"/>
    <cellStyle name="60% - Accent1 6 6" xfId="2633"/>
    <cellStyle name="60% - Accent1 7" xfId="2634"/>
    <cellStyle name="60% - Accent1 7 10" xfId="2635"/>
    <cellStyle name="60% - Accent1 7 10 2" xfId="2636"/>
    <cellStyle name="60% - Accent1 7 11" xfId="2637"/>
    <cellStyle name="60% - Accent1 7 11 2" xfId="2638"/>
    <cellStyle name="60% - Accent1 7 12" xfId="2639"/>
    <cellStyle name="60% - Accent1 7 13" xfId="2640"/>
    <cellStyle name="60% - Accent1 7 2" xfId="2641"/>
    <cellStyle name="60% - Accent1 7 2 2" xfId="2642"/>
    <cellStyle name="60% - Accent1 7 3" xfId="2643"/>
    <cellStyle name="60% - Accent1 7 3 2" xfId="2644"/>
    <cellStyle name="60% - Accent1 7 4" xfId="2645"/>
    <cellStyle name="60% - Accent1 7 4 2" xfId="2646"/>
    <cellStyle name="60% - Accent1 7 5" xfId="2647"/>
    <cellStyle name="60% - Accent1 7 5 2" xfId="2648"/>
    <cellStyle name="60% - Accent1 7 6" xfId="2649"/>
    <cellStyle name="60% - Accent1 7 6 2" xfId="2650"/>
    <cellStyle name="60% - Accent1 7 7" xfId="2651"/>
    <cellStyle name="60% - Accent1 7 7 2" xfId="2652"/>
    <cellStyle name="60% - Accent1 7 8" xfId="2653"/>
    <cellStyle name="60% - Accent1 7 8 2" xfId="2654"/>
    <cellStyle name="60% - Accent1 7 9" xfId="2655"/>
    <cellStyle name="60% - Accent1 7 9 2" xfId="2656"/>
    <cellStyle name="60% - Accent1 8" xfId="2657"/>
    <cellStyle name="60% - Accent1 8 2" xfId="2658"/>
    <cellStyle name="60% - Accent1 8 3" xfId="2659"/>
    <cellStyle name="60% - Accent1 9" xfId="2660"/>
    <cellStyle name="60% - Accent1 9 2" xfId="2661"/>
    <cellStyle name="60% - Accent1 9 3" xfId="2662"/>
    <cellStyle name="60% - Accent2 10" xfId="2663"/>
    <cellStyle name="60% - Accent2 10 2" xfId="2664"/>
    <cellStyle name="60% - Accent2 10 3" xfId="2665"/>
    <cellStyle name="60% - Accent2 11" xfId="2666"/>
    <cellStyle name="60% - Accent2 11 2" xfId="2667"/>
    <cellStyle name="60% - Accent2 11 3" xfId="2668"/>
    <cellStyle name="60% - Accent2 12" xfId="2669"/>
    <cellStyle name="60% - Accent2 12 10" xfId="2670"/>
    <cellStyle name="60% - Accent2 12 10 2" xfId="2671"/>
    <cellStyle name="60% - Accent2 12 11" xfId="2672"/>
    <cellStyle name="60% - Accent2 12 11 2" xfId="2673"/>
    <cellStyle name="60% - Accent2 12 12" xfId="2674"/>
    <cellStyle name="60% - Accent2 12 12 2" xfId="2675"/>
    <cellStyle name="60% - Accent2 12 13" xfId="2676"/>
    <cellStyle name="60% - Accent2 12 13 2" xfId="2677"/>
    <cellStyle name="60% - Accent2 12 14" xfId="2678"/>
    <cellStyle name="60% - Accent2 12 14 2" xfId="2679"/>
    <cellStyle name="60% - Accent2 12 15" xfId="2680"/>
    <cellStyle name="60% - Accent2 12 15 2" xfId="2681"/>
    <cellStyle name="60% - Accent2 12 16" xfId="2682"/>
    <cellStyle name="60% - Accent2 12 16 2" xfId="2683"/>
    <cellStyle name="60% - Accent2 12 17" xfId="2684"/>
    <cellStyle name="60% - Accent2 12 17 2" xfId="2685"/>
    <cellStyle name="60% - Accent2 12 18" xfId="2686"/>
    <cellStyle name="60% - Accent2 12 18 2" xfId="2687"/>
    <cellStyle name="60% - Accent2 12 19" xfId="2688"/>
    <cellStyle name="60% - Accent2 12 19 2" xfId="2689"/>
    <cellStyle name="60% - Accent2 12 2" xfId="2690"/>
    <cellStyle name="60% - Accent2 12 2 2" xfId="2691"/>
    <cellStyle name="60% - Accent2 12 20" xfId="2692"/>
    <cellStyle name="60% - Accent2 12 20 2" xfId="2693"/>
    <cellStyle name="60% - Accent2 12 21" xfId="2694"/>
    <cellStyle name="60% - Accent2 12 21 2" xfId="2695"/>
    <cellStyle name="60% - Accent2 12 22" xfId="2696"/>
    <cellStyle name="60% - Accent2 12 22 2" xfId="2697"/>
    <cellStyle name="60% - Accent2 12 23" xfId="2698"/>
    <cellStyle name="60% - Accent2 12 23 2" xfId="2699"/>
    <cellStyle name="60% - Accent2 12 24" xfId="2700"/>
    <cellStyle name="60% - Accent2 12 24 2" xfId="2701"/>
    <cellStyle name="60% - Accent2 12 25" xfId="2702"/>
    <cellStyle name="60% - Accent2 12 25 2" xfId="2703"/>
    <cellStyle name="60% - Accent2 12 26" xfId="2704"/>
    <cellStyle name="60% - Accent2 12 26 2" xfId="2705"/>
    <cellStyle name="60% - Accent2 12 27" xfId="2706"/>
    <cellStyle name="60% - Accent2 12 27 2" xfId="2707"/>
    <cellStyle name="60% - Accent2 12 28" xfId="2708"/>
    <cellStyle name="60% - Accent2 12 28 2" xfId="2709"/>
    <cellStyle name="60% - Accent2 12 29" xfId="2710"/>
    <cellStyle name="60% - Accent2 12 29 2" xfId="2711"/>
    <cellStyle name="60% - Accent2 12 3" xfId="2712"/>
    <cellStyle name="60% - Accent2 12 3 2" xfId="2713"/>
    <cellStyle name="60% - Accent2 12 30" xfId="2714"/>
    <cellStyle name="60% - Accent2 12 30 2" xfId="2715"/>
    <cellStyle name="60% - Accent2 12 31" xfId="2716"/>
    <cellStyle name="60% - Accent2 12 4" xfId="2717"/>
    <cellStyle name="60% - Accent2 12 4 2" xfId="2718"/>
    <cellStyle name="60% - Accent2 12 5" xfId="2719"/>
    <cellStyle name="60% - Accent2 12 5 2" xfId="2720"/>
    <cellStyle name="60% - Accent2 12 6" xfId="2721"/>
    <cellStyle name="60% - Accent2 12 6 2" xfId="2722"/>
    <cellStyle name="60% - Accent2 12 7" xfId="2723"/>
    <cellStyle name="60% - Accent2 12 7 2" xfId="2724"/>
    <cellStyle name="60% - Accent2 12 8" xfId="2725"/>
    <cellStyle name="60% - Accent2 12 8 2" xfId="2726"/>
    <cellStyle name="60% - Accent2 12 9" xfId="2727"/>
    <cellStyle name="60% - Accent2 12 9 2" xfId="2728"/>
    <cellStyle name="60% - Accent2 13" xfId="2729"/>
    <cellStyle name="60% - Accent2 13 2" xfId="2730"/>
    <cellStyle name="60% - Accent2 14" xfId="2731"/>
    <cellStyle name="60% - Accent2 14 2" xfId="2732"/>
    <cellStyle name="60% - Accent2 15" xfId="2733"/>
    <cellStyle name="60% - Accent2 15 2" xfId="2734"/>
    <cellStyle name="60% - Accent2 16" xfId="2735"/>
    <cellStyle name="60% - Accent2 16 2" xfId="2736"/>
    <cellStyle name="60% - Accent2 17" xfId="2737"/>
    <cellStyle name="60% - Accent2 18" xfId="2738"/>
    <cellStyle name="60% - Accent2 19" xfId="2739"/>
    <cellStyle name="60% - Accent2 2" xfId="2740"/>
    <cellStyle name="60% - Accent2 2 10" xfId="2741"/>
    <cellStyle name="60% - Accent2 2 10 2" xfId="2742"/>
    <cellStyle name="60% - Accent2 2 11" xfId="2743"/>
    <cellStyle name="60% - Accent2 2 11 2" xfId="2744"/>
    <cellStyle name="60% - Accent2 2 12" xfId="2745"/>
    <cellStyle name="60% - Accent2 2 13" xfId="2746"/>
    <cellStyle name="60% - Accent2 2 14" xfId="2747"/>
    <cellStyle name="60% - Accent2 2 15" xfId="2748"/>
    <cellStyle name="60% - Accent2 2 16" xfId="2749"/>
    <cellStyle name="60% - Accent2 2 17" xfId="2750"/>
    <cellStyle name="60% - Accent2 2 18" xfId="2751"/>
    <cellStyle name="60% - Accent2 2 19" xfId="2752"/>
    <cellStyle name="60% - Accent2 2 2" xfId="2753"/>
    <cellStyle name="60% - Accent2 2 2 2" xfId="2754"/>
    <cellStyle name="60% - Accent2 2 2 3" xfId="2755"/>
    <cellStyle name="60% - Accent2 2 20" xfId="2756"/>
    <cellStyle name="60% - Accent2 2 21" xfId="2757"/>
    <cellStyle name="60% - Accent2 2 22" xfId="2758"/>
    <cellStyle name="60% - Accent2 2 23" xfId="2759"/>
    <cellStyle name="60% - Accent2 2 24" xfId="2760"/>
    <cellStyle name="60% - Accent2 2 25" xfId="2761"/>
    <cellStyle name="60% - Accent2 2 3" xfId="2762"/>
    <cellStyle name="60% - Accent2 2 3 2" xfId="2763"/>
    <cellStyle name="60% - Accent2 2 3 3" xfId="2764"/>
    <cellStyle name="60% - Accent2 2 4" xfId="2765"/>
    <cellStyle name="60% - Accent2 2 4 2" xfId="2766"/>
    <cellStyle name="60% - Accent2 2 4 3" xfId="2767"/>
    <cellStyle name="60% - Accent2 2 5" xfId="2768"/>
    <cellStyle name="60% - Accent2 2 5 2" xfId="2769"/>
    <cellStyle name="60% - Accent2 2 5 3" xfId="2770"/>
    <cellStyle name="60% - Accent2 2 6" xfId="2771"/>
    <cellStyle name="60% - Accent2 2 6 2" xfId="2772"/>
    <cellStyle name="60% - Accent2 2 6 3" xfId="2773"/>
    <cellStyle name="60% - Accent2 2 7" xfId="2774"/>
    <cellStyle name="60% - Accent2 2 7 2" xfId="2775"/>
    <cellStyle name="60% - Accent2 2 7 3" xfId="2776"/>
    <cellStyle name="60% - Accent2 2 8" xfId="2777"/>
    <cellStyle name="60% - Accent2 2 8 2" xfId="2778"/>
    <cellStyle name="60% - Accent2 2 8 3" xfId="2779"/>
    <cellStyle name="60% - Accent2 2 9" xfId="2780"/>
    <cellStyle name="60% - Accent2 20" xfId="2781"/>
    <cellStyle name="60% - Accent2 21" xfId="2782"/>
    <cellStyle name="60% - Accent2 22" xfId="2783"/>
    <cellStyle name="60% - Accent2 23" xfId="2784"/>
    <cellStyle name="60% - Accent2 24" xfId="2785"/>
    <cellStyle name="60% - Accent2 25" xfId="2786"/>
    <cellStyle name="60% - Accent2 26" xfId="2787"/>
    <cellStyle name="60% - Accent2 27" xfId="2788"/>
    <cellStyle name="60% - Accent2 28" xfId="2789"/>
    <cellStyle name="60% - Accent2 29" xfId="2790"/>
    <cellStyle name="60% - Accent2 3" xfId="2791"/>
    <cellStyle name="60% - Accent2 3 2" xfId="2792"/>
    <cellStyle name="60% - Accent2 3 2 2" xfId="2793"/>
    <cellStyle name="60% - Accent2 3 3" xfId="2794"/>
    <cellStyle name="60% - Accent2 3 4" xfId="2795"/>
    <cellStyle name="60% - Accent2 30" xfId="2796"/>
    <cellStyle name="60% - Accent2 4" xfId="2797"/>
    <cellStyle name="60% - Accent2 4 2" xfId="2798"/>
    <cellStyle name="60% - Accent2 4 2 2" xfId="2799"/>
    <cellStyle name="60% - Accent2 4 3" xfId="2800"/>
    <cellStyle name="60% - Accent2 4 4" xfId="2801"/>
    <cellStyle name="60% - Accent2 5" xfId="2802"/>
    <cellStyle name="60% - Accent2 5 2" xfId="2803"/>
    <cellStyle name="60% - Accent2 5 2 2" xfId="2804"/>
    <cellStyle name="60% - Accent2 5 3" xfId="2805"/>
    <cellStyle name="60% - Accent2 5 4" xfId="2806"/>
    <cellStyle name="60% - Accent2 6" xfId="2807"/>
    <cellStyle name="60% - Accent2 6 2" xfId="2808"/>
    <cellStyle name="60% - Accent2 6 2 2" xfId="2809"/>
    <cellStyle name="60% - Accent2 6 3" xfId="2810"/>
    <cellStyle name="60% - Accent2 6 3 2" xfId="2811"/>
    <cellStyle name="60% - Accent2 6 4" xfId="2812"/>
    <cellStyle name="60% - Accent2 6 5" xfId="2813"/>
    <cellStyle name="60% - Accent2 6 6" xfId="2814"/>
    <cellStyle name="60% - Accent2 7" xfId="2815"/>
    <cellStyle name="60% - Accent2 7 10" xfId="2816"/>
    <cellStyle name="60% - Accent2 7 10 2" xfId="2817"/>
    <cellStyle name="60% - Accent2 7 11" xfId="2818"/>
    <cellStyle name="60% - Accent2 7 11 2" xfId="2819"/>
    <cellStyle name="60% - Accent2 7 12" xfId="2820"/>
    <cellStyle name="60% - Accent2 7 13" xfId="2821"/>
    <cellStyle name="60% - Accent2 7 2" xfId="2822"/>
    <cellStyle name="60% - Accent2 7 2 2" xfId="2823"/>
    <cellStyle name="60% - Accent2 7 3" xfId="2824"/>
    <cellStyle name="60% - Accent2 7 3 2" xfId="2825"/>
    <cellStyle name="60% - Accent2 7 4" xfId="2826"/>
    <cellStyle name="60% - Accent2 7 4 2" xfId="2827"/>
    <cellStyle name="60% - Accent2 7 5" xfId="2828"/>
    <cellStyle name="60% - Accent2 7 5 2" xfId="2829"/>
    <cellStyle name="60% - Accent2 7 6" xfId="2830"/>
    <cellStyle name="60% - Accent2 7 6 2" xfId="2831"/>
    <cellStyle name="60% - Accent2 7 7" xfId="2832"/>
    <cellStyle name="60% - Accent2 7 7 2" xfId="2833"/>
    <cellStyle name="60% - Accent2 7 8" xfId="2834"/>
    <cellStyle name="60% - Accent2 7 8 2" xfId="2835"/>
    <cellStyle name="60% - Accent2 7 9" xfId="2836"/>
    <cellStyle name="60% - Accent2 7 9 2" xfId="2837"/>
    <cellStyle name="60% - Accent2 8" xfId="2838"/>
    <cellStyle name="60% - Accent2 8 2" xfId="2839"/>
    <cellStyle name="60% - Accent2 8 3" xfId="2840"/>
    <cellStyle name="60% - Accent2 9" xfId="2841"/>
    <cellStyle name="60% - Accent2 9 2" xfId="2842"/>
    <cellStyle name="60% - Accent2 9 3" xfId="2843"/>
    <cellStyle name="60% - Accent3 10" xfId="2844"/>
    <cellStyle name="60% - Accent3 10 2" xfId="2845"/>
    <cellStyle name="60% - Accent3 10 3" xfId="2846"/>
    <cellStyle name="60% - Accent3 11" xfId="2847"/>
    <cellStyle name="60% - Accent3 11 2" xfId="2848"/>
    <cellStyle name="60% - Accent3 11 3" xfId="2849"/>
    <cellStyle name="60% - Accent3 12" xfId="2850"/>
    <cellStyle name="60% - Accent3 12 10" xfId="2851"/>
    <cellStyle name="60% - Accent3 12 10 2" xfId="2852"/>
    <cellStyle name="60% - Accent3 12 11" xfId="2853"/>
    <cellStyle name="60% - Accent3 12 11 2" xfId="2854"/>
    <cellStyle name="60% - Accent3 12 12" xfId="2855"/>
    <cellStyle name="60% - Accent3 12 12 2" xfId="2856"/>
    <cellStyle name="60% - Accent3 12 13" xfId="2857"/>
    <cellStyle name="60% - Accent3 12 13 2" xfId="2858"/>
    <cellStyle name="60% - Accent3 12 14" xfId="2859"/>
    <cellStyle name="60% - Accent3 12 14 2" xfId="2860"/>
    <cellStyle name="60% - Accent3 12 15" xfId="2861"/>
    <cellStyle name="60% - Accent3 12 15 2" xfId="2862"/>
    <cellStyle name="60% - Accent3 12 16" xfId="2863"/>
    <cellStyle name="60% - Accent3 12 16 2" xfId="2864"/>
    <cellStyle name="60% - Accent3 12 17" xfId="2865"/>
    <cellStyle name="60% - Accent3 12 17 2" xfId="2866"/>
    <cellStyle name="60% - Accent3 12 18" xfId="2867"/>
    <cellStyle name="60% - Accent3 12 18 2" xfId="2868"/>
    <cellStyle name="60% - Accent3 12 19" xfId="2869"/>
    <cellStyle name="60% - Accent3 12 19 2" xfId="2870"/>
    <cellStyle name="60% - Accent3 12 2" xfId="2871"/>
    <cellStyle name="60% - Accent3 12 2 2" xfId="2872"/>
    <cellStyle name="60% - Accent3 12 20" xfId="2873"/>
    <cellStyle name="60% - Accent3 12 20 2" xfId="2874"/>
    <cellStyle name="60% - Accent3 12 21" xfId="2875"/>
    <cellStyle name="60% - Accent3 12 21 2" xfId="2876"/>
    <cellStyle name="60% - Accent3 12 22" xfId="2877"/>
    <cellStyle name="60% - Accent3 12 22 2" xfId="2878"/>
    <cellStyle name="60% - Accent3 12 23" xfId="2879"/>
    <cellStyle name="60% - Accent3 12 23 2" xfId="2880"/>
    <cellStyle name="60% - Accent3 12 24" xfId="2881"/>
    <cellStyle name="60% - Accent3 12 24 2" xfId="2882"/>
    <cellStyle name="60% - Accent3 12 25" xfId="2883"/>
    <cellStyle name="60% - Accent3 12 25 2" xfId="2884"/>
    <cellStyle name="60% - Accent3 12 26" xfId="2885"/>
    <cellStyle name="60% - Accent3 12 26 2" xfId="2886"/>
    <cellStyle name="60% - Accent3 12 27" xfId="2887"/>
    <cellStyle name="60% - Accent3 12 27 2" xfId="2888"/>
    <cellStyle name="60% - Accent3 12 28" xfId="2889"/>
    <cellStyle name="60% - Accent3 12 28 2" xfId="2890"/>
    <cellStyle name="60% - Accent3 12 29" xfId="2891"/>
    <cellStyle name="60% - Accent3 12 29 2" xfId="2892"/>
    <cellStyle name="60% - Accent3 12 3" xfId="2893"/>
    <cellStyle name="60% - Accent3 12 3 2" xfId="2894"/>
    <cellStyle name="60% - Accent3 12 30" xfId="2895"/>
    <cellStyle name="60% - Accent3 12 30 2" xfId="2896"/>
    <cellStyle name="60% - Accent3 12 31" xfId="2897"/>
    <cellStyle name="60% - Accent3 12 4" xfId="2898"/>
    <cellStyle name="60% - Accent3 12 4 2" xfId="2899"/>
    <cellStyle name="60% - Accent3 12 5" xfId="2900"/>
    <cellStyle name="60% - Accent3 12 5 2" xfId="2901"/>
    <cellStyle name="60% - Accent3 12 6" xfId="2902"/>
    <cellStyle name="60% - Accent3 12 6 2" xfId="2903"/>
    <cellStyle name="60% - Accent3 12 7" xfId="2904"/>
    <cellStyle name="60% - Accent3 12 7 2" xfId="2905"/>
    <cellStyle name="60% - Accent3 12 8" xfId="2906"/>
    <cellStyle name="60% - Accent3 12 8 2" xfId="2907"/>
    <cellStyle name="60% - Accent3 12 9" xfId="2908"/>
    <cellStyle name="60% - Accent3 12 9 2" xfId="2909"/>
    <cellStyle name="60% - Accent3 13" xfId="2910"/>
    <cellStyle name="60% - Accent3 13 2" xfId="2911"/>
    <cellStyle name="60% - Accent3 14" xfId="2912"/>
    <cellStyle name="60% - Accent3 14 2" xfId="2913"/>
    <cellStyle name="60% - Accent3 15" xfId="2914"/>
    <cellStyle name="60% - Accent3 15 2" xfId="2915"/>
    <cellStyle name="60% - Accent3 16" xfId="2916"/>
    <cellStyle name="60% - Accent3 16 2" xfId="2917"/>
    <cellStyle name="60% - Accent3 17" xfId="2918"/>
    <cellStyle name="60% - Accent3 18" xfId="2919"/>
    <cellStyle name="60% - Accent3 19" xfId="2920"/>
    <cellStyle name="60% - Accent3 2" xfId="2921"/>
    <cellStyle name="60% - Accent3 2 10" xfId="2922"/>
    <cellStyle name="60% - Accent3 2 10 2" xfId="2923"/>
    <cellStyle name="60% - Accent3 2 11" xfId="2924"/>
    <cellStyle name="60% - Accent3 2 11 2" xfId="2925"/>
    <cellStyle name="60% - Accent3 2 12" xfId="2926"/>
    <cellStyle name="60% - Accent3 2 13" xfId="2927"/>
    <cellStyle name="60% - Accent3 2 14" xfId="2928"/>
    <cellStyle name="60% - Accent3 2 15" xfId="2929"/>
    <cellStyle name="60% - Accent3 2 16" xfId="2930"/>
    <cellStyle name="60% - Accent3 2 17" xfId="2931"/>
    <cellStyle name="60% - Accent3 2 18" xfId="2932"/>
    <cellStyle name="60% - Accent3 2 19" xfId="2933"/>
    <cellStyle name="60% - Accent3 2 2" xfId="2934"/>
    <cellStyle name="60% - Accent3 2 2 2" xfId="2935"/>
    <cellStyle name="60% - Accent3 2 2 3" xfId="2936"/>
    <cellStyle name="60% - Accent3 2 20" xfId="2937"/>
    <cellStyle name="60% - Accent3 2 21" xfId="2938"/>
    <cellStyle name="60% - Accent3 2 22" xfId="2939"/>
    <cellStyle name="60% - Accent3 2 23" xfId="2940"/>
    <cellStyle name="60% - Accent3 2 24" xfId="2941"/>
    <cellStyle name="60% - Accent3 2 25" xfId="2942"/>
    <cellStyle name="60% - Accent3 2 3" xfId="2943"/>
    <cellStyle name="60% - Accent3 2 3 2" xfId="2944"/>
    <cellStyle name="60% - Accent3 2 3 3" xfId="2945"/>
    <cellStyle name="60% - Accent3 2 4" xfId="2946"/>
    <cellStyle name="60% - Accent3 2 4 2" xfId="2947"/>
    <cellStyle name="60% - Accent3 2 4 3" xfId="2948"/>
    <cellStyle name="60% - Accent3 2 5" xfId="2949"/>
    <cellStyle name="60% - Accent3 2 5 2" xfId="2950"/>
    <cellStyle name="60% - Accent3 2 5 3" xfId="2951"/>
    <cellStyle name="60% - Accent3 2 6" xfId="2952"/>
    <cellStyle name="60% - Accent3 2 6 2" xfId="2953"/>
    <cellStyle name="60% - Accent3 2 6 3" xfId="2954"/>
    <cellStyle name="60% - Accent3 2 7" xfId="2955"/>
    <cellStyle name="60% - Accent3 2 7 2" xfId="2956"/>
    <cellStyle name="60% - Accent3 2 7 3" xfId="2957"/>
    <cellStyle name="60% - Accent3 2 8" xfId="2958"/>
    <cellStyle name="60% - Accent3 2 8 2" xfId="2959"/>
    <cellStyle name="60% - Accent3 2 8 3" xfId="2960"/>
    <cellStyle name="60% - Accent3 2 9" xfId="2961"/>
    <cellStyle name="60% - Accent3 20" xfId="2962"/>
    <cellStyle name="60% - Accent3 21" xfId="2963"/>
    <cellStyle name="60% - Accent3 22" xfId="2964"/>
    <cellStyle name="60% - Accent3 23" xfId="2965"/>
    <cellStyle name="60% - Accent3 24" xfId="2966"/>
    <cellStyle name="60% - Accent3 25" xfId="2967"/>
    <cellStyle name="60% - Accent3 26" xfId="2968"/>
    <cellStyle name="60% - Accent3 27" xfId="2969"/>
    <cellStyle name="60% - Accent3 28" xfId="2970"/>
    <cellStyle name="60% - Accent3 29" xfId="2971"/>
    <cellStyle name="60% - Accent3 3" xfId="2972"/>
    <cellStyle name="60% - Accent3 3 2" xfId="2973"/>
    <cellStyle name="60% - Accent3 3 2 2" xfId="2974"/>
    <cellStyle name="60% - Accent3 3 3" xfId="2975"/>
    <cellStyle name="60% - Accent3 3 4" xfId="2976"/>
    <cellStyle name="60% - Accent3 30" xfId="2977"/>
    <cellStyle name="60% - Accent3 4" xfId="2978"/>
    <cellStyle name="60% - Accent3 4 2" xfId="2979"/>
    <cellStyle name="60% - Accent3 4 2 2" xfId="2980"/>
    <cellStyle name="60% - Accent3 4 3" xfId="2981"/>
    <cellStyle name="60% - Accent3 4 4" xfId="2982"/>
    <cellStyle name="60% - Accent3 5" xfId="2983"/>
    <cellStyle name="60% - Accent3 5 2" xfId="2984"/>
    <cellStyle name="60% - Accent3 5 2 2" xfId="2985"/>
    <cellStyle name="60% - Accent3 5 3" xfId="2986"/>
    <cellStyle name="60% - Accent3 5 4" xfId="2987"/>
    <cellStyle name="60% - Accent3 6" xfId="2988"/>
    <cellStyle name="60% - Accent3 6 2" xfId="2989"/>
    <cellStyle name="60% - Accent3 6 2 2" xfId="2990"/>
    <cellStyle name="60% - Accent3 6 3" xfId="2991"/>
    <cellStyle name="60% - Accent3 6 3 2" xfId="2992"/>
    <cellStyle name="60% - Accent3 6 4" xfId="2993"/>
    <cellStyle name="60% - Accent3 6 5" xfId="2994"/>
    <cellStyle name="60% - Accent3 6 6" xfId="2995"/>
    <cellStyle name="60% - Accent3 7" xfId="2996"/>
    <cellStyle name="60% - Accent3 7 10" xfId="2997"/>
    <cellStyle name="60% - Accent3 7 10 2" xfId="2998"/>
    <cellStyle name="60% - Accent3 7 11" xfId="2999"/>
    <cellStyle name="60% - Accent3 7 11 2" xfId="3000"/>
    <cellStyle name="60% - Accent3 7 12" xfId="3001"/>
    <cellStyle name="60% - Accent3 7 13" xfId="3002"/>
    <cellStyle name="60% - Accent3 7 2" xfId="3003"/>
    <cellStyle name="60% - Accent3 7 2 2" xfId="3004"/>
    <cellStyle name="60% - Accent3 7 3" xfId="3005"/>
    <cellStyle name="60% - Accent3 7 3 2" xfId="3006"/>
    <cellStyle name="60% - Accent3 7 4" xfId="3007"/>
    <cellStyle name="60% - Accent3 7 4 2" xfId="3008"/>
    <cellStyle name="60% - Accent3 7 5" xfId="3009"/>
    <cellStyle name="60% - Accent3 7 5 2" xfId="3010"/>
    <cellStyle name="60% - Accent3 7 6" xfId="3011"/>
    <cellStyle name="60% - Accent3 7 6 2" xfId="3012"/>
    <cellStyle name="60% - Accent3 7 7" xfId="3013"/>
    <cellStyle name="60% - Accent3 7 7 2" xfId="3014"/>
    <cellStyle name="60% - Accent3 7 8" xfId="3015"/>
    <cellStyle name="60% - Accent3 7 8 2" xfId="3016"/>
    <cellStyle name="60% - Accent3 7 9" xfId="3017"/>
    <cellStyle name="60% - Accent3 7 9 2" xfId="3018"/>
    <cellStyle name="60% - Accent3 8" xfId="3019"/>
    <cellStyle name="60% - Accent3 8 2" xfId="3020"/>
    <cellStyle name="60% - Accent3 8 3" xfId="3021"/>
    <cellStyle name="60% - Accent3 9" xfId="3022"/>
    <cellStyle name="60% - Accent3 9 2" xfId="3023"/>
    <cellStyle name="60% - Accent3 9 3" xfId="3024"/>
    <cellStyle name="60% - Accent4 10" xfId="3025"/>
    <cellStyle name="60% - Accent4 10 2" xfId="3026"/>
    <cellStyle name="60% - Accent4 10 3" xfId="3027"/>
    <cellStyle name="60% - Accent4 11" xfId="3028"/>
    <cellStyle name="60% - Accent4 11 2" xfId="3029"/>
    <cellStyle name="60% - Accent4 11 3" xfId="3030"/>
    <cellStyle name="60% - Accent4 12" xfId="3031"/>
    <cellStyle name="60% - Accent4 12 10" xfId="3032"/>
    <cellStyle name="60% - Accent4 12 10 2" xfId="3033"/>
    <cellStyle name="60% - Accent4 12 11" xfId="3034"/>
    <cellStyle name="60% - Accent4 12 11 2" xfId="3035"/>
    <cellStyle name="60% - Accent4 12 12" xfId="3036"/>
    <cellStyle name="60% - Accent4 12 12 2" xfId="3037"/>
    <cellStyle name="60% - Accent4 12 13" xfId="3038"/>
    <cellStyle name="60% - Accent4 12 13 2" xfId="3039"/>
    <cellStyle name="60% - Accent4 12 14" xfId="3040"/>
    <cellStyle name="60% - Accent4 12 14 2" xfId="3041"/>
    <cellStyle name="60% - Accent4 12 15" xfId="3042"/>
    <cellStyle name="60% - Accent4 12 15 2" xfId="3043"/>
    <cellStyle name="60% - Accent4 12 16" xfId="3044"/>
    <cellStyle name="60% - Accent4 12 16 2" xfId="3045"/>
    <cellStyle name="60% - Accent4 12 17" xfId="3046"/>
    <cellStyle name="60% - Accent4 12 17 2" xfId="3047"/>
    <cellStyle name="60% - Accent4 12 18" xfId="3048"/>
    <cellStyle name="60% - Accent4 12 18 2" xfId="3049"/>
    <cellStyle name="60% - Accent4 12 19" xfId="3050"/>
    <cellStyle name="60% - Accent4 12 19 2" xfId="3051"/>
    <cellStyle name="60% - Accent4 12 2" xfId="3052"/>
    <cellStyle name="60% - Accent4 12 2 2" xfId="3053"/>
    <cellStyle name="60% - Accent4 12 20" xfId="3054"/>
    <cellStyle name="60% - Accent4 12 20 2" xfId="3055"/>
    <cellStyle name="60% - Accent4 12 21" xfId="3056"/>
    <cellStyle name="60% - Accent4 12 21 2" xfId="3057"/>
    <cellStyle name="60% - Accent4 12 22" xfId="3058"/>
    <cellStyle name="60% - Accent4 12 22 2" xfId="3059"/>
    <cellStyle name="60% - Accent4 12 23" xfId="3060"/>
    <cellStyle name="60% - Accent4 12 23 2" xfId="3061"/>
    <cellStyle name="60% - Accent4 12 24" xfId="3062"/>
    <cellStyle name="60% - Accent4 12 24 2" xfId="3063"/>
    <cellStyle name="60% - Accent4 12 25" xfId="3064"/>
    <cellStyle name="60% - Accent4 12 25 2" xfId="3065"/>
    <cellStyle name="60% - Accent4 12 26" xfId="3066"/>
    <cellStyle name="60% - Accent4 12 26 2" xfId="3067"/>
    <cellStyle name="60% - Accent4 12 27" xfId="3068"/>
    <cellStyle name="60% - Accent4 12 27 2" xfId="3069"/>
    <cellStyle name="60% - Accent4 12 28" xfId="3070"/>
    <cellStyle name="60% - Accent4 12 28 2" xfId="3071"/>
    <cellStyle name="60% - Accent4 12 29" xfId="3072"/>
    <cellStyle name="60% - Accent4 12 29 2" xfId="3073"/>
    <cellStyle name="60% - Accent4 12 3" xfId="3074"/>
    <cellStyle name="60% - Accent4 12 3 2" xfId="3075"/>
    <cellStyle name="60% - Accent4 12 30" xfId="3076"/>
    <cellStyle name="60% - Accent4 12 30 2" xfId="3077"/>
    <cellStyle name="60% - Accent4 12 31" xfId="3078"/>
    <cellStyle name="60% - Accent4 12 4" xfId="3079"/>
    <cellStyle name="60% - Accent4 12 4 2" xfId="3080"/>
    <cellStyle name="60% - Accent4 12 5" xfId="3081"/>
    <cellStyle name="60% - Accent4 12 5 2" xfId="3082"/>
    <cellStyle name="60% - Accent4 12 6" xfId="3083"/>
    <cellStyle name="60% - Accent4 12 6 2" xfId="3084"/>
    <cellStyle name="60% - Accent4 12 7" xfId="3085"/>
    <cellStyle name="60% - Accent4 12 7 2" xfId="3086"/>
    <cellStyle name="60% - Accent4 12 8" xfId="3087"/>
    <cellStyle name="60% - Accent4 12 8 2" xfId="3088"/>
    <cellStyle name="60% - Accent4 12 9" xfId="3089"/>
    <cellStyle name="60% - Accent4 12 9 2" xfId="3090"/>
    <cellStyle name="60% - Accent4 13" xfId="3091"/>
    <cellStyle name="60% - Accent4 13 2" xfId="3092"/>
    <cellStyle name="60% - Accent4 14" xfId="3093"/>
    <cellStyle name="60% - Accent4 14 2" xfId="3094"/>
    <cellStyle name="60% - Accent4 15" xfId="3095"/>
    <cellStyle name="60% - Accent4 15 2" xfId="3096"/>
    <cellStyle name="60% - Accent4 16" xfId="3097"/>
    <cellStyle name="60% - Accent4 16 2" xfId="3098"/>
    <cellStyle name="60% - Accent4 17" xfId="3099"/>
    <cellStyle name="60% - Accent4 18" xfId="3100"/>
    <cellStyle name="60% - Accent4 19" xfId="3101"/>
    <cellStyle name="60% - Accent4 2" xfId="3102"/>
    <cellStyle name="60% - Accent4 2 10" xfId="3103"/>
    <cellStyle name="60% - Accent4 2 10 2" xfId="3104"/>
    <cellStyle name="60% - Accent4 2 11" xfId="3105"/>
    <cellStyle name="60% - Accent4 2 11 2" xfId="3106"/>
    <cellStyle name="60% - Accent4 2 12" xfId="3107"/>
    <cellStyle name="60% - Accent4 2 13" xfId="3108"/>
    <cellStyle name="60% - Accent4 2 14" xfId="3109"/>
    <cellStyle name="60% - Accent4 2 15" xfId="3110"/>
    <cellStyle name="60% - Accent4 2 16" xfId="3111"/>
    <cellStyle name="60% - Accent4 2 17" xfId="3112"/>
    <cellStyle name="60% - Accent4 2 18" xfId="3113"/>
    <cellStyle name="60% - Accent4 2 19" xfId="3114"/>
    <cellStyle name="60% - Accent4 2 2" xfId="3115"/>
    <cellStyle name="60% - Accent4 2 2 2" xfId="3116"/>
    <cellStyle name="60% - Accent4 2 2 3" xfId="3117"/>
    <cellStyle name="60% - Accent4 2 20" xfId="3118"/>
    <cellStyle name="60% - Accent4 2 21" xfId="3119"/>
    <cellStyle name="60% - Accent4 2 22" xfId="3120"/>
    <cellStyle name="60% - Accent4 2 23" xfId="3121"/>
    <cellStyle name="60% - Accent4 2 24" xfId="3122"/>
    <cellStyle name="60% - Accent4 2 25" xfId="3123"/>
    <cellStyle name="60% - Accent4 2 3" xfId="3124"/>
    <cellStyle name="60% - Accent4 2 3 2" xfId="3125"/>
    <cellStyle name="60% - Accent4 2 3 3" xfId="3126"/>
    <cellStyle name="60% - Accent4 2 4" xfId="3127"/>
    <cellStyle name="60% - Accent4 2 4 2" xfId="3128"/>
    <cellStyle name="60% - Accent4 2 4 3" xfId="3129"/>
    <cellStyle name="60% - Accent4 2 5" xfId="3130"/>
    <cellStyle name="60% - Accent4 2 5 2" xfId="3131"/>
    <cellStyle name="60% - Accent4 2 5 3" xfId="3132"/>
    <cellStyle name="60% - Accent4 2 6" xfId="3133"/>
    <cellStyle name="60% - Accent4 2 6 2" xfId="3134"/>
    <cellStyle name="60% - Accent4 2 6 3" xfId="3135"/>
    <cellStyle name="60% - Accent4 2 7" xfId="3136"/>
    <cellStyle name="60% - Accent4 2 7 2" xfId="3137"/>
    <cellStyle name="60% - Accent4 2 7 3" xfId="3138"/>
    <cellStyle name="60% - Accent4 2 8" xfId="3139"/>
    <cellStyle name="60% - Accent4 2 8 2" xfId="3140"/>
    <cellStyle name="60% - Accent4 2 8 3" xfId="3141"/>
    <cellStyle name="60% - Accent4 2 9" xfId="3142"/>
    <cellStyle name="60% - Accent4 20" xfId="3143"/>
    <cellStyle name="60% - Accent4 21" xfId="3144"/>
    <cellStyle name="60% - Accent4 22" xfId="3145"/>
    <cellStyle name="60% - Accent4 23" xfId="3146"/>
    <cellStyle name="60% - Accent4 24" xfId="3147"/>
    <cellStyle name="60% - Accent4 25" xfId="3148"/>
    <cellStyle name="60% - Accent4 26" xfId="3149"/>
    <cellStyle name="60% - Accent4 27" xfId="3150"/>
    <cellStyle name="60% - Accent4 28" xfId="3151"/>
    <cellStyle name="60% - Accent4 29" xfId="3152"/>
    <cellStyle name="60% - Accent4 3" xfId="3153"/>
    <cellStyle name="60% - Accent4 3 2" xfId="3154"/>
    <cellStyle name="60% - Accent4 3 2 2" xfId="3155"/>
    <cellStyle name="60% - Accent4 3 3" xfId="3156"/>
    <cellStyle name="60% - Accent4 3 4" xfId="3157"/>
    <cellStyle name="60% - Accent4 30" xfId="3158"/>
    <cellStyle name="60% - Accent4 4" xfId="3159"/>
    <cellStyle name="60% - Accent4 4 2" xfId="3160"/>
    <cellStyle name="60% - Accent4 4 2 2" xfId="3161"/>
    <cellStyle name="60% - Accent4 4 3" xfId="3162"/>
    <cellStyle name="60% - Accent4 4 4" xfId="3163"/>
    <cellStyle name="60% - Accent4 5" xfId="3164"/>
    <cellStyle name="60% - Accent4 5 2" xfId="3165"/>
    <cellStyle name="60% - Accent4 5 2 2" xfId="3166"/>
    <cellStyle name="60% - Accent4 5 3" xfId="3167"/>
    <cellStyle name="60% - Accent4 5 4" xfId="3168"/>
    <cellStyle name="60% - Accent4 6" xfId="3169"/>
    <cellStyle name="60% - Accent4 6 2" xfId="3170"/>
    <cellStyle name="60% - Accent4 6 2 2" xfId="3171"/>
    <cellStyle name="60% - Accent4 6 3" xfId="3172"/>
    <cellStyle name="60% - Accent4 6 3 2" xfId="3173"/>
    <cellStyle name="60% - Accent4 6 4" xfId="3174"/>
    <cellStyle name="60% - Accent4 6 5" xfId="3175"/>
    <cellStyle name="60% - Accent4 6 6" xfId="3176"/>
    <cellStyle name="60% - Accent4 7" xfId="3177"/>
    <cellStyle name="60% - Accent4 7 10" xfId="3178"/>
    <cellStyle name="60% - Accent4 7 10 2" xfId="3179"/>
    <cellStyle name="60% - Accent4 7 11" xfId="3180"/>
    <cellStyle name="60% - Accent4 7 11 2" xfId="3181"/>
    <cellStyle name="60% - Accent4 7 12" xfId="3182"/>
    <cellStyle name="60% - Accent4 7 13" xfId="3183"/>
    <cellStyle name="60% - Accent4 7 2" xfId="3184"/>
    <cellStyle name="60% - Accent4 7 2 2" xfId="3185"/>
    <cellStyle name="60% - Accent4 7 3" xfId="3186"/>
    <cellStyle name="60% - Accent4 7 3 2" xfId="3187"/>
    <cellStyle name="60% - Accent4 7 4" xfId="3188"/>
    <cellStyle name="60% - Accent4 7 4 2" xfId="3189"/>
    <cellStyle name="60% - Accent4 7 5" xfId="3190"/>
    <cellStyle name="60% - Accent4 7 5 2" xfId="3191"/>
    <cellStyle name="60% - Accent4 7 6" xfId="3192"/>
    <cellStyle name="60% - Accent4 7 6 2" xfId="3193"/>
    <cellStyle name="60% - Accent4 7 7" xfId="3194"/>
    <cellStyle name="60% - Accent4 7 7 2" xfId="3195"/>
    <cellStyle name="60% - Accent4 7 8" xfId="3196"/>
    <cellStyle name="60% - Accent4 7 8 2" xfId="3197"/>
    <cellStyle name="60% - Accent4 7 9" xfId="3198"/>
    <cellStyle name="60% - Accent4 7 9 2" xfId="3199"/>
    <cellStyle name="60% - Accent4 8" xfId="3200"/>
    <cellStyle name="60% - Accent4 8 2" xfId="3201"/>
    <cellStyle name="60% - Accent4 8 3" xfId="3202"/>
    <cellStyle name="60% - Accent4 9" xfId="3203"/>
    <cellStyle name="60% - Accent4 9 2" xfId="3204"/>
    <cellStyle name="60% - Accent4 9 3" xfId="3205"/>
    <cellStyle name="60% - Accent5 10" xfId="3206"/>
    <cellStyle name="60% - Accent5 10 2" xfId="3207"/>
    <cellStyle name="60% - Accent5 10 3" xfId="3208"/>
    <cellStyle name="60% - Accent5 11" xfId="3209"/>
    <cellStyle name="60% - Accent5 11 2" xfId="3210"/>
    <cellStyle name="60% - Accent5 11 3" xfId="3211"/>
    <cellStyle name="60% - Accent5 12" xfId="3212"/>
    <cellStyle name="60% - Accent5 12 10" xfId="3213"/>
    <cellStyle name="60% - Accent5 12 10 2" xfId="3214"/>
    <cellStyle name="60% - Accent5 12 11" xfId="3215"/>
    <cellStyle name="60% - Accent5 12 11 2" xfId="3216"/>
    <cellStyle name="60% - Accent5 12 12" xfId="3217"/>
    <cellStyle name="60% - Accent5 12 12 2" xfId="3218"/>
    <cellStyle name="60% - Accent5 12 13" xfId="3219"/>
    <cellStyle name="60% - Accent5 12 13 2" xfId="3220"/>
    <cellStyle name="60% - Accent5 12 14" xfId="3221"/>
    <cellStyle name="60% - Accent5 12 14 2" xfId="3222"/>
    <cellStyle name="60% - Accent5 12 15" xfId="3223"/>
    <cellStyle name="60% - Accent5 12 15 2" xfId="3224"/>
    <cellStyle name="60% - Accent5 12 16" xfId="3225"/>
    <cellStyle name="60% - Accent5 12 16 2" xfId="3226"/>
    <cellStyle name="60% - Accent5 12 17" xfId="3227"/>
    <cellStyle name="60% - Accent5 12 17 2" xfId="3228"/>
    <cellStyle name="60% - Accent5 12 18" xfId="3229"/>
    <cellStyle name="60% - Accent5 12 18 2" xfId="3230"/>
    <cellStyle name="60% - Accent5 12 19" xfId="3231"/>
    <cellStyle name="60% - Accent5 12 19 2" xfId="3232"/>
    <cellStyle name="60% - Accent5 12 2" xfId="3233"/>
    <cellStyle name="60% - Accent5 12 2 2" xfId="3234"/>
    <cellStyle name="60% - Accent5 12 20" xfId="3235"/>
    <cellStyle name="60% - Accent5 12 20 2" xfId="3236"/>
    <cellStyle name="60% - Accent5 12 21" xfId="3237"/>
    <cellStyle name="60% - Accent5 12 21 2" xfId="3238"/>
    <cellStyle name="60% - Accent5 12 22" xfId="3239"/>
    <cellStyle name="60% - Accent5 12 22 2" xfId="3240"/>
    <cellStyle name="60% - Accent5 12 23" xfId="3241"/>
    <cellStyle name="60% - Accent5 12 23 2" xfId="3242"/>
    <cellStyle name="60% - Accent5 12 24" xfId="3243"/>
    <cellStyle name="60% - Accent5 12 24 2" xfId="3244"/>
    <cellStyle name="60% - Accent5 12 25" xfId="3245"/>
    <cellStyle name="60% - Accent5 12 25 2" xfId="3246"/>
    <cellStyle name="60% - Accent5 12 26" xfId="3247"/>
    <cellStyle name="60% - Accent5 12 26 2" xfId="3248"/>
    <cellStyle name="60% - Accent5 12 27" xfId="3249"/>
    <cellStyle name="60% - Accent5 12 27 2" xfId="3250"/>
    <cellStyle name="60% - Accent5 12 28" xfId="3251"/>
    <cellStyle name="60% - Accent5 12 28 2" xfId="3252"/>
    <cellStyle name="60% - Accent5 12 29" xfId="3253"/>
    <cellStyle name="60% - Accent5 12 29 2" xfId="3254"/>
    <cellStyle name="60% - Accent5 12 3" xfId="3255"/>
    <cellStyle name="60% - Accent5 12 3 2" xfId="3256"/>
    <cellStyle name="60% - Accent5 12 30" xfId="3257"/>
    <cellStyle name="60% - Accent5 12 30 2" xfId="3258"/>
    <cellStyle name="60% - Accent5 12 31" xfId="3259"/>
    <cellStyle name="60% - Accent5 12 4" xfId="3260"/>
    <cellStyle name="60% - Accent5 12 4 2" xfId="3261"/>
    <cellStyle name="60% - Accent5 12 5" xfId="3262"/>
    <cellStyle name="60% - Accent5 12 5 2" xfId="3263"/>
    <cellStyle name="60% - Accent5 12 6" xfId="3264"/>
    <cellStyle name="60% - Accent5 12 6 2" xfId="3265"/>
    <cellStyle name="60% - Accent5 12 7" xfId="3266"/>
    <cellStyle name="60% - Accent5 12 7 2" xfId="3267"/>
    <cellStyle name="60% - Accent5 12 8" xfId="3268"/>
    <cellStyle name="60% - Accent5 12 8 2" xfId="3269"/>
    <cellStyle name="60% - Accent5 12 9" xfId="3270"/>
    <cellStyle name="60% - Accent5 12 9 2" xfId="3271"/>
    <cellStyle name="60% - Accent5 13" xfId="3272"/>
    <cellStyle name="60% - Accent5 13 2" xfId="3273"/>
    <cellStyle name="60% - Accent5 14" xfId="3274"/>
    <cellStyle name="60% - Accent5 14 2" xfId="3275"/>
    <cellStyle name="60% - Accent5 15" xfId="3276"/>
    <cellStyle name="60% - Accent5 15 2" xfId="3277"/>
    <cellStyle name="60% - Accent5 16" xfId="3278"/>
    <cellStyle name="60% - Accent5 16 2" xfId="3279"/>
    <cellStyle name="60% - Accent5 17" xfId="3280"/>
    <cellStyle name="60% - Accent5 18" xfId="3281"/>
    <cellStyle name="60% - Accent5 19" xfId="3282"/>
    <cellStyle name="60% - Accent5 2" xfId="3283"/>
    <cellStyle name="60% - Accent5 2 10" xfId="3284"/>
    <cellStyle name="60% - Accent5 2 10 2" xfId="3285"/>
    <cellStyle name="60% - Accent5 2 11" xfId="3286"/>
    <cellStyle name="60% - Accent5 2 11 2" xfId="3287"/>
    <cellStyle name="60% - Accent5 2 12" xfId="3288"/>
    <cellStyle name="60% - Accent5 2 13" xfId="3289"/>
    <cellStyle name="60% - Accent5 2 14" xfId="3290"/>
    <cellStyle name="60% - Accent5 2 15" xfId="3291"/>
    <cellStyle name="60% - Accent5 2 16" xfId="3292"/>
    <cellStyle name="60% - Accent5 2 17" xfId="3293"/>
    <cellStyle name="60% - Accent5 2 18" xfId="3294"/>
    <cellStyle name="60% - Accent5 2 19" xfId="3295"/>
    <cellStyle name="60% - Accent5 2 2" xfId="3296"/>
    <cellStyle name="60% - Accent5 2 2 2" xfId="3297"/>
    <cellStyle name="60% - Accent5 2 2 3" xfId="3298"/>
    <cellStyle name="60% - Accent5 2 20" xfId="3299"/>
    <cellStyle name="60% - Accent5 2 21" xfId="3300"/>
    <cellStyle name="60% - Accent5 2 22" xfId="3301"/>
    <cellStyle name="60% - Accent5 2 23" xfId="3302"/>
    <cellStyle name="60% - Accent5 2 24" xfId="3303"/>
    <cellStyle name="60% - Accent5 2 25" xfId="3304"/>
    <cellStyle name="60% - Accent5 2 3" xfId="3305"/>
    <cellStyle name="60% - Accent5 2 3 2" xfId="3306"/>
    <cellStyle name="60% - Accent5 2 3 3" xfId="3307"/>
    <cellStyle name="60% - Accent5 2 4" xfId="3308"/>
    <cellStyle name="60% - Accent5 2 4 2" xfId="3309"/>
    <cellStyle name="60% - Accent5 2 4 3" xfId="3310"/>
    <cellStyle name="60% - Accent5 2 5" xfId="3311"/>
    <cellStyle name="60% - Accent5 2 5 2" xfId="3312"/>
    <cellStyle name="60% - Accent5 2 5 3" xfId="3313"/>
    <cellStyle name="60% - Accent5 2 6" xfId="3314"/>
    <cellStyle name="60% - Accent5 2 6 2" xfId="3315"/>
    <cellStyle name="60% - Accent5 2 6 3" xfId="3316"/>
    <cellStyle name="60% - Accent5 2 7" xfId="3317"/>
    <cellStyle name="60% - Accent5 2 7 2" xfId="3318"/>
    <cellStyle name="60% - Accent5 2 7 3" xfId="3319"/>
    <cellStyle name="60% - Accent5 2 8" xfId="3320"/>
    <cellStyle name="60% - Accent5 2 8 2" xfId="3321"/>
    <cellStyle name="60% - Accent5 2 8 3" xfId="3322"/>
    <cellStyle name="60% - Accent5 2 9" xfId="3323"/>
    <cellStyle name="60% - Accent5 20" xfId="3324"/>
    <cellStyle name="60% - Accent5 21" xfId="3325"/>
    <cellStyle name="60% - Accent5 22" xfId="3326"/>
    <cellStyle name="60% - Accent5 23" xfId="3327"/>
    <cellStyle name="60% - Accent5 24" xfId="3328"/>
    <cellStyle name="60% - Accent5 25" xfId="3329"/>
    <cellStyle name="60% - Accent5 26" xfId="3330"/>
    <cellStyle name="60% - Accent5 27" xfId="3331"/>
    <cellStyle name="60% - Accent5 28" xfId="3332"/>
    <cellStyle name="60% - Accent5 29" xfId="3333"/>
    <cellStyle name="60% - Accent5 3" xfId="3334"/>
    <cellStyle name="60% - Accent5 3 2" xfId="3335"/>
    <cellStyle name="60% - Accent5 3 2 2" xfId="3336"/>
    <cellStyle name="60% - Accent5 3 3" xfId="3337"/>
    <cellStyle name="60% - Accent5 3 4" xfId="3338"/>
    <cellStyle name="60% - Accent5 30" xfId="3339"/>
    <cellStyle name="60% - Accent5 4" xfId="3340"/>
    <cellStyle name="60% - Accent5 4 2" xfId="3341"/>
    <cellStyle name="60% - Accent5 4 2 2" xfId="3342"/>
    <cellStyle name="60% - Accent5 4 3" xfId="3343"/>
    <cellStyle name="60% - Accent5 4 4" xfId="3344"/>
    <cellStyle name="60% - Accent5 5" xfId="3345"/>
    <cellStyle name="60% - Accent5 5 2" xfId="3346"/>
    <cellStyle name="60% - Accent5 5 2 2" xfId="3347"/>
    <cellStyle name="60% - Accent5 5 3" xfId="3348"/>
    <cellStyle name="60% - Accent5 5 4" xfId="3349"/>
    <cellStyle name="60% - Accent5 6" xfId="3350"/>
    <cellStyle name="60% - Accent5 6 2" xfId="3351"/>
    <cellStyle name="60% - Accent5 6 2 2" xfId="3352"/>
    <cellStyle name="60% - Accent5 6 3" xfId="3353"/>
    <cellStyle name="60% - Accent5 6 3 2" xfId="3354"/>
    <cellStyle name="60% - Accent5 6 4" xfId="3355"/>
    <cellStyle name="60% - Accent5 6 5" xfId="3356"/>
    <cellStyle name="60% - Accent5 6 6" xfId="3357"/>
    <cellStyle name="60% - Accent5 7" xfId="3358"/>
    <cellStyle name="60% - Accent5 7 10" xfId="3359"/>
    <cellStyle name="60% - Accent5 7 10 2" xfId="3360"/>
    <cellStyle name="60% - Accent5 7 11" xfId="3361"/>
    <cellStyle name="60% - Accent5 7 11 2" xfId="3362"/>
    <cellStyle name="60% - Accent5 7 12" xfId="3363"/>
    <cellStyle name="60% - Accent5 7 13" xfId="3364"/>
    <cellStyle name="60% - Accent5 7 2" xfId="3365"/>
    <cellStyle name="60% - Accent5 7 2 2" xfId="3366"/>
    <cellStyle name="60% - Accent5 7 3" xfId="3367"/>
    <cellStyle name="60% - Accent5 7 3 2" xfId="3368"/>
    <cellStyle name="60% - Accent5 7 4" xfId="3369"/>
    <cellStyle name="60% - Accent5 7 4 2" xfId="3370"/>
    <cellStyle name="60% - Accent5 7 5" xfId="3371"/>
    <cellStyle name="60% - Accent5 7 5 2" xfId="3372"/>
    <cellStyle name="60% - Accent5 7 6" xfId="3373"/>
    <cellStyle name="60% - Accent5 7 6 2" xfId="3374"/>
    <cellStyle name="60% - Accent5 7 7" xfId="3375"/>
    <cellStyle name="60% - Accent5 7 7 2" xfId="3376"/>
    <cellStyle name="60% - Accent5 7 8" xfId="3377"/>
    <cellStyle name="60% - Accent5 7 8 2" xfId="3378"/>
    <cellStyle name="60% - Accent5 7 9" xfId="3379"/>
    <cellStyle name="60% - Accent5 7 9 2" xfId="3380"/>
    <cellStyle name="60% - Accent5 8" xfId="3381"/>
    <cellStyle name="60% - Accent5 8 2" xfId="3382"/>
    <cellStyle name="60% - Accent5 8 3" xfId="3383"/>
    <cellStyle name="60% - Accent5 9" xfId="3384"/>
    <cellStyle name="60% - Accent5 9 2" xfId="3385"/>
    <cellStyle name="60% - Accent5 9 3" xfId="3386"/>
    <cellStyle name="60% - Accent6 10" xfId="3387"/>
    <cellStyle name="60% - Accent6 10 2" xfId="3388"/>
    <cellStyle name="60% - Accent6 10 3" xfId="3389"/>
    <cellStyle name="60% - Accent6 11" xfId="3390"/>
    <cellStyle name="60% - Accent6 11 2" xfId="3391"/>
    <cellStyle name="60% - Accent6 11 3" xfId="3392"/>
    <cellStyle name="60% - Accent6 12" xfId="3393"/>
    <cellStyle name="60% - Accent6 12 10" xfId="3394"/>
    <cellStyle name="60% - Accent6 12 10 2" xfId="3395"/>
    <cellStyle name="60% - Accent6 12 11" xfId="3396"/>
    <cellStyle name="60% - Accent6 12 11 2" xfId="3397"/>
    <cellStyle name="60% - Accent6 12 12" xfId="3398"/>
    <cellStyle name="60% - Accent6 12 12 2" xfId="3399"/>
    <cellStyle name="60% - Accent6 12 13" xfId="3400"/>
    <cellStyle name="60% - Accent6 12 13 2" xfId="3401"/>
    <cellStyle name="60% - Accent6 12 14" xfId="3402"/>
    <cellStyle name="60% - Accent6 12 14 2" xfId="3403"/>
    <cellStyle name="60% - Accent6 12 15" xfId="3404"/>
    <cellStyle name="60% - Accent6 12 15 2" xfId="3405"/>
    <cellStyle name="60% - Accent6 12 16" xfId="3406"/>
    <cellStyle name="60% - Accent6 12 16 2" xfId="3407"/>
    <cellStyle name="60% - Accent6 12 17" xfId="3408"/>
    <cellStyle name="60% - Accent6 12 17 2" xfId="3409"/>
    <cellStyle name="60% - Accent6 12 18" xfId="3410"/>
    <cellStyle name="60% - Accent6 12 18 2" xfId="3411"/>
    <cellStyle name="60% - Accent6 12 19" xfId="3412"/>
    <cellStyle name="60% - Accent6 12 19 2" xfId="3413"/>
    <cellStyle name="60% - Accent6 12 2" xfId="3414"/>
    <cellStyle name="60% - Accent6 12 2 2" xfId="3415"/>
    <cellStyle name="60% - Accent6 12 20" xfId="3416"/>
    <cellStyle name="60% - Accent6 12 20 2" xfId="3417"/>
    <cellStyle name="60% - Accent6 12 21" xfId="3418"/>
    <cellStyle name="60% - Accent6 12 21 2" xfId="3419"/>
    <cellStyle name="60% - Accent6 12 22" xfId="3420"/>
    <cellStyle name="60% - Accent6 12 22 2" xfId="3421"/>
    <cellStyle name="60% - Accent6 12 23" xfId="3422"/>
    <cellStyle name="60% - Accent6 12 23 2" xfId="3423"/>
    <cellStyle name="60% - Accent6 12 24" xfId="3424"/>
    <cellStyle name="60% - Accent6 12 24 2" xfId="3425"/>
    <cellStyle name="60% - Accent6 12 25" xfId="3426"/>
    <cellStyle name="60% - Accent6 12 25 2" xfId="3427"/>
    <cellStyle name="60% - Accent6 12 26" xfId="3428"/>
    <cellStyle name="60% - Accent6 12 26 2" xfId="3429"/>
    <cellStyle name="60% - Accent6 12 27" xfId="3430"/>
    <cellStyle name="60% - Accent6 12 27 2" xfId="3431"/>
    <cellStyle name="60% - Accent6 12 28" xfId="3432"/>
    <cellStyle name="60% - Accent6 12 28 2" xfId="3433"/>
    <cellStyle name="60% - Accent6 12 29" xfId="3434"/>
    <cellStyle name="60% - Accent6 12 29 2" xfId="3435"/>
    <cellStyle name="60% - Accent6 12 3" xfId="3436"/>
    <cellStyle name="60% - Accent6 12 3 2" xfId="3437"/>
    <cellStyle name="60% - Accent6 12 30" xfId="3438"/>
    <cellStyle name="60% - Accent6 12 30 2" xfId="3439"/>
    <cellStyle name="60% - Accent6 12 31" xfId="3440"/>
    <cellStyle name="60% - Accent6 12 4" xfId="3441"/>
    <cellStyle name="60% - Accent6 12 4 2" xfId="3442"/>
    <cellStyle name="60% - Accent6 12 5" xfId="3443"/>
    <cellStyle name="60% - Accent6 12 5 2" xfId="3444"/>
    <cellStyle name="60% - Accent6 12 6" xfId="3445"/>
    <cellStyle name="60% - Accent6 12 6 2" xfId="3446"/>
    <cellStyle name="60% - Accent6 12 7" xfId="3447"/>
    <cellStyle name="60% - Accent6 12 7 2" xfId="3448"/>
    <cellStyle name="60% - Accent6 12 8" xfId="3449"/>
    <cellStyle name="60% - Accent6 12 8 2" xfId="3450"/>
    <cellStyle name="60% - Accent6 12 9" xfId="3451"/>
    <cellStyle name="60% - Accent6 12 9 2" xfId="3452"/>
    <cellStyle name="60% - Accent6 13" xfId="3453"/>
    <cellStyle name="60% - Accent6 13 2" xfId="3454"/>
    <cellStyle name="60% - Accent6 14" xfId="3455"/>
    <cellStyle name="60% - Accent6 14 2" xfId="3456"/>
    <cellStyle name="60% - Accent6 15" xfId="3457"/>
    <cellStyle name="60% - Accent6 15 2" xfId="3458"/>
    <cellStyle name="60% - Accent6 16" xfId="3459"/>
    <cellStyle name="60% - Accent6 16 2" xfId="3460"/>
    <cellStyle name="60% - Accent6 17" xfId="3461"/>
    <cellStyle name="60% - Accent6 18" xfId="3462"/>
    <cellStyle name="60% - Accent6 19" xfId="3463"/>
    <cellStyle name="60% - Accent6 2" xfId="3464"/>
    <cellStyle name="60% - Accent6 2 10" xfId="3465"/>
    <cellStyle name="60% - Accent6 2 10 2" xfId="3466"/>
    <cellStyle name="60% - Accent6 2 11" xfId="3467"/>
    <cellStyle name="60% - Accent6 2 11 2" xfId="3468"/>
    <cellStyle name="60% - Accent6 2 12" xfId="3469"/>
    <cellStyle name="60% - Accent6 2 13" xfId="3470"/>
    <cellStyle name="60% - Accent6 2 14" xfId="3471"/>
    <cellStyle name="60% - Accent6 2 15" xfId="3472"/>
    <cellStyle name="60% - Accent6 2 16" xfId="3473"/>
    <cellStyle name="60% - Accent6 2 17" xfId="3474"/>
    <cellStyle name="60% - Accent6 2 18" xfId="3475"/>
    <cellStyle name="60% - Accent6 2 19" xfId="3476"/>
    <cellStyle name="60% - Accent6 2 2" xfId="3477"/>
    <cellStyle name="60% - Accent6 2 2 2" xfId="3478"/>
    <cellStyle name="60% - Accent6 2 2 3" xfId="3479"/>
    <cellStyle name="60% - Accent6 2 20" xfId="3480"/>
    <cellStyle name="60% - Accent6 2 21" xfId="3481"/>
    <cellStyle name="60% - Accent6 2 22" xfId="3482"/>
    <cellStyle name="60% - Accent6 2 23" xfId="3483"/>
    <cellStyle name="60% - Accent6 2 24" xfId="3484"/>
    <cellStyle name="60% - Accent6 2 25" xfId="3485"/>
    <cellStyle name="60% - Accent6 2 3" xfId="3486"/>
    <cellStyle name="60% - Accent6 2 3 2" xfId="3487"/>
    <cellStyle name="60% - Accent6 2 3 3" xfId="3488"/>
    <cellStyle name="60% - Accent6 2 4" xfId="3489"/>
    <cellStyle name="60% - Accent6 2 4 2" xfId="3490"/>
    <cellStyle name="60% - Accent6 2 4 3" xfId="3491"/>
    <cellStyle name="60% - Accent6 2 5" xfId="3492"/>
    <cellStyle name="60% - Accent6 2 5 2" xfId="3493"/>
    <cellStyle name="60% - Accent6 2 5 3" xfId="3494"/>
    <cellStyle name="60% - Accent6 2 6" xfId="3495"/>
    <cellStyle name="60% - Accent6 2 6 2" xfId="3496"/>
    <cellStyle name="60% - Accent6 2 6 3" xfId="3497"/>
    <cellStyle name="60% - Accent6 2 7" xfId="3498"/>
    <cellStyle name="60% - Accent6 2 7 2" xfId="3499"/>
    <cellStyle name="60% - Accent6 2 7 3" xfId="3500"/>
    <cellStyle name="60% - Accent6 2 8" xfId="3501"/>
    <cellStyle name="60% - Accent6 2 8 2" xfId="3502"/>
    <cellStyle name="60% - Accent6 2 8 3" xfId="3503"/>
    <cellStyle name="60% - Accent6 2 9" xfId="3504"/>
    <cellStyle name="60% - Accent6 20" xfId="3505"/>
    <cellStyle name="60% - Accent6 21" xfId="3506"/>
    <cellStyle name="60% - Accent6 22" xfId="3507"/>
    <cellStyle name="60% - Accent6 23" xfId="3508"/>
    <cellStyle name="60% - Accent6 24" xfId="3509"/>
    <cellStyle name="60% - Accent6 25" xfId="3510"/>
    <cellStyle name="60% - Accent6 26" xfId="3511"/>
    <cellStyle name="60% - Accent6 27" xfId="3512"/>
    <cellStyle name="60% - Accent6 28" xfId="3513"/>
    <cellStyle name="60% - Accent6 29" xfId="3514"/>
    <cellStyle name="60% - Accent6 3" xfId="3515"/>
    <cellStyle name="60% - Accent6 3 2" xfId="3516"/>
    <cellStyle name="60% - Accent6 3 2 2" xfId="3517"/>
    <cellStyle name="60% - Accent6 3 3" xfId="3518"/>
    <cellStyle name="60% - Accent6 3 4" xfId="3519"/>
    <cellStyle name="60% - Accent6 30" xfId="3520"/>
    <cellStyle name="60% - Accent6 4" xfId="3521"/>
    <cellStyle name="60% - Accent6 4 2" xfId="3522"/>
    <cellStyle name="60% - Accent6 4 2 2" xfId="3523"/>
    <cellStyle name="60% - Accent6 4 3" xfId="3524"/>
    <cellStyle name="60% - Accent6 4 4" xfId="3525"/>
    <cellStyle name="60% - Accent6 5" xfId="3526"/>
    <cellStyle name="60% - Accent6 5 2" xfId="3527"/>
    <cellStyle name="60% - Accent6 5 2 2" xfId="3528"/>
    <cellStyle name="60% - Accent6 5 3" xfId="3529"/>
    <cellStyle name="60% - Accent6 5 4" xfId="3530"/>
    <cellStyle name="60% - Accent6 6" xfId="3531"/>
    <cellStyle name="60% - Accent6 6 2" xfId="3532"/>
    <cellStyle name="60% - Accent6 6 2 2" xfId="3533"/>
    <cellStyle name="60% - Accent6 6 3" xfId="3534"/>
    <cellStyle name="60% - Accent6 6 3 2" xfId="3535"/>
    <cellStyle name="60% - Accent6 6 4" xfId="3536"/>
    <cellStyle name="60% - Accent6 6 5" xfId="3537"/>
    <cellStyle name="60% - Accent6 6 6" xfId="3538"/>
    <cellStyle name="60% - Accent6 7" xfId="3539"/>
    <cellStyle name="60% - Accent6 7 10" xfId="3540"/>
    <cellStyle name="60% - Accent6 7 10 2" xfId="3541"/>
    <cellStyle name="60% - Accent6 7 11" xfId="3542"/>
    <cellStyle name="60% - Accent6 7 11 2" xfId="3543"/>
    <cellStyle name="60% - Accent6 7 12" xfId="3544"/>
    <cellStyle name="60% - Accent6 7 13" xfId="3545"/>
    <cellStyle name="60% - Accent6 7 2" xfId="3546"/>
    <cellStyle name="60% - Accent6 7 2 2" xfId="3547"/>
    <cellStyle name="60% - Accent6 7 3" xfId="3548"/>
    <cellStyle name="60% - Accent6 7 3 2" xfId="3549"/>
    <cellStyle name="60% - Accent6 7 4" xfId="3550"/>
    <cellStyle name="60% - Accent6 7 4 2" xfId="3551"/>
    <cellStyle name="60% - Accent6 7 5" xfId="3552"/>
    <cellStyle name="60% - Accent6 7 5 2" xfId="3553"/>
    <cellStyle name="60% - Accent6 7 6" xfId="3554"/>
    <cellStyle name="60% - Accent6 7 6 2" xfId="3555"/>
    <cellStyle name="60% - Accent6 7 7" xfId="3556"/>
    <cellStyle name="60% - Accent6 7 7 2" xfId="3557"/>
    <cellStyle name="60% - Accent6 7 8" xfId="3558"/>
    <cellStyle name="60% - Accent6 7 8 2" xfId="3559"/>
    <cellStyle name="60% - Accent6 7 9" xfId="3560"/>
    <cellStyle name="60% - Accent6 7 9 2" xfId="3561"/>
    <cellStyle name="60% - Accent6 8" xfId="3562"/>
    <cellStyle name="60% - Accent6 8 2" xfId="3563"/>
    <cellStyle name="60% - Accent6 8 3" xfId="3564"/>
    <cellStyle name="60% - Accent6 9" xfId="3565"/>
    <cellStyle name="60% - Accent6 9 2" xfId="3566"/>
    <cellStyle name="60% - Accent6 9 3" xfId="3567"/>
    <cellStyle name="Accent1 - 20%" xfId="3568"/>
    <cellStyle name="Accent1 - 40%" xfId="3569"/>
    <cellStyle name="Accent1 - 60%" xfId="3570"/>
    <cellStyle name="Accent1 10" xfId="3571"/>
    <cellStyle name="Accent1 10 2" xfId="3572"/>
    <cellStyle name="Accent1 10 3" xfId="3573"/>
    <cellStyle name="Accent1 11" xfId="3574"/>
    <cellStyle name="Accent1 11 2" xfId="3575"/>
    <cellStyle name="Accent1 11 3" xfId="3576"/>
    <cellStyle name="Accent1 12" xfId="3577"/>
    <cellStyle name="Accent1 12 10" xfId="3578"/>
    <cellStyle name="Accent1 12 10 2" xfId="3579"/>
    <cellStyle name="Accent1 12 11" xfId="3580"/>
    <cellStyle name="Accent1 12 11 2" xfId="3581"/>
    <cellStyle name="Accent1 12 12" xfId="3582"/>
    <cellStyle name="Accent1 12 12 2" xfId="3583"/>
    <cellStyle name="Accent1 12 13" xfId="3584"/>
    <cellStyle name="Accent1 12 13 2" xfId="3585"/>
    <cellStyle name="Accent1 12 14" xfId="3586"/>
    <cellStyle name="Accent1 12 14 2" xfId="3587"/>
    <cellStyle name="Accent1 12 15" xfId="3588"/>
    <cellStyle name="Accent1 12 15 2" xfId="3589"/>
    <cellStyle name="Accent1 12 16" xfId="3590"/>
    <cellStyle name="Accent1 12 16 2" xfId="3591"/>
    <cellStyle name="Accent1 12 17" xfId="3592"/>
    <cellStyle name="Accent1 12 17 2" xfId="3593"/>
    <cellStyle name="Accent1 12 18" xfId="3594"/>
    <cellStyle name="Accent1 12 18 2" xfId="3595"/>
    <cellStyle name="Accent1 12 19" xfId="3596"/>
    <cellStyle name="Accent1 12 19 2" xfId="3597"/>
    <cellStyle name="Accent1 12 2" xfId="3598"/>
    <cellStyle name="Accent1 12 2 2" xfId="3599"/>
    <cellStyle name="Accent1 12 20" xfId="3600"/>
    <cellStyle name="Accent1 12 20 2" xfId="3601"/>
    <cellStyle name="Accent1 12 21" xfId="3602"/>
    <cellStyle name="Accent1 12 21 2" xfId="3603"/>
    <cellStyle name="Accent1 12 22" xfId="3604"/>
    <cellStyle name="Accent1 12 22 2" xfId="3605"/>
    <cellStyle name="Accent1 12 23" xfId="3606"/>
    <cellStyle name="Accent1 12 23 2" xfId="3607"/>
    <cellStyle name="Accent1 12 24" xfId="3608"/>
    <cellStyle name="Accent1 12 24 2" xfId="3609"/>
    <cellStyle name="Accent1 12 25" xfId="3610"/>
    <cellStyle name="Accent1 12 25 2" xfId="3611"/>
    <cellStyle name="Accent1 12 26" xfId="3612"/>
    <cellStyle name="Accent1 12 26 2" xfId="3613"/>
    <cellStyle name="Accent1 12 27" xfId="3614"/>
    <cellStyle name="Accent1 12 27 2" xfId="3615"/>
    <cellStyle name="Accent1 12 28" xfId="3616"/>
    <cellStyle name="Accent1 12 28 2" xfId="3617"/>
    <cellStyle name="Accent1 12 29" xfId="3618"/>
    <cellStyle name="Accent1 12 29 2" xfId="3619"/>
    <cellStyle name="Accent1 12 3" xfId="3620"/>
    <cellStyle name="Accent1 12 3 2" xfId="3621"/>
    <cellStyle name="Accent1 12 30" xfId="3622"/>
    <cellStyle name="Accent1 12 30 2" xfId="3623"/>
    <cellStyle name="Accent1 12 31" xfId="3624"/>
    <cellStyle name="Accent1 12 32" xfId="3625"/>
    <cellStyle name="Accent1 12 4" xfId="3626"/>
    <cellStyle name="Accent1 12 4 2" xfId="3627"/>
    <cellStyle name="Accent1 12 5" xfId="3628"/>
    <cellStyle name="Accent1 12 5 2" xfId="3629"/>
    <cellStyle name="Accent1 12 6" xfId="3630"/>
    <cellStyle name="Accent1 12 6 2" xfId="3631"/>
    <cellStyle name="Accent1 12 7" xfId="3632"/>
    <cellStyle name="Accent1 12 7 2" xfId="3633"/>
    <cellStyle name="Accent1 12 8" xfId="3634"/>
    <cellStyle name="Accent1 12 8 2" xfId="3635"/>
    <cellStyle name="Accent1 12 9" xfId="3636"/>
    <cellStyle name="Accent1 12 9 2" xfId="3637"/>
    <cellStyle name="Accent1 13" xfId="3638"/>
    <cellStyle name="Accent1 13 2" xfId="3639"/>
    <cellStyle name="Accent1 13 3" xfId="3640"/>
    <cellStyle name="Accent1 14" xfId="3641"/>
    <cellStyle name="Accent1 14 2" xfId="3642"/>
    <cellStyle name="Accent1 14 3" xfId="3643"/>
    <cellStyle name="Accent1 15" xfId="3644"/>
    <cellStyle name="Accent1 15 2" xfId="3645"/>
    <cellStyle name="Accent1 15 3" xfId="3646"/>
    <cellStyle name="Accent1 16" xfId="3647"/>
    <cellStyle name="Accent1 16 2" xfId="3648"/>
    <cellStyle name="Accent1 17" xfId="3649"/>
    <cellStyle name="Accent1 18" xfId="3650"/>
    <cellStyle name="Accent1 19" xfId="3651"/>
    <cellStyle name="Accent1 2" xfId="3652"/>
    <cellStyle name="Accent1 2 10" xfId="3653"/>
    <cellStyle name="Accent1 2 10 2" xfId="3654"/>
    <cellStyle name="Accent1 2 11" xfId="3655"/>
    <cellStyle name="Accent1 2 11 2" xfId="3656"/>
    <cellStyle name="Accent1 2 12" xfId="3657"/>
    <cellStyle name="Accent1 2 13" xfId="3658"/>
    <cellStyle name="Accent1 2 14" xfId="3659"/>
    <cellStyle name="Accent1 2 15" xfId="3660"/>
    <cellStyle name="Accent1 2 16" xfId="3661"/>
    <cellStyle name="Accent1 2 17" xfId="3662"/>
    <cellStyle name="Accent1 2 18" xfId="3663"/>
    <cellStyle name="Accent1 2 19" xfId="3664"/>
    <cellStyle name="Accent1 2 2" xfId="3665"/>
    <cellStyle name="Accent1 2 2 2" xfId="3666"/>
    <cellStyle name="Accent1 2 2 3" xfId="3667"/>
    <cellStyle name="Accent1 2 20" xfId="3668"/>
    <cellStyle name="Accent1 2 21" xfId="3669"/>
    <cellStyle name="Accent1 2 22" xfId="3670"/>
    <cellStyle name="Accent1 2 23" xfId="3671"/>
    <cellStyle name="Accent1 2 24" xfId="3672"/>
    <cellStyle name="Accent1 2 25" xfId="3673"/>
    <cellStyle name="Accent1 2 3" xfId="3674"/>
    <cellStyle name="Accent1 2 3 2" xfId="3675"/>
    <cellStyle name="Accent1 2 3 3" xfId="3676"/>
    <cellStyle name="Accent1 2 4" xfId="3677"/>
    <cellStyle name="Accent1 2 4 2" xfId="3678"/>
    <cellStyle name="Accent1 2 4 3" xfId="3679"/>
    <cellStyle name="Accent1 2 5" xfId="3680"/>
    <cellStyle name="Accent1 2 5 2" xfId="3681"/>
    <cellStyle name="Accent1 2 5 3" xfId="3682"/>
    <cellStyle name="Accent1 2 6" xfId="3683"/>
    <cellStyle name="Accent1 2 6 2" xfId="3684"/>
    <cellStyle name="Accent1 2 6 3" xfId="3685"/>
    <cellStyle name="Accent1 2 7" xfId="3686"/>
    <cellStyle name="Accent1 2 7 2" xfId="3687"/>
    <cellStyle name="Accent1 2 7 3" xfId="3688"/>
    <cellStyle name="Accent1 2 8" xfId="3689"/>
    <cellStyle name="Accent1 2 8 2" xfId="3690"/>
    <cellStyle name="Accent1 2 8 3" xfId="3691"/>
    <cellStyle name="Accent1 2 9" xfId="3692"/>
    <cellStyle name="Accent1 20" xfId="3693"/>
    <cellStyle name="Accent1 21" xfId="3694"/>
    <cellStyle name="Accent1 22" xfId="3695"/>
    <cellStyle name="Accent1 23" xfId="3696"/>
    <cellStyle name="Accent1 24" xfId="3697"/>
    <cellStyle name="Accent1 25" xfId="3698"/>
    <cellStyle name="Accent1 26" xfId="3699"/>
    <cellStyle name="Accent1 27" xfId="3700"/>
    <cellStyle name="Accent1 28" xfId="3701"/>
    <cellStyle name="Accent1 29" xfId="3702"/>
    <cellStyle name="Accent1 3" xfId="3703"/>
    <cellStyle name="Accent1 3 2" xfId="3704"/>
    <cellStyle name="Accent1 3 2 2" xfId="3705"/>
    <cellStyle name="Accent1 3 3" xfId="3706"/>
    <cellStyle name="Accent1 3 4" xfId="3707"/>
    <cellStyle name="Accent1 3 5" xfId="3708"/>
    <cellStyle name="Accent1 30" xfId="3709"/>
    <cellStyle name="Accent1 4" xfId="3710"/>
    <cellStyle name="Accent1 4 2" xfId="3711"/>
    <cellStyle name="Accent1 4 2 2" xfId="3712"/>
    <cellStyle name="Accent1 4 3" xfId="3713"/>
    <cellStyle name="Accent1 4 4" xfId="3714"/>
    <cellStyle name="Accent1 4 5" xfId="3715"/>
    <cellStyle name="Accent1 5" xfId="3716"/>
    <cellStyle name="Accent1 5 2" xfId="3717"/>
    <cellStyle name="Accent1 5 2 2" xfId="3718"/>
    <cellStyle name="Accent1 5 3" xfId="3719"/>
    <cellStyle name="Accent1 5 4" xfId="3720"/>
    <cellStyle name="Accent1 5 5" xfId="3721"/>
    <cellStyle name="Accent1 6" xfId="3722"/>
    <cellStyle name="Accent1 6 2" xfId="3723"/>
    <cellStyle name="Accent1 6 2 2" xfId="3724"/>
    <cellStyle name="Accent1 6 3" xfId="3725"/>
    <cellStyle name="Accent1 6 3 2" xfId="3726"/>
    <cellStyle name="Accent1 6 4" xfId="3727"/>
    <cellStyle name="Accent1 6 5" xfId="3728"/>
    <cellStyle name="Accent1 6 6" xfId="3729"/>
    <cellStyle name="Accent1 7" xfId="3730"/>
    <cellStyle name="Accent1 7 10" xfId="3731"/>
    <cellStyle name="Accent1 7 10 2" xfId="3732"/>
    <cellStyle name="Accent1 7 11" xfId="3733"/>
    <cellStyle name="Accent1 7 11 2" xfId="3734"/>
    <cellStyle name="Accent1 7 12" xfId="3735"/>
    <cellStyle name="Accent1 7 13" xfId="3736"/>
    <cellStyle name="Accent1 7 2" xfId="3737"/>
    <cellStyle name="Accent1 7 2 2" xfId="3738"/>
    <cellStyle name="Accent1 7 3" xfId="3739"/>
    <cellStyle name="Accent1 7 3 2" xfId="3740"/>
    <cellStyle name="Accent1 7 4" xfId="3741"/>
    <cellStyle name="Accent1 7 4 2" xfId="3742"/>
    <cellStyle name="Accent1 7 5" xfId="3743"/>
    <cellStyle name="Accent1 7 5 2" xfId="3744"/>
    <cellStyle name="Accent1 7 6" xfId="3745"/>
    <cellStyle name="Accent1 7 6 2" xfId="3746"/>
    <cellStyle name="Accent1 7 7" xfId="3747"/>
    <cellStyle name="Accent1 7 7 2" xfId="3748"/>
    <cellStyle name="Accent1 7 8" xfId="3749"/>
    <cellStyle name="Accent1 7 8 2" xfId="3750"/>
    <cellStyle name="Accent1 7 9" xfId="3751"/>
    <cellStyle name="Accent1 7 9 2" xfId="3752"/>
    <cellStyle name="Accent1 8" xfId="3753"/>
    <cellStyle name="Accent1 8 2" xfId="3754"/>
    <cellStyle name="Accent1 8 3" xfId="3755"/>
    <cellStyle name="Accent1 9" xfId="3756"/>
    <cellStyle name="Accent1 9 2" xfId="3757"/>
    <cellStyle name="Accent1 9 3" xfId="3758"/>
    <cellStyle name="Accent2 - 20%" xfId="3759"/>
    <cellStyle name="Accent2 - 40%" xfId="3760"/>
    <cellStyle name="Accent2 - 60%" xfId="3761"/>
    <cellStyle name="Accent2 10" xfId="3762"/>
    <cellStyle name="Accent2 10 2" xfId="3763"/>
    <cellStyle name="Accent2 10 3" xfId="3764"/>
    <cellStyle name="Accent2 11" xfId="3765"/>
    <cellStyle name="Accent2 11 2" xfId="3766"/>
    <cellStyle name="Accent2 11 3" xfId="3767"/>
    <cellStyle name="Accent2 12" xfId="3768"/>
    <cellStyle name="Accent2 12 10" xfId="3769"/>
    <cellStyle name="Accent2 12 10 2" xfId="3770"/>
    <cellStyle name="Accent2 12 11" xfId="3771"/>
    <cellStyle name="Accent2 12 11 2" xfId="3772"/>
    <cellStyle name="Accent2 12 12" xfId="3773"/>
    <cellStyle name="Accent2 12 12 2" xfId="3774"/>
    <cellStyle name="Accent2 12 13" xfId="3775"/>
    <cellStyle name="Accent2 12 13 2" xfId="3776"/>
    <cellStyle name="Accent2 12 14" xfId="3777"/>
    <cellStyle name="Accent2 12 14 2" xfId="3778"/>
    <cellStyle name="Accent2 12 15" xfId="3779"/>
    <cellStyle name="Accent2 12 15 2" xfId="3780"/>
    <cellStyle name="Accent2 12 16" xfId="3781"/>
    <cellStyle name="Accent2 12 16 2" xfId="3782"/>
    <cellStyle name="Accent2 12 17" xfId="3783"/>
    <cellStyle name="Accent2 12 17 2" xfId="3784"/>
    <cellStyle name="Accent2 12 18" xfId="3785"/>
    <cellStyle name="Accent2 12 18 2" xfId="3786"/>
    <cellStyle name="Accent2 12 19" xfId="3787"/>
    <cellStyle name="Accent2 12 19 2" xfId="3788"/>
    <cellStyle name="Accent2 12 2" xfId="3789"/>
    <cellStyle name="Accent2 12 2 2" xfId="3790"/>
    <cellStyle name="Accent2 12 20" xfId="3791"/>
    <cellStyle name="Accent2 12 20 2" xfId="3792"/>
    <cellStyle name="Accent2 12 21" xfId="3793"/>
    <cellStyle name="Accent2 12 21 2" xfId="3794"/>
    <cellStyle name="Accent2 12 22" xfId="3795"/>
    <cellStyle name="Accent2 12 22 2" xfId="3796"/>
    <cellStyle name="Accent2 12 23" xfId="3797"/>
    <cellStyle name="Accent2 12 23 2" xfId="3798"/>
    <cellStyle name="Accent2 12 24" xfId="3799"/>
    <cellStyle name="Accent2 12 24 2" xfId="3800"/>
    <cellStyle name="Accent2 12 25" xfId="3801"/>
    <cellStyle name="Accent2 12 25 2" xfId="3802"/>
    <cellStyle name="Accent2 12 26" xfId="3803"/>
    <cellStyle name="Accent2 12 26 2" xfId="3804"/>
    <cellStyle name="Accent2 12 27" xfId="3805"/>
    <cellStyle name="Accent2 12 27 2" xfId="3806"/>
    <cellStyle name="Accent2 12 28" xfId="3807"/>
    <cellStyle name="Accent2 12 28 2" xfId="3808"/>
    <cellStyle name="Accent2 12 29" xfId="3809"/>
    <cellStyle name="Accent2 12 29 2" xfId="3810"/>
    <cellStyle name="Accent2 12 3" xfId="3811"/>
    <cellStyle name="Accent2 12 3 2" xfId="3812"/>
    <cellStyle name="Accent2 12 30" xfId="3813"/>
    <cellStyle name="Accent2 12 30 2" xfId="3814"/>
    <cellStyle name="Accent2 12 31" xfId="3815"/>
    <cellStyle name="Accent2 12 32" xfId="3816"/>
    <cellStyle name="Accent2 12 4" xfId="3817"/>
    <cellStyle name="Accent2 12 4 2" xfId="3818"/>
    <cellStyle name="Accent2 12 5" xfId="3819"/>
    <cellStyle name="Accent2 12 5 2" xfId="3820"/>
    <cellStyle name="Accent2 12 6" xfId="3821"/>
    <cellStyle name="Accent2 12 6 2" xfId="3822"/>
    <cellStyle name="Accent2 12 7" xfId="3823"/>
    <cellStyle name="Accent2 12 7 2" xfId="3824"/>
    <cellStyle name="Accent2 12 8" xfId="3825"/>
    <cellStyle name="Accent2 12 8 2" xfId="3826"/>
    <cellStyle name="Accent2 12 9" xfId="3827"/>
    <cellStyle name="Accent2 12 9 2" xfId="3828"/>
    <cellStyle name="Accent2 13" xfId="3829"/>
    <cellStyle name="Accent2 13 2" xfId="3830"/>
    <cellStyle name="Accent2 13 3" xfId="3831"/>
    <cellStyle name="Accent2 14" xfId="3832"/>
    <cellStyle name="Accent2 14 2" xfId="3833"/>
    <cellStyle name="Accent2 14 3" xfId="3834"/>
    <cellStyle name="Accent2 15" xfId="3835"/>
    <cellStyle name="Accent2 15 2" xfId="3836"/>
    <cellStyle name="Accent2 15 3" xfId="3837"/>
    <cellStyle name="Accent2 16" xfId="3838"/>
    <cellStyle name="Accent2 16 2" xfId="3839"/>
    <cellStyle name="Accent2 17" xfId="3840"/>
    <cellStyle name="Accent2 18" xfId="3841"/>
    <cellStyle name="Accent2 19" xfId="3842"/>
    <cellStyle name="Accent2 2" xfId="3843"/>
    <cellStyle name="Accent2 2 10" xfId="3844"/>
    <cellStyle name="Accent2 2 10 2" xfId="3845"/>
    <cellStyle name="Accent2 2 11" xfId="3846"/>
    <cellStyle name="Accent2 2 11 2" xfId="3847"/>
    <cellStyle name="Accent2 2 12" xfId="3848"/>
    <cellStyle name="Accent2 2 13" xfId="3849"/>
    <cellStyle name="Accent2 2 14" xfId="3850"/>
    <cellStyle name="Accent2 2 15" xfId="3851"/>
    <cellStyle name="Accent2 2 16" xfId="3852"/>
    <cellStyle name="Accent2 2 17" xfId="3853"/>
    <cellStyle name="Accent2 2 18" xfId="3854"/>
    <cellStyle name="Accent2 2 19" xfId="3855"/>
    <cellStyle name="Accent2 2 2" xfId="3856"/>
    <cellStyle name="Accent2 2 2 2" xfId="3857"/>
    <cellStyle name="Accent2 2 2 3" xfId="3858"/>
    <cellStyle name="Accent2 2 20" xfId="3859"/>
    <cellStyle name="Accent2 2 21" xfId="3860"/>
    <cellStyle name="Accent2 2 22" xfId="3861"/>
    <cellStyle name="Accent2 2 23" xfId="3862"/>
    <cellStyle name="Accent2 2 24" xfId="3863"/>
    <cellStyle name="Accent2 2 25" xfId="3864"/>
    <cellStyle name="Accent2 2 3" xfId="3865"/>
    <cellStyle name="Accent2 2 3 2" xfId="3866"/>
    <cellStyle name="Accent2 2 3 3" xfId="3867"/>
    <cellStyle name="Accent2 2 4" xfId="3868"/>
    <cellStyle name="Accent2 2 4 2" xfId="3869"/>
    <cellStyle name="Accent2 2 4 3" xfId="3870"/>
    <cellStyle name="Accent2 2 5" xfId="3871"/>
    <cellStyle name="Accent2 2 5 2" xfId="3872"/>
    <cellStyle name="Accent2 2 5 3" xfId="3873"/>
    <cellStyle name="Accent2 2 6" xfId="3874"/>
    <cellStyle name="Accent2 2 6 2" xfId="3875"/>
    <cellStyle name="Accent2 2 6 3" xfId="3876"/>
    <cellStyle name="Accent2 2 7" xfId="3877"/>
    <cellStyle name="Accent2 2 7 2" xfId="3878"/>
    <cellStyle name="Accent2 2 7 3" xfId="3879"/>
    <cellStyle name="Accent2 2 8" xfId="3880"/>
    <cellStyle name="Accent2 2 8 2" xfId="3881"/>
    <cellStyle name="Accent2 2 8 3" xfId="3882"/>
    <cellStyle name="Accent2 2 9" xfId="3883"/>
    <cellStyle name="Accent2 20" xfId="3884"/>
    <cellStyle name="Accent2 21" xfId="3885"/>
    <cellStyle name="Accent2 22" xfId="3886"/>
    <cellStyle name="Accent2 23" xfId="3887"/>
    <cellStyle name="Accent2 24" xfId="3888"/>
    <cellStyle name="Accent2 25" xfId="3889"/>
    <cellStyle name="Accent2 26" xfId="3890"/>
    <cellStyle name="Accent2 27" xfId="3891"/>
    <cellStyle name="Accent2 28" xfId="3892"/>
    <cellStyle name="Accent2 29" xfId="3893"/>
    <cellStyle name="Accent2 3" xfId="3894"/>
    <cellStyle name="Accent2 3 2" xfId="3895"/>
    <cellStyle name="Accent2 3 2 2" xfId="3896"/>
    <cellStyle name="Accent2 3 3" xfId="3897"/>
    <cellStyle name="Accent2 3 4" xfId="3898"/>
    <cellStyle name="Accent2 3 5" xfId="3899"/>
    <cellStyle name="Accent2 30" xfId="3900"/>
    <cellStyle name="Accent2 4" xfId="3901"/>
    <cellStyle name="Accent2 4 2" xfId="3902"/>
    <cellStyle name="Accent2 4 2 2" xfId="3903"/>
    <cellStyle name="Accent2 4 3" xfId="3904"/>
    <cellStyle name="Accent2 4 4" xfId="3905"/>
    <cellStyle name="Accent2 4 5" xfId="3906"/>
    <cellStyle name="Accent2 5" xfId="3907"/>
    <cellStyle name="Accent2 5 2" xfId="3908"/>
    <cellStyle name="Accent2 5 2 2" xfId="3909"/>
    <cellStyle name="Accent2 5 3" xfId="3910"/>
    <cellStyle name="Accent2 5 4" xfId="3911"/>
    <cellStyle name="Accent2 5 5" xfId="3912"/>
    <cellStyle name="Accent2 6" xfId="3913"/>
    <cellStyle name="Accent2 6 2" xfId="3914"/>
    <cellStyle name="Accent2 6 2 2" xfId="3915"/>
    <cellStyle name="Accent2 6 3" xfId="3916"/>
    <cellStyle name="Accent2 6 3 2" xfId="3917"/>
    <cellStyle name="Accent2 6 4" xfId="3918"/>
    <cellStyle name="Accent2 6 5" xfId="3919"/>
    <cellStyle name="Accent2 6 6" xfId="3920"/>
    <cellStyle name="Accent2 7" xfId="3921"/>
    <cellStyle name="Accent2 7 10" xfId="3922"/>
    <cellStyle name="Accent2 7 10 2" xfId="3923"/>
    <cellStyle name="Accent2 7 11" xfId="3924"/>
    <cellStyle name="Accent2 7 11 2" xfId="3925"/>
    <cellStyle name="Accent2 7 12" xfId="3926"/>
    <cellStyle name="Accent2 7 13" xfId="3927"/>
    <cellStyle name="Accent2 7 2" xfId="3928"/>
    <cellStyle name="Accent2 7 2 2" xfId="3929"/>
    <cellStyle name="Accent2 7 3" xfId="3930"/>
    <cellStyle name="Accent2 7 3 2" xfId="3931"/>
    <cellStyle name="Accent2 7 4" xfId="3932"/>
    <cellStyle name="Accent2 7 4 2" xfId="3933"/>
    <cellStyle name="Accent2 7 5" xfId="3934"/>
    <cellStyle name="Accent2 7 5 2" xfId="3935"/>
    <cellStyle name="Accent2 7 6" xfId="3936"/>
    <cellStyle name="Accent2 7 6 2" xfId="3937"/>
    <cellStyle name="Accent2 7 7" xfId="3938"/>
    <cellStyle name="Accent2 7 7 2" xfId="3939"/>
    <cellStyle name="Accent2 7 8" xfId="3940"/>
    <cellStyle name="Accent2 7 8 2" xfId="3941"/>
    <cellStyle name="Accent2 7 9" xfId="3942"/>
    <cellStyle name="Accent2 7 9 2" xfId="3943"/>
    <cellStyle name="Accent2 8" xfId="3944"/>
    <cellStyle name="Accent2 8 2" xfId="3945"/>
    <cellStyle name="Accent2 8 3" xfId="3946"/>
    <cellStyle name="Accent2 9" xfId="3947"/>
    <cellStyle name="Accent2 9 2" xfId="3948"/>
    <cellStyle name="Accent2 9 3" xfId="3949"/>
    <cellStyle name="Accent3 - 20%" xfId="3950"/>
    <cellStyle name="Accent3 - 40%" xfId="3951"/>
    <cellStyle name="Accent3 - 60%" xfId="3952"/>
    <cellStyle name="Accent3 10" xfId="3953"/>
    <cellStyle name="Accent3 10 2" xfId="3954"/>
    <cellStyle name="Accent3 10 3" xfId="3955"/>
    <cellStyle name="Accent3 11" xfId="3956"/>
    <cellStyle name="Accent3 11 2" xfId="3957"/>
    <cellStyle name="Accent3 11 3" xfId="3958"/>
    <cellStyle name="Accent3 12" xfId="3959"/>
    <cellStyle name="Accent3 12 10" xfId="3960"/>
    <cellStyle name="Accent3 12 10 2" xfId="3961"/>
    <cellStyle name="Accent3 12 11" xfId="3962"/>
    <cellStyle name="Accent3 12 11 2" xfId="3963"/>
    <cellStyle name="Accent3 12 12" xfId="3964"/>
    <cellStyle name="Accent3 12 12 2" xfId="3965"/>
    <cellStyle name="Accent3 12 13" xfId="3966"/>
    <cellStyle name="Accent3 12 13 2" xfId="3967"/>
    <cellStyle name="Accent3 12 14" xfId="3968"/>
    <cellStyle name="Accent3 12 14 2" xfId="3969"/>
    <cellStyle name="Accent3 12 15" xfId="3970"/>
    <cellStyle name="Accent3 12 15 2" xfId="3971"/>
    <cellStyle name="Accent3 12 16" xfId="3972"/>
    <cellStyle name="Accent3 12 16 2" xfId="3973"/>
    <cellStyle name="Accent3 12 17" xfId="3974"/>
    <cellStyle name="Accent3 12 17 2" xfId="3975"/>
    <cellStyle name="Accent3 12 18" xfId="3976"/>
    <cellStyle name="Accent3 12 18 2" xfId="3977"/>
    <cellStyle name="Accent3 12 19" xfId="3978"/>
    <cellStyle name="Accent3 12 19 2" xfId="3979"/>
    <cellStyle name="Accent3 12 2" xfId="3980"/>
    <cellStyle name="Accent3 12 2 2" xfId="3981"/>
    <cellStyle name="Accent3 12 20" xfId="3982"/>
    <cellStyle name="Accent3 12 20 2" xfId="3983"/>
    <cellStyle name="Accent3 12 21" xfId="3984"/>
    <cellStyle name="Accent3 12 21 2" xfId="3985"/>
    <cellStyle name="Accent3 12 22" xfId="3986"/>
    <cellStyle name="Accent3 12 22 2" xfId="3987"/>
    <cellStyle name="Accent3 12 23" xfId="3988"/>
    <cellStyle name="Accent3 12 23 2" xfId="3989"/>
    <cellStyle name="Accent3 12 24" xfId="3990"/>
    <cellStyle name="Accent3 12 24 2" xfId="3991"/>
    <cellStyle name="Accent3 12 25" xfId="3992"/>
    <cellStyle name="Accent3 12 25 2" xfId="3993"/>
    <cellStyle name="Accent3 12 26" xfId="3994"/>
    <cellStyle name="Accent3 12 26 2" xfId="3995"/>
    <cellStyle name="Accent3 12 27" xfId="3996"/>
    <cellStyle name="Accent3 12 27 2" xfId="3997"/>
    <cellStyle name="Accent3 12 28" xfId="3998"/>
    <cellStyle name="Accent3 12 28 2" xfId="3999"/>
    <cellStyle name="Accent3 12 29" xfId="4000"/>
    <cellStyle name="Accent3 12 29 2" xfId="4001"/>
    <cellStyle name="Accent3 12 3" xfId="4002"/>
    <cellStyle name="Accent3 12 3 2" xfId="4003"/>
    <cellStyle name="Accent3 12 30" xfId="4004"/>
    <cellStyle name="Accent3 12 30 2" xfId="4005"/>
    <cellStyle name="Accent3 12 31" xfId="4006"/>
    <cellStyle name="Accent3 12 32" xfId="4007"/>
    <cellStyle name="Accent3 12 4" xfId="4008"/>
    <cellStyle name="Accent3 12 4 2" xfId="4009"/>
    <cellStyle name="Accent3 12 5" xfId="4010"/>
    <cellStyle name="Accent3 12 5 2" xfId="4011"/>
    <cellStyle name="Accent3 12 6" xfId="4012"/>
    <cellStyle name="Accent3 12 6 2" xfId="4013"/>
    <cellStyle name="Accent3 12 7" xfId="4014"/>
    <cellStyle name="Accent3 12 7 2" xfId="4015"/>
    <cellStyle name="Accent3 12 8" xfId="4016"/>
    <cellStyle name="Accent3 12 8 2" xfId="4017"/>
    <cellStyle name="Accent3 12 9" xfId="4018"/>
    <cellStyle name="Accent3 12 9 2" xfId="4019"/>
    <cellStyle name="Accent3 13" xfId="4020"/>
    <cellStyle name="Accent3 13 2" xfId="4021"/>
    <cellStyle name="Accent3 13 3" xfId="4022"/>
    <cellStyle name="Accent3 14" xfId="4023"/>
    <cellStyle name="Accent3 14 2" xfId="4024"/>
    <cellStyle name="Accent3 14 3" xfId="4025"/>
    <cellStyle name="Accent3 15" xfId="4026"/>
    <cellStyle name="Accent3 15 2" xfId="4027"/>
    <cellStyle name="Accent3 15 3" xfId="4028"/>
    <cellStyle name="Accent3 16" xfId="4029"/>
    <cellStyle name="Accent3 16 2" xfId="4030"/>
    <cellStyle name="Accent3 17" xfId="4031"/>
    <cellStyle name="Accent3 18" xfId="4032"/>
    <cellStyle name="Accent3 19" xfId="4033"/>
    <cellStyle name="Accent3 2" xfId="4034"/>
    <cellStyle name="Accent3 2 10" xfId="4035"/>
    <cellStyle name="Accent3 2 10 2" xfId="4036"/>
    <cellStyle name="Accent3 2 11" xfId="4037"/>
    <cellStyle name="Accent3 2 11 2" xfId="4038"/>
    <cellStyle name="Accent3 2 12" xfId="4039"/>
    <cellStyle name="Accent3 2 13" xfId="4040"/>
    <cellStyle name="Accent3 2 14" xfId="4041"/>
    <cellStyle name="Accent3 2 15" xfId="4042"/>
    <cellStyle name="Accent3 2 16" xfId="4043"/>
    <cellStyle name="Accent3 2 17" xfId="4044"/>
    <cellStyle name="Accent3 2 18" xfId="4045"/>
    <cellStyle name="Accent3 2 19" xfId="4046"/>
    <cellStyle name="Accent3 2 2" xfId="4047"/>
    <cellStyle name="Accent3 2 2 2" xfId="4048"/>
    <cellStyle name="Accent3 2 2 3" xfId="4049"/>
    <cellStyle name="Accent3 2 20" xfId="4050"/>
    <cellStyle name="Accent3 2 21" xfId="4051"/>
    <cellStyle name="Accent3 2 22" xfId="4052"/>
    <cellStyle name="Accent3 2 23" xfId="4053"/>
    <cellStyle name="Accent3 2 24" xfId="4054"/>
    <cellStyle name="Accent3 2 25" xfId="4055"/>
    <cellStyle name="Accent3 2 3" xfId="4056"/>
    <cellStyle name="Accent3 2 3 2" xfId="4057"/>
    <cellStyle name="Accent3 2 3 3" xfId="4058"/>
    <cellStyle name="Accent3 2 4" xfId="4059"/>
    <cellStyle name="Accent3 2 4 2" xfId="4060"/>
    <cellStyle name="Accent3 2 4 3" xfId="4061"/>
    <cellStyle name="Accent3 2 5" xfId="4062"/>
    <cellStyle name="Accent3 2 5 2" xfId="4063"/>
    <cellStyle name="Accent3 2 5 3" xfId="4064"/>
    <cellStyle name="Accent3 2 6" xfId="4065"/>
    <cellStyle name="Accent3 2 6 2" xfId="4066"/>
    <cellStyle name="Accent3 2 6 3" xfId="4067"/>
    <cellStyle name="Accent3 2 7" xfId="4068"/>
    <cellStyle name="Accent3 2 7 2" xfId="4069"/>
    <cellStyle name="Accent3 2 7 3" xfId="4070"/>
    <cellStyle name="Accent3 2 8" xfId="4071"/>
    <cellStyle name="Accent3 2 8 2" xfId="4072"/>
    <cellStyle name="Accent3 2 8 3" xfId="4073"/>
    <cellStyle name="Accent3 2 9" xfId="4074"/>
    <cellStyle name="Accent3 20" xfId="4075"/>
    <cellStyle name="Accent3 21" xfId="4076"/>
    <cellStyle name="Accent3 22" xfId="4077"/>
    <cellStyle name="Accent3 23" xfId="4078"/>
    <cellStyle name="Accent3 24" xfId="4079"/>
    <cellStyle name="Accent3 25" xfId="4080"/>
    <cellStyle name="Accent3 26" xfId="4081"/>
    <cellStyle name="Accent3 27" xfId="4082"/>
    <cellStyle name="Accent3 28" xfId="4083"/>
    <cellStyle name="Accent3 29" xfId="4084"/>
    <cellStyle name="Accent3 3" xfId="4085"/>
    <cellStyle name="Accent3 3 2" xfId="4086"/>
    <cellStyle name="Accent3 3 2 2" xfId="4087"/>
    <cellStyle name="Accent3 3 3" xfId="4088"/>
    <cellStyle name="Accent3 3 4" xfId="4089"/>
    <cellStyle name="Accent3 3 5" xfId="4090"/>
    <cellStyle name="Accent3 30" xfId="4091"/>
    <cellStyle name="Accent3 4" xfId="4092"/>
    <cellStyle name="Accent3 4 2" xfId="4093"/>
    <cellStyle name="Accent3 4 2 2" xfId="4094"/>
    <cellStyle name="Accent3 4 3" xfId="4095"/>
    <cellStyle name="Accent3 4 4" xfId="4096"/>
    <cellStyle name="Accent3 4 5" xfId="4097"/>
    <cellStyle name="Accent3 5" xfId="4098"/>
    <cellStyle name="Accent3 5 2" xfId="4099"/>
    <cellStyle name="Accent3 5 2 2" xfId="4100"/>
    <cellStyle name="Accent3 5 3" xfId="4101"/>
    <cellStyle name="Accent3 5 4" xfId="4102"/>
    <cellStyle name="Accent3 5 5" xfId="4103"/>
    <cellStyle name="Accent3 6" xfId="4104"/>
    <cellStyle name="Accent3 6 2" xfId="4105"/>
    <cellStyle name="Accent3 6 2 2" xfId="4106"/>
    <cellStyle name="Accent3 6 3" xfId="4107"/>
    <cellStyle name="Accent3 6 3 2" xfId="4108"/>
    <cellStyle name="Accent3 6 4" xfId="4109"/>
    <cellStyle name="Accent3 6 5" xfId="4110"/>
    <cellStyle name="Accent3 6 6" xfId="4111"/>
    <cellStyle name="Accent3 7" xfId="4112"/>
    <cellStyle name="Accent3 7 10" xfId="4113"/>
    <cellStyle name="Accent3 7 10 2" xfId="4114"/>
    <cellStyle name="Accent3 7 11" xfId="4115"/>
    <cellStyle name="Accent3 7 11 2" xfId="4116"/>
    <cellStyle name="Accent3 7 12" xfId="4117"/>
    <cellStyle name="Accent3 7 13" xfId="4118"/>
    <cellStyle name="Accent3 7 2" xfId="4119"/>
    <cellStyle name="Accent3 7 2 2" xfId="4120"/>
    <cellStyle name="Accent3 7 3" xfId="4121"/>
    <cellStyle name="Accent3 7 3 2" xfId="4122"/>
    <cellStyle name="Accent3 7 4" xfId="4123"/>
    <cellStyle name="Accent3 7 4 2" xfId="4124"/>
    <cellStyle name="Accent3 7 5" xfId="4125"/>
    <cellStyle name="Accent3 7 5 2" xfId="4126"/>
    <cellStyle name="Accent3 7 6" xfId="4127"/>
    <cellStyle name="Accent3 7 6 2" xfId="4128"/>
    <cellStyle name="Accent3 7 7" xfId="4129"/>
    <cellStyle name="Accent3 7 7 2" xfId="4130"/>
    <cellStyle name="Accent3 7 8" xfId="4131"/>
    <cellStyle name="Accent3 7 8 2" xfId="4132"/>
    <cellStyle name="Accent3 7 9" xfId="4133"/>
    <cellStyle name="Accent3 7 9 2" xfId="4134"/>
    <cellStyle name="Accent3 8" xfId="4135"/>
    <cellStyle name="Accent3 8 2" xfId="4136"/>
    <cellStyle name="Accent3 8 3" xfId="4137"/>
    <cellStyle name="Accent3 9" xfId="4138"/>
    <cellStyle name="Accent3 9 2" xfId="4139"/>
    <cellStyle name="Accent3 9 3" xfId="4140"/>
    <cellStyle name="Accent4 - 20%" xfId="4141"/>
    <cellStyle name="Accent4 - 40%" xfId="4142"/>
    <cellStyle name="Accent4 - 60%" xfId="4143"/>
    <cellStyle name="Accent4 10" xfId="4144"/>
    <cellStyle name="Accent4 10 2" xfId="4145"/>
    <cellStyle name="Accent4 10 3" xfId="4146"/>
    <cellStyle name="Accent4 11" xfId="4147"/>
    <cellStyle name="Accent4 11 2" xfId="4148"/>
    <cellStyle name="Accent4 11 3" xfId="4149"/>
    <cellStyle name="Accent4 12" xfId="4150"/>
    <cellStyle name="Accent4 12 10" xfId="4151"/>
    <cellStyle name="Accent4 12 10 2" xfId="4152"/>
    <cellStyle name="Accent4 12 11" xfId="4153"/>
    <cellStyle name="Accent4 12 11 2" xfId="4154"/>
    <cellStyle name="Accent4 12 12" xfId="4155"/>
    <cellStyle name="Accent4 12 12 2" xfId="4156"/>
    <cellStyle name="Accent4 12 13" xfId="4157"/>
    <cellStyle name="Accent4 12 13 2" xfId="4158"/>
    <cellStyle name="Accent4 12 14" xfId="4159"/>
    <cellStyle name="Accent4 12 14 2" xfId="4160"/>
    <cellStyle name="Accent4 12 15" xfId="4161"/>
    <cellStyle name="Accent4 12 15 2" xfId="4162"/>
    <cellStyle name="Accent4 12 16" xfId="4163"/>
    <cellStyle name="Accent4 12 16 2" xfId="4164"/>
    <cellStyle name="Accent4 12 17" xfId="4165"/>
    <cellStyle name="Accent4 12 17 2" xfId="4166"/>
    <cellStyle name="Accent4 12 18" xfId="4167"/>
    <cellStyle name="Accent4 12 18 2" xfId="4168"/>
    <cellStyle name="Accent4 12 19" xfId="4169"/>
    <cellStyle name="Accent4 12 19 2" xfId="4170"/>
    <cellStyle name="Accent4 12 2" xfId="4171"/>
    <cellStyle name="Accent4 12 2 2" xfId="4172"/>
    <cellStyle name="Accent4 12 20" xfId="4173"/>
    <cellStyle name="Accent4 12 20 2" xfId="4174"/>
    <cellStyle name="Accent4 12 21" xfId="4175"/>
    <cellStyle name="Accent4 12 21 2" xfId="4176"/>
    <cellStyle name="Accent4 12 22" xfId="4177"/>
    <cellStyle name="Accent4 12 22 2" xfId="4178"/>
    <cellStyle name="Accent4 12 23" xfId="4179"/>
    <cellStyle name="Accent4 12 23 2" xfId="4180"/>
    <cellStyle name="Accent4 12 24" xfId="4181"/>
    <cellStyle name="Accent4 12 24 2" xfId="4182"/>
    <cellStyle name="Accent4 12 25" xfId="4183"/>
    <cellStyle name="Accent4 12 25 2" xfId="4184"/>
    <cellStyle name="Accent4 12 26" xfId="4185"/>
    <cellStyle name="Accent4 12 26 2" xfId="4186"/>
    <cellStyle name="Accent4 12 27" xfId="4187"/>
    <cellStyle name="Accent4 12 27 2" xfId="4188"/>
    <cellStyle name="Accent4 12 28" xfId="4189"/>
    <cellStyle name="Accent4 12 28 2" xfId="4190"/>
    <cellStyle name="Accent4 12 29" xfId="4191"/>
    <cellStyle name="Accent4 12 29 2" xfId="4192"/>
    <cellStyle name="Accent4 12 3" xfId="4193"/>
    <cellStyle name="Accent4 12 3 2" xfId="4194"/>
    <cellStyle name="Accent4 12 30" xfId="4195"/>
    <cellStyle name="Accent4 12 30 2" xfId="4196"/>
    <cellStyle name="Accent4 12 31" xfId="4197"/>
    <cellStyle name="Accent4 12 32" xfId="4198"/>
    <cellStyle name="Accent4 12 4" xfId="4199"/>
    <cellStyle name="Accent4 12 4 2" xfId="4200"/>
    <cellStyle name="Accent4 12 5" xfId="4201"/>
    <cellStyle name="Accent4 12 5 2" xfId="4202"/>
    <cellStyle name="Accent4 12 6" xfId="4203"/>
    <cellStyle name="Accent4 12 6 2" xfId="4204"/>
    <cellStyle name="Accent4 12 7" xfId="4205"/>
    <cellStyle name="Accent4 12 7 2" xfId="4206"/>
    <cellStyle name="Accent4 12 8" xfId="4207"/>
    <cellStyle name="Accent4 12 8 2" xfId="4208"/>
    <cellStyle name="Accent4 12 9" xfId="4209"/>
    <cellStyle name="Accent4 12 9 2" xfId="4210"/>
    <cellStyle name="Accent4 13" xfId="4211"/>
    <cellStyle name="Accent4 13 2" xfId="4212"/>
    <cellStyle name="Accent4 13 3" xfId="4213"/>
    <cellStyle name="Accent4 14" xfId="4214"/>
    <cellStyle name="Accent4 14 2" xfId="4215"/>
    <cellStyle name="Accent4 14 3" xfId="4216"/>
    <cellStyle name="Accent4 15" xfId="4217"/>
    <cellStyle name="Accent4 15 2" xfId="4218"/>
    <cellStyle name="Accent4 15 3" xfId="4219"/>
    <cellStyle name="Accent4 16" xfId="4220"/>
    <cellStyle name="Accent4 16 2" xfId="4221"/>
    <cellStyle name="Accent4 17" xfId="4222"/>
    <cellStyle name="Accent4 18" xfId="4223"/>
    <cellStyle name="Accent4 19" xfId="4224"/>
    <cellStyle name="Accent4 2" xfId="4225"/>
    <cellStyle name="Accent4 2 10" xfId="4226"/>
    <cellStyle name="Accent4 2 10 2" xfId="4227"/>
    <cellStyle name="Accent4 2 11" xfId="4228"/>
    <cellStyle name="Accent4 2 11 2" xfId="4229"/>
    <cellStyle name="Accent4 2 12" xfId="4230"/>
    <cellStyle name="Accent4 2 13" xfId="4231"/>
    <cellStyle name="Accent4 2 14" xfId="4232"/>
    <cellStyle name="Accent4 2 15" xfId="4233"/>
    <cellStyle name="Accent4 2 16" xfId="4234"/>
    <cellStyle name="Accent4 2 17" xfId="4235"/>
    <cellStyle name="Accent4 2 18" xfId="4236"/>
    <cellStyle name="Accent4 2 19" xfId="4237"/>
    <cellStyle name="Accent4 2 2" xfId="4238"/>
    <cellStyle name="Accent4 2 2 2" xfId="4239"/>
    <cellStyle name="Accent4 2 2 3" xfId="4240"/>
    <cellStyle name="Accent4 2 20" xfId="4241"/>
    <cellStyle name="Accent4 2 21" xfId="4242"/>
    <cellStyle name="Accent4 2 22" xfId="4243"/>
    <cellStyle name="Accent4 2 23" xfId="4244"/>
    <cellStyle name="Accent4 2 24" xfId="4245"/>
    <cellStyle name="Accent4 2 25" xfId="4246"/>
    <cellStyle name="Accent4 2 3" xfId="4247"/>
    <cellStyle name="Accent4 2 3 2" xfId="4248"/>
    <cellStyle name="Accent4 2 3 3" xfId="4249"/>
    <cellStyle name="Accent4 2 4" xfId="4250"/>
    <cellStyle name="Accent4 2 4 2" xfId="4251"/>
    <cellStyle name="Accent4 2 4 3" xfId="4252"/>
    <cellStyle name="Accent4 2 5" xfId="4253"/>
    <cellStyle name="Accent4 2 5 2" xfId="4254"/>
    <cellStyle name="Accent4 2 5 3" xfId="4255"/>
    <cellStyle name="Accent4 2 6" xfId="4256"/>
    <cellStyle name="Accent4 2 6 2" xfId="4257"/>
    <cellStyle name="Accent4 2 6 3" xfId="4258"/>
    <cellStyle name="Accent4 2 7" xfId="4259"/>
    <cellStyle name="Accent4 2 7 2" xfId="4260"/>
    <cellStyle name="Accent4 2 7 3" xfId="4261"/>
    <cellStyle name="Accent4 2 8" xfId="4262"/>
    <cellStyle name="Accent4 2 8 2" xfId="4263"/>
    <cellStyle name="Accent4 2 8 3" xfId="4264"/>
    <cellStyle name="Accent4 2 9" xfId="4265"/>
    <cellStyle name="Accent4 20" xfId="4266"/>
    <cellStyle name="Accent4 21" xfId="4267"/>
    <cellStyle name="Accent4 22" xfId="4268"/>
    <cellStyle name="Accent4 23" xfId="4269"/>
    <cellStyle name="Accent4 24" xfId="4270"/>
    <cellStyle name="Accent4 25" xfId="4271"/>
    <cellStyle name="Accent4 26" xfId="4272"/>
    <cellStyle name="Accent4 27" xfId="4273"/>
    <cellStyle name="Accent4 28" xfId="4274"/>
    <cellStyle name="Accent4 29" xfId="4275"/>
    <cellStyle name="Accent4 3" xfId="4276"/>
    <cellStyle name="Accent4 3 2" xfId="4277"/>
    <cellStyle name="Accent4 3 2 2" xfId="4278"/>
    <cellStyle name="Accent4 3 3" xfId="4279"/>
    <cellStyle name="Accent4 3 4" xfId="4280"/>
    <cellStyle name="Accent4 3 5" xfId="4281"/>
    <cellStyle name="Accent4 30" xfId="4282"/>
    <cellStyle name="Accent4 4" xfId="4283"/>
    <cellStyle name="Accent4 4 2" xfId="4284"/>
    <cellStyle name="Accent4 4 2 2" xfId="4285"/>
    <cellStyle name="Accent4 4 3" xfId="4286"/>
    <cellStyle name="Accent4 4 4" xfId="4287"/>
    <cellStyle name="Accent4 4 5" xfId="4288"/>
    <cellStyle name="Accent4 5" xfId="4289"/>
    <cellStyle name="Accent4 5 2" xfId="4290"/>
    <cellStyle name="Accent4 5 2 2" xfId="4291"/>
    <cellStyle name="Accent4 5 3" xfId="4292"/>
    <cellStyle name="Accent4 5 4" xfId="4293"/>
    <cellStyle name="Accent4 5 5" xfId="4294"/>
    <cellStyle name="Accent4 6" xfId="4295"/>
    <cellStyle name="Accent4 6 2" xfId="4296"/>
    <cellStyle name="Accent4 6 2 2" xfId="4297"/>
    <cellStyle name="Accent4 6 3" xfId="4298"/>
    <cellStyle name="Accent4 6 3 2" xfId="4299"/>
    <cellStyle name="Accent4 6 4" xfId="4300"/>
    <cellStyle name="Accent4 6 5" xfId="4301"/>
    <cellStyle name="Accent4 6 6" xfId="4302"/>
    <cellStyle name="Accent4 7" xfId="4303"/>
    <cellStyle name="Accent4 7 10" xfId="4304"/>
    <cellStyle name="Accent4 7 10 2" xfId="4305"/>
    <cellStyle name="Accent4 7 11" xfId="4306"/>
    <cellStyle name="Accent4 7 11 2" xfId="4307"/>
    <cellStyle name="Accent4 7 12" xfId="4308"/>
    <cellStyle name="Accent4 7 13" xfId="4309"/>
    <cellStyle name="Accent4 7 2" xfId="4310"/>
    <cellStyle name="Accent4 7 2 2" xfId="4311"/>
    <cellStyle name="Accent4 7 3" xfId="4312"/>
    <cellStyle name="Accent4 7 3 2" xfId="4313"/>
    <cellStyle name="Accent4 7 4" xfId="4314"/>
    <cellStyle name="Accent4 7 4 2" xfId="4315"/>
    <cellStyle name="Accent4 7 5" xfId="4316"/>
    <cellStyle name="Accent4 7 5 2" xfId="4317"/>
    <cellStyle name="Accent4 7 6" xfId="4318"/>
    <cellStyle name="Accent4 7 6 2" xfId="4319"/>
    <cellStyle name="Accent4 7 7" xfId="4320"/>
    <cellStyle name="Accent4 7 7 2" xfId="4321"/>
    <cellStyle name="Accent4 7 8" xfId="4322"/>
    <cellStyle name="Accent4 7 8 2" xfId="4323"/>
    <cellStyle name="Accent4 7 9" xfId="4324"/>
    <cellStyle name="Accent4 7 9 2" xfId="4325"/>
    <cellStyle name="Accent4 8" xfId="4326"/>
    <cellStyle name="Accent4 8 2" xfId="4327"/>
    <cellStyle name="Accent4 8 3" xfId="4328"/>
    <cellStyle name="Accent4 9" xfId="4329"/>
    <cellStyle name="Accent4 9 2" xfId="4330"/>
    <cellStyle name="Accent4 9 3" xfId="4331"/>
    <cellStyle name="Accent5 - 20%" xfId="4332"/>
    <cellStyle name="Accent5 - 40%" xfId="4333"/>
    <cellStyle name="Accent5 - 60%" xfId="4334"/>
    <cellStyle name="Accent5 10" xfId="4335"/>
    <cellStyle name="Accent5 10 2" xfId="4336"/>
    <cellStyle name="Accent5 10 3" xfId="4337"/>
    <cellStyle name="Accent5 11" xfId="4338"/>
    <cellStyle name="Accent5 11 2" xfId="4339"/>
    <cellStyle name="Accent5 11 3" xfId="4340"/>
    <cellStyle name="Accent5 12" xfId="4341"/>
    <cellStyle name="Accent5 12 10" xfId="4342"/>
    <cellStyle name="Accent5 12 10 2" xfId="4343"/>
    <cellStyle name="Accent5 12 11" xfId="4344"/>
    <cellStyle name="Accent5 12 11 2" xfId="4345"/>
    <cellStyle name="Accent5 12 12" xfId="4346"/>
    <cellStyle name="Accent5 12 12 2" xfId="4347"/>
    <cellStyle name="Accent5 12 13" xfId="4348"/>
    <cellStyle name="Accent5 12 13 2" xfId="4349"/>
    <cellStyle name="Accent5 12 14" xfId="4350"/>
    <cellStyle name="Accent5 12 14 2" xfId="4351"/>
    <cellStyle name="Accent5 12 15" xfId="4352"/>
    <cellStyle name="Accent5 12 15 2" xfId="4353"/>
    <cellStyle name="Accent5 12 16" xfId="4354"/>
    <cellStyle name="Accent5 12 16 2" xfId="4355"/>
    <cellStyle name="Accent5 12 17" xfId="4356"/>
    <cellStyle name="Accent5 12 17 2" xfId="4357"/>
    <cellStyle name="Accent5 12 18" xfId="4358"/>
    <cellStyle name="Accent5 12 18 2" xfId="4359"/>
    <cellStyle name="Accent5 12 19" xfId="4360"/>
    <cellStyle name="Accent5 12 19 2" xfId="4361"/>
    <cellStyle name="Accent5 12 2" xfId="4362"/>
    <cellStyle name="Accent5 12 2 2" xfId="4363"/>
    <cellStyle name="Accent5 12 20" xfId="4364"/>
    <cellStyle name="Accent5 12 20 2" xfId="4365"/>
    <cellStyle name="Accent5 12 21" xfId="4366"/>
    <cellStyle name="Accent5 12 21 2" xfId="4367"/>
    <cellStyle name="Accent5 12 22" xfId="4368"/>
    <cellStyle name="Accent5 12 22 2" xfId="4369"/>
    <cellStyle name="Accent5 12 23" xfId="4370"/>
    <cellStyle name="Accent5 12 23 2" xfId="4371"/>
    <cellStyle name="Accent5 12 24" xfId="4372"/>
    <cellStyle name="Accent5 12 24 2" xfId="4373"/>
    <cellStyle name="Accent5 12 25" xfId="4374"/>
    <cellStyle name="Accent5 12 25 2" xfId="4375"/>
    <cellStyle name="Accent5 12 26" xfId="4376"/>
    <cellStyle name="Accent5 12 26 2" xfId="4377"/>
    <cellStyle name="Accent5 12 27" xfId="4378"/>
    <cellStyle name="Accent5 12 27 2" xfId="4379"/>
    <cellStyle name="Accent5 12 28" xfId="4380"/>
    <cellStyle name="Accent5 12 28 2" xfId="4381"/>
    <cellStyle name="Accent5 12 29" xfId="4382"/>
    <cellStyle name="Accent5 12 29 2" xfId="4383"/>
    <cellStyle name="Accent5 12 3" xfId="4384"/>
    <cellStyle name="Accent5 12 3 2" xfId="4385"/>
    <cellStyle name="Accent5 12 30" xfId="4386"/>
    <cellStyle name="Accent5 12 30 2" xfId="4387"/>
    <cellStyle name="Accent5 12 31" xfId="4388"/>
    <cellStyle name="Accent5 12 32" xfId="4389"/>
    <cellStyle name="Accent5 12 4" xfId="4390"/>
    <cellStyle name="Accent5 12 4 2" xfId="4391"/>
    <cellStyle name="Accent5 12 5" xfId="4392"/>
    <cellStyle name="Accent5 12 5 2" xfId="4393"/>
    <cellStyle name="Accent5 12 6" xfId="4394"/>
    <cellStyle name="Accent5 12 6 2" xfId="4395"/>
    <cellStyle name="Accent5 12 7" xfId="4396"/>
    <cellStyle name="Accent5 12 7 2" xfId="4397"/>
    <cellStyle name="Accent5 12 8" xfId="4398"/>
    <cellStyle name="Accent5 12 8 2" xfId="4399"/>
    <cellStyle name="Accent5 12 9" xfId="4400"/>
    <cellStyle name="Accent5 12 9 2" xfId="4401"/>
    <cellStyle name="Accent5 13" xfId="4402"/>
    <cellStyle name="Accent5 13 2" xfId="4403"/>
    <cellStyle name="Accent5 13 3" xfId="4404"/>
    <cellStyle name="Accent5 14" xfId="4405"/>
    <cellStyle name="Accent5 14 2" xfId="4406"/>
    <cellStyle name="Accent5 14 3" xfId="4407"/>
    <cellStyle name="Accent5 15" xfId="4408"/>
    <cellStyle name="Accent5 15 2" xfId="4409"/>
    <cellStyle name="Accent5 15 3" xfId="4410"/>
    <cellStyle name="Accent5 16" xfId="4411"/>
    <cellStyle name="Accent5 16 2" xfId="4412"/>
    <cellStyle name="Accent5 17" xfId="4413"/>
    <cellStyle name="Accent5 18" xfId="4414"/>
    <cellStyle name="Accent5 19" xfId="4415"/>
    <cellStyle name="Accent5 2" xfId="4416"/>
    <cellStyle name="Accent5 2 10" xfId="4417"/>
    <cellStyle name="Accent5 2 10 2" xfId="4418"/>
    <cellStyle name="Accent5 2 11" xfId="4419"/>
    <cellStyle name="Accent5 2 11 2" xfId="4420"/>
    <cellStyle name="Accent5 2 12" xfId="4421"/>
    <cellStyle name="Accent5 2 13" xfId="4422"/>
    <cellStyle name="Accent5 2 14" xfId="4423"/>
    <cellStyle name="Accent5 2 15" xfId="4424"/>
    <cellStyle name="Accent5 2 16" xfId="4425"/>
    <cellStyle name="Accent5 2 17" xfId="4426"/>
    <cellStyle name="Accent5 2 18" xfId="4427"/>
    <cellStyle name="Accent5 2 19" xfId="4428"/>
    <cellStyle name="Accent5 2 2" xfId="4429"/>
    <cellStyle name="Accent5 2 2 2" xfId="4430"/>
    <cellStyle name="Accent5 2 2 3" xfId="4431"/>
    <cellStyle name="Accent5 2 20" xfId="4432"/>
    <cellStyle name="Accent5 2 21" xfId="4433"/>
    <cellStyle name="Accent5 2 22" xfId="4434"/>
    <cellStyle name="Accent5 2 23" xfId="4435"/>
    <cellStyle name="Accent5 2 24" xfId="4436"/>
    <cellStyle name="Accent5 2 3" xfId="4437"/>
    <cellStyle name="Accent5 2 3 2" xfId="4438"/>
    <cellStyle name="Accent5 2 3 3" xfId="4439"/>
    <cellStyle name="Accent5 2 4" xfId="4440"/>
    <cellStyle name="Accent5 2 4 2" xfId="4441"/>
    <cellStyle name="Accent5 2 4 3" xfId="4442"/>
    <cellStyle name="Accent5 2 5" xfId="4443"/>
    <cellStyle name="Accent5 2 5 2" xfId="4444"/>
    <cellStyle name="Accent5 2 5 3" xfId="4445"/>
    <cellStyle name="Accent5 2 6" xfId="4446"/>
    <cellStyle name="Accent5 2 6 2" xfId="4447"/>
    <cellStyle name="Accent5 2 6 3" xfId="4448"/>
    <cellStyle name="Accent5 2 7" xfId="4449"/>
    <cellStyle name="Accent5 2 7 2" xfId="4450"/>
    <cellStyle name="Accent5 2 7 3" xfId="4451"/>
    <cellStyle name="Accent5 2 8" xfId="4452"/>
    <cellStyle name="Accent5 2 8 2" xfId="4453"/>
    <cellStyle name="Accent5 2 8 3" xfId="4454"/>
    <cellStyle name="Accent5 2 9" xfId="4455"/>
    <cellStyle name="Accent5 20" xfId="4456"/>
    <cellStyle name="Accent5 21" xfId="4457"/>
    <cellStyle name="Accent5 22" xfId="4458"/>
    <cellStyle name="Accent5 23" xfId="4459"/>
    <cellStyle name="Accent5 24" xfId="4460"/>
    <cellStyle name="Accent5 25" xfId="4461"/>
    <cellStyle name="Accent5 26" xfId="4462"/>
    <cellStyle name="Accent5 27" xfId="4463"/>
    <cellStyle name="Accent5 28" xfId="4464"/>
    <cellStyle name="Accent5 29" xfId="4465"/>
    <cellStyle name="Accent5 3" xfId="4466"/>
    <cellStyle name="Accent5 3 2" xfId="4467"/>
    <cellStyle name="Accent5 3 2 2" xfId="4468"/>
    <cellStyle name="Accent5 3 3" xfId="4469"/>
    <cellStyle name="Accent5 3 4" xfId="4470"/>
    <cellStyle name="Accent5 3 5" xfId="4471"/>
    <cellStyle name="Accent5 4" xfId="4472"/>
    <cellStyle name="Accent5 4 2" xfId="4473"/>
    <cellStyle name="Accent5 4 2 2" xfId="4474"/>
    <cellStyle name="Accent5 4 3" xfId="4475"/>
    <cellStyle name="Accent5 4 4" xfId="4476"/>
    <cellStyle name="Accent5 4 5" xfId="4477"/>
    <cellStyle name="Accent5 5" xfId="4478"/>
    <cellStyle name="Accent5 5 2" xfId="4479"/>
    <cellStyle name="Accent5 5 2 2" xfId="4480"/>
    <cellStyle name="Accent5 5 3" xfId="4481"/>
    <cellStyle name="Accent5 5 4" xfId="4482"/>
    <cellStyle name="Accent5 5 5" xfId="4483"/>
    <cellStyle name="Accent5 6" xfId="4484"/>
    <cellStyle name="Accent5 6 2" xfId="4485"/>
    <cellStyle name="Accent5 6 2 2" xfId="4486"/>
    <cellStyle name="Accent5 6 3" xfId="4487"/>
    <cellStyle name="Accent5 6 3 2" xfId="4488"/>
    <cellStyle name="Accent5 6 4" xfId="4489"/>
    <cellStyle name="Accent5 6 5" xfId="4490"/>
    <cellStyle name="Accent5 6 6" xfId="4491"/>
    <cellStyle name="Accent5 7" xfId="4492"/>
    <cellStyle name="Accent5 7 10" xfId="4493"/>
    <cellStyle name="Accent5 7 10 2" xfId="4494"/>
    <cellStyle name="Accent5 7 11" xfId="4495"/>
    <cellStyle name="Accent5 7 11 2" xfId="4496"/>
    <cellStyle name="Accent5 7 12" xfId="4497"/>
    <cellStyle name="Accent5 7 13" xfId="4498"/>
    <cellStyle name="Accent5 7 2" xfId="4499"/>
    <cellStyle name="Accent5 7 2 2" xfId="4500"/>
    <cellStyle name="Accent5 7 3" xfId="4501"/>
    <cellStyle name="Accent5 7 3 2" xfId="4502"/>
    <cellStyle name="Accent5 7 4" xfId="4503"/>
    <cellStyle name="Accent5 7 4 2" xfId="4504"/>
    <cellStyle name="Accent5 7 5" xfId="4505"/>
    <cellStyle name="Accent5 7 5 2" xfId="4506"/>
    <cellStyle name="Accent5 7 6" xfId="4507"/>
    <cellStyle name="Accent5 7 6 2" xfId="4508"/>
    <cellStyle name="Accent5 7 7" xfId="4509"/>
    <cellStyle name="Accent5 7 7 2" xfId="4510"/>
    <cellStyle name="Accent5 7 8" xfId="4511"/>
    <cellStyle name="Accent5 7 8 2" xfId="4512"/>
    <cellStyle name="Accent5 7 9" xfId="4513"/>
    <cellStyle name="Accent5 7 9 2" xfId="4514"/>
    <cellStyle name="Accent5 8" xfId="4515"/>
    <cellStyle name="Accent5 8 2" xfId="4516"/>
    <cellStyle name="Accent5 8 3" xfId="4517"/>
    <cellStyle name="Accent5 9" xfId="4518"/>
    <cellStyle name="Accent5 9 2" xfId="4519"/>
    <cellStyle name="Accent5 9 3" xfId="4520"/>
    <cellStyle name="Accent6 - 20%" xfId="4521"/>
    <cellStyle name="Accent6 - 40%" xfId="4522"/>
    <cellStyle name="Accent6 - 60%" xfId="4523"/>
    <cellStyle name="Accent6 10" xfId="4524"/>
    <cellStyle name="Accent6 10 2" xfId="4525"/>
    <cellStyle name="Accent6 10 3" xfId="4526"/>
    <cellStyle name="Accent6 11" xfId="4527"/>
    <cellStyle name="Accent6 11 2" xfId="4528"/>
    <cellStyle name="Accent6 11 3" xfId="4529"/>
    <cellStyle name="Accent6 12" xfId="4530"/>
    <cellStyle name="Accent6 12 10" xfId="4531"/>
    <cellStyle name="Accent6 12 10 2" xfId="4532"/>
    <cellStyle name="Accent6 12 11" xfId="4533"/>
    <cellStyle name="Accent6 12 11 2" xfId="4534"/>
    <cellStyle name="Accent6 12 12" xfId="4535"/>
    <cellStyle name="Accent6 12 12 2" xfId="4536"/>
    <cellStyle name="Accent6 12 13" xfId="4537"/>
    <cellStyle name="Accent6 12 13 2" xfId="4538"/>
    <cellStyle name="Accent6 12 14" xfId="4539"/>
    <cellStyle name="Accent6 12 14 2" xfId="4540"/>
    <cellStyle name="Accent6 12 15" xfId="4541"/>
    <cellStyle name="Accent6 12 15 2" xfId="4542"/>
    <cellStyle name="Accent6 12 16" xfId="4543"/>
    <cellStyle name="Accent6 12 16 2" xfId="4544"/>
    <cellStyle name="Accent6 12 17" xfId="4545"/>
    <cellStyle name="Accent6 12 17 2" xfId="4546"/>
    <cellStyle name="Accent6 12 18" xfId="4547"/>
    <cellStyle name="Accent6 12 18 2" xfId="4548"/>
    <cellStyle name="Accent6 12 19" xfId="4549"/>
    <cellStyle name="Accent6 12 19 2" xfId="4550"/>
    <cellStyle name="Accent6 12 2" xfId="4551"/>
    <cellStyle name="Accent6 12 2 2" xfId="4552"/>
    <cellStyle name="Accent6 12 20" xfId="4553"/>
    <cellStyle name="Accent6 12 20 2" xfId="4554"/>
    <cellStyle name="Accent6 12 21" xfId="4555"/>
    <cellStyle name="Accent6 12 21 2" xfId="4556"/>
    <cellStyle name="Accent6 12 22" xfId="4557"/>
    <cellStyle name="Accent6 12 22 2" xfId="4558"/>
    <cellStyle name="Accent6 12 23" xfId="4559"/>
    <cellStyle name="Accent6 12 23 2" xfId="4560"/>
    <cellStyle name="Accent6 12 24" xfId="4561"/>
    <cellStyle name="Accent6 12 24 2" xfId="4562"/>
    <cellStyle name="Accent6 12 25" xfId="4563"/>
    <cellStyle name="Accent6 12 25 2" xfId="4564"/>
    <cellStyle name="Accent6 12 26" xfId="4565"/>
    <cellStyle name="Accent6 12 26 2" xfId="4566"/>
    <cellStyle name="Accent6 12 27" xfId="4567"/>
    <cellStyle name="Accent6 12 27 2" xfId="4568"/>
    <cellStyle name="Accent6 12 28" xfId="4569"/>
    <cellStyle name="Accent6 12 28 2" xfId="4570"/>
    <cellStyle name="Accent6 12 29" xfId="4571"/>
    <cellStyle name="Accent6 12 29 2" xfId="4572"/>
    <cellStyle name="Accent6 12 3" xfId="4573"/>
    <cellStyle name="Accent6 12 3 2" xfId="4574"/>
    <cellStyle name="Accent6 12 30" xfId="4575"/>
    <cellStyle name="Accent6 12 30 2" xfId="4576"/>
    <cellStyle name="Accent6 12 31" xfId="4577"/>
    <cellStyle name="Accent6 12 32" xfId="4578"/>
    <cellStyle name="Accent6 12 4" xfId="4579"/>
    <cellStyle name="Accent6 12 4 2" xfId="4580"/>
    <cellStyle name="Accent6 12 5" xfId="4581"/>
    <cellStyle name="Accent6 12 5 2" xfId="4582"/>
    <cellStyle name="Accent6 12 6" xfId="4583"/>
    <cellStyle name="Accent6 12 6 2" xfId="4584"/>
    <cellStyle name="Accent6 12 7" xfId="4585"/>
    <cellStyle name="Accent6 12 7 2" xfId="4586"/>
    <cellStyle name="Accent6 12 8" xfId="4587"/>
    <cellStyle name="Accent6 12 8 2" xfId="4588"/>
    <cellStyle name="Accent6 12 9" xfId="4589"/>
    <cellStyle name="Accent6 12 9 2" xfId="4590"/>
    <cellStyle name="Accent6 13" xfId="4591"/>
    <cellStyle name="Accent6 13 2" xfId="4592"/>
    <cellStyle name="Accent6 13 3" xfId="4593"/>
    <cellStyle name="Accent6 14" xfId="4594"/>
    <cellStyle name="Accent6 14 2" xfId="4595"/>
    <cellStyle name="Accent6 14 3" xfId="4596"/>
    <cellStyle name="Accent6 15" xfId="4597"/>
    <cellStyle name="Accent6 15 2" xfId="4598"/>
    <cellStyle name="Accent6 15 3" xfId="4599"/>
    <cellStyle name="Accent6 16" xfId="4600"/>
    <cellStyle name="Accent6 16 2" xfId="4601"/>
    <cellStyle name="Accent6 17" xfId="4602"/>
    <cellStyle name="Accent6 18" xfId="4603"/>
    <cellStyle name="Accent6 19" xfId="4604"/>
    <cellStyle name="Accent6 2" xfId="4605"/>
    <cellStyle name="Accent6 2 10" xfId="4606"/>
    <cellStyle name="Accent6 2 10 2" xfId="4607"/>
    <cellStyle name="Accent6 2 11" xfId="4608"/>
    <cellStyle name="Accent6 2 11 2" xfId="4609"/>
    <cellStyle name="Accent6 2 12" xfId="4610"/>
    <cellStyle name="Accent6 2 13" xfId="4611"/>
    <cellStyle name="Accent6 2 14" xfId="4612"/>
    <cellStyle name="Accent6 2 15" xfId="4613"/>
    <cellStyle name="Accent6 2 16" xfId="4614"/>
    <cellStyle name="Accent6 2 17" xfId="4615"/>
    <cellStyle name="Accent6 2 18" xfId="4616"/>
    <cellStyle name="Accent6 2 19" xfId="4617"/>
    <cellStyle name="Accent6 2 2" xfId="4618"/>
    <cellStyle name="Accent6 2 2 2" xfId="4619"/>
    <cellStyle name="Accent6 2 2 3" xfId="4620"/>
    <cellStyle name="Accent6 2 20" xfId="4621"/>
    <cellStyle name="Accent6 2 21" xfId="4622"/>
    <cellStyle name="Accent6 2 22" xfId="4623"/>
    <cellStyle name="Accent6 2 23" xfId="4624"/>
    <cellStyle name="Accent6 2 24" xfId="4625"/>
    <cellStyle name="Accent6 2 25" xfId="4626"/>
    <cellStyle name="Accent6 2 26" xfId="55649"/>
    <cellStyle name="Accent6 2 3" xfId="4627"/>
    <cellStyle name="Accent6 2 3 2" xfId="4628"/>
    <cellStyle name="Accent6 2 3 3" xfId="4629"/>
    <cellStyle name="Accent6 2 4" xfId="4630"/>
    <cellStyle name="Accent6 2 4 2" xfId="4631"/>
    <cellStyle name="Accent6 2 4 3" xfId="4632"/>
    <cellStyle name="Accent6 2 5" xfId="4633"/>
    <cellStyle name="Accent6 2 5 2" xfId="4634"/>
    <cellStyle name="Accent6 2 5 3" xfId="4635"/>
    <cellStyle name="Accent6 2 6" xfId="4636"/>
    <cellStyle name="Accent6 2 6 2" xfId="4637"/>
    <cellStyle name="Accent6 2 6 3" xfId="4638"/>
    <cellStyle name="Accent6 2 7" xfId="4639"/>
    <cellStyle name="Accent6 2 7 2" xfId="4640"/>
    <cellStyle name="Accent6 2 7 3" xfId="4641"/>
    <cellStyle name="Accent6 2 8" xfId="4642"/>
    <cellStyle name="Accent6 2 8 2" xfId="4643"/>
    <cellStyle name="Accent6 2 8 3" xfId="4644"/>
    <cellStyle name="Accent6 2 9" xfId="4645"/>
    <cellStyle name="Accent6 20" xfId="4646"/>
    <cellStyle name="Accent6 21" xfId="4647"/>
    <cellStyle name="Accent6 22" xfId="4648"/>
    <cellStyle name="Accent6 23" xfId="4649"/>
    <cellStyle name="Accent6 24" xfId="4650"/>
    <cellStyle name="Accent6 25" xfId="4651"/>
    <cellStyle name="Accent6 26" xfId="4652"/>
    <cellStyle name="Accent6 27" xfId="4653"/>
    <cellStyle name="Accent6 28" xfId="4654"/>
    <cellStyle name="Accent6 29" xfId="4655"/>
    <cellStyle name="Accent6 3" xfId="4656"/>
    <cellStyle name="Accent6 3 2" xfId="4657"/>
    <cellStyle name="Accent6 3 2 2" xfId="4658"/>
    <cellStyle name="Accent6 3 3" xfId="4659"/>
    <cellStyle name="Accent6 3 4" xfId="4660"/>
    <cellStyle name="Accent6 3 5" xfId="4661"/>
    <cellStyle name="Accent6 30" xfId="4662"/>
    <cellStyle name="Accent6 4" xfId="4663"/>
    <cellStyle name="Accent6 4 2" xfId="4664"/>
    <cellStyle name="Accent6 4 2 2" xfId="4665"/>
    <cellStyle name="Accent6 4 3" xfId="4666"/>
    <cellStyle name="Accent6 4 4" xfId="4667"/>
    <cellStyle name="Accent6 4 5" xfId="4668"/>
    <cellStyle name="Accent6 5" xfId="4669"/>
    <cellStyle name="Accent6 5 2" xfId="4670"/>
    <cellStyle name="Accent6 5 2 2" xfId="4671"/>
    <cellStyle name="Accent6 5 3" xfId="4672"/>
    <cellStyle name="Accent6 5 4" xfId="4673"/>
    <cellStyle name="Accent6 5 5" xfId="4674"/>
    <cellStyle name="Accent6 6" xfId="4675"/>
    <cellStyle name="Accent6 6 2" xfId="4676"/>
    <cellStyle name="Accent6 6 2 2" xfId="4677"/>
    <cellStyle name="Accent6 6 3" xfId="4678"/>
    <cellStyle name="Accent6 6 3 2" xfId="4679"/>
    <cellStyle name="Accent6 6 4" xfId="4680"/>
    <cellStyle name="Accent6 6 5" xfId="4681"/>
    <cellStyle name="Accent6 6 6" xfId="4682"/>
    <cellStyle name="Accent6 7" xfId="4683"/>
    <cellStyle name="Accent6 7 10" xfId="4684"/>
    <cellStyle name="Accent6 7 10 2" xfId="4685"/>
    <cellStyle name="Accent6 7 11" xfId="4686"/>
    <cellStyle name="Accent6 7 11 2" xfId="4687"/>
    <cellStyle name="Accent6 7 12" xfId="4688"/>
    <cellStyle name="Accent6 7 13" xfId="4689"/>
    <cellStyle name="Accent6 7 2" xfId="4690"/>
    <cellStyle name="Accent6 7 2 2" xfId="4691"/>
    <cellStyle name="Accent6 7 3" xfId="4692"/>
    <cellStyle name="Accent6 7 3 2" xfId="4693"/>
    <cellStyle name="Accent6 7 4" xfId="4694"/>
    <cellStyle name="Accent6 7 4 2" xfId="4695"/>
    <cellStyle name="Accent6 7 5" xfId="4696"/>
    <cellStyle name="Accent6 7 5 2" xfId="4697"/>
    <cellStyle name="Accent6 7 6" xfId="4698"/>
    <cellStyle name="Accent6 7 6 2" xfId="4699"/>
    <cellStyle name="Accent6 7 7" xfId="4700"/>
    <cellStyle name="Accent6 7 7 2" xfId="4701"/>
    <cellStyle name="Accent6 7 8" xfId="4702"/>
    <cellStyle name="Accent6 7 8 2" xfId="4703"/>
    <cellStyle name="Accent6 7 9" xfId="4704"/>
    <cellStyle name="Accent6 7 9 2" xfId="4705"/>
    <cellStyle name="Accent6 8" xfId="4706"/>
    <cellStyle name="Accent6 8 2" xfId="4707"/>
    <cellStyle name="Accent6 8 3" xfId="4708"/>
    <cellStyle name="Accent6 9" xfId="4709"/>
    <cellStyle name="Accent6 9 2" xfId="4710"/>
    <cellStyle name="Accent6 9 3" xfId="4711"/>
    <cellStyle name="Bad 10" xfId="4712"/>
    <cellStyle name="Bad 10 2" xfId="4713"/>
    <cellStyle name="Bad 10 3" xfId="4714"/>
    <cellStyle name="Bad 11" xfId="4715"/>
    <cellStyle name="Bad 11 2" xfId="4716"/>
    <cellStyle name="Bad 11 3" xfId="4717"/>
    <cellStyle name="Bad 12" xfId="4718"/>
    <cellStyle name="Bad 12 10" xfId="4719"/>
    <cellStyle name="Bad 12 10 2" xfId="4720"/>
    <cellStyle name="Bad 12 11" xfId="4721"/>
    <cellStyle name="Bad 12 11 2" xfId="4722"/>
    <cellStyle name="Bad 12 12" xfId="4723"/>
    <cellStyle name="Bad 12 12 2" xfId="4724"/>
    <cellStyle name="Bad 12 13" xfId="4725"/>
    <cellStyle name="Bad 12 13 2" xfId="4726"/>
    <cellStyle name="Bad 12 14" xfId="4727"/>
    <cellStyle name="Bad 12 14 2" xfId="4728"/>
    <cellStyle name="Bad 12 15" xfId="4729"/>
    <cellStyle name="Bad 12 15 2" xfId="4730"/>
    <cellStyle name="Bad 12 16" xfId="4731"/>
    <cellStyle name="Bad 12 16 2" xfId="4732"/>
    <cellStyle name="Bad 12 17" xfId="4733"/>
    <cellStyle name="Bad 12 17 2" xfId="4734"/>
    <cellStyle name="Bad 12 18" xfId="4735"/>
    <cellStyle name="Bad 12 18 2" xfId="4736"/>
    <cellStyle name="Bad 12 19" xfId="4737"/>
    <cellStyle name="Bad 12 19 2" xfId="4738"/>
    <cellStyle name="Bad 12 2" xfId="4739"/>
    <cellStyle name="Bad 12 2 2" xfId="4740"/>
    <cellStyle name="Bad 12 20" xfId="4741"/>
    <cellStyle name="Bad 12 20 2" xfId="4742"/>
    <cellStyle name="Bad 12 21" xfId="4743"/>
    <cellStyle name="Bad 12 21 2" xfId="4744"/>
    <cellStyle name="Bad 12 22" xfId="4745"/>
    <cellStyle name="Bad 12 22 2" xfId="4746"/>
    <cellStyle name="Bad 12 23" xfId="4747"/>
    <cellStyle name="Bad 12 23 2" xfId="4748"/>
    <cellStyle name="Bad 12 24" xfId="4749"/>
    <cellStyle name="Bad 12 24 2" xfId="4750"/>
    <cellStyle name="Bad 12 25" xfId="4751"/>
    <cellStyle name="Bad 12 25 2" xfId="4752"/>
    <cellStyle name="Bad 12 26" xfId="4753"/>
    <cellStyle name="Bad 12 26 2" xfId="4754"/>
    <cellStyle name="Bad 12 27" xfId="4755"/>
    <cellStyle name="Bad 12 27 2" xfId="4756"/>
    <cellStyle name="Bad 12 28" xfId="4757"/>
    <cellStyle name="Bad 12 28 2" xfId="4758"/>
    <cellStyle name="Bad 12 29" xfId="4759"/>
    <cellStyle name="Bad 12 29 2" xfId="4760"/>
    <cellStyle name="Bad 12 3" xfId="4761"/>
    <cellStyle name="Bad 12 3 2" xfId="4762"/>
    <cellStyle name="Bad 12 30" xfId="4763"/>
    <cellStyle name="Bad 12 30 2" xfId="4764"/>
    <cellStyle name="Bad 12 31" xfId="4765"/>
    <cellStyle name="Bad 12 4" xfId="4766"/>
    <cellStyle name="Bad 12 4 2" xfId="4767"/>
    <cellStyle name="Bad 12 5" xfId="4768"/>
    <cellStyle name="Bad 12 5 2" xfId="4769"/>
    <cellStyle name="Bad 12 6" xfId="4770"/>
    <cellStyle name="Bad 12 6 2" xfId="4771"/>
    <cellStyle name="Bad 12 7" xfId="4772"/>
    <cellStyle name="Bad 12 7 2" xfId="4773"/>
    <cellStyle name="Bad 12 8" xfId="4774"/>
    <cellStyle name="Bad 12 8 2" xfId="4775"/>
    <cellStyle name="Bad 12 9" xfId="4776"/>
    <cellStyle name="Bad 12 9 2" xfId="4777"/>
    <cellStyle name="Bad 13" xfId="4778"/>
    <cellStyle name="Bad 13 2" xfId="4779"/>
    <cellStyle name="Bad 14" xfId="4780"/>
    <cellStyle name="Bad 14 2" xfId="4781"/>
    <cellStyle name="Bad 15" xfId="4782"/>
    <cellStyle name="Bad 15 2" xfId="4783"/>
    <cellStyle name="Bad 16" xfId="4784"/>
    <cellStyle name="Bad 16 2" xfId="4785"/>
    <cellStyle name="Bad 17" xfId="4786"/>
    <cellStyle name="Bad 18" xfId="4787"/>
    <cellStyle name="Bad 19" xfId="4788"/>
    <cellStyle name="Bad 2" xfId="4789"/>
    <cellStyle name="Bad 2 10" xfId="4790"/>
    <cellStyle name="Bad 2 10 2" xfId="4791"/>
    <cellStyle name="Bad 2 11" xfId="4792"/>
    <cellStyle name="Bad 2 11 2" xfId="4793"/>
    <cellStyle name="Bad 2 12" xfId="4794"/>
    <cellStyle name="Bad 2 13" xfId="4795"/>
    <cellStyle name="Bad 2 14" xfId="4796"/>
    <cellStyle name="Bad 2 15" xfId="4797"/>
    <cellStyle name="Bad 2 16" xfId="4798"/>
    <cellStyle name="Bad 2 17" xfId="4799"/>
    <cellStyle name="Bad 2 18" xfId="4800"/>
    <cellStyle name="Bad 2 19" xfId="4801"/>
    <cellStyle name="Bad 2 2" xfId="4802"/>
    <cellStyle name="Bad 2 2 2" xfId="4803"/>
    <cellStyle name="Bad 2 2 3" xfId="4804"/>
    <cellStyle name="Bad 2 20" xfId="4805"/>
    <cellStyle name="Bad 2 21" xfId="4806"/>
    <cellStyle name="Bad 2 22" xfId="4807"/>
    <cellStyle name="Bad 2 23" xfId="4808"/>
    <cellStyle name="Bad 2 24" xfId="4809"/>
    <cellStyle name="Bad 2 25" xfId="4810"/>
    <cellStyle name="Bad 2 3" xfId="4811"/>
    <cellStyle name="Bad 2 3 2" xfId="4812"/>
    <cellStyle name="Bad 2 3 3" xfId="4813"/>
    <cellStyle name="Bad 2 4" xfId="4814"/>
    <cellStyle name="Bad 2 4 2" xfId="4815"/>
    <cellStyle name="Bad 2 4 3" xfId="4816"/>
    <cellStyle name="Bad 2 5" xfId="4817"/>
    <cellStyle name="Bad 2 5 2" xfId="4818"/>
    <cellStyle name="Bad 2 5 3" xfId="4819"/>
    <cellStyle name="Bad 2 6" xfId="4820"/>
    <cellStyle name="Bad 2 6 2" xfId="4821"/>
    <cellStyle name="Bad 2 6 3" xfId="4822"/>
    <cellStyle name="Bad 2 7" xfId="4823"/>
    <cellStyle name="Bad 2 7 2" xfId="4824"/>
    <cellStyle name="Bad 2 7 3" xfId="4825"/>
    <cellStyle name="Bad 2 8" xfId="4826"/>
    <cellStyle name="Bad 2 8 2" xfId="4827"/>
    <cellStyle name="Bad 2 8 3" xfId="4828"/>
    <cellStyle name="Bad 2 9" xfId="4829"/>
    <cellStyle name="Bad 20" xfId="4830"/>
    <cellStyle name="Bad 21" xfId="4831"/>
    <cellStyle name="Bad 22" xfId="4832"/>
    <cellStyle name="Bad 23" xfId="4833"/>
    <cellStyle name="Bad 24" xfId="4834"/>
    <cellStyle name="Bad 25" xfId="4835"/>
    <cellStyle name="Bad 26" xfId="4836"/>
    <cellStyle name="Bad 27" xfId="4837"/>
    <cellStyle name="Bad 28" xfId="4838"/>
    <cellStyle name="Bad 29" xfId="4839"/>
    <cellStyle name="Bad 3" xfId="4840"/>
    <cellStyle name="Bad 3 2" xfId="4841"/>
    <cellStyle name="Bad 3 2 2" xfId="4842"/>
    <cellStyle name="Bad 3 3" xfId="4843"/>
    <cellStyle name="Bad 3 4" xfId="4844"/>
    <cellStyle name="Bad 30" xfId="4845"/>
    <cellStyle name="Bad 4" xfId="4846"/>
    <cellStyle name="Bad 4 2" xfId="4847"/>
    <cellStyle name="Bad 4 2 2" xfId="4848"/>
    <cellStyle name="Bad 4 3" xfId="4849"/>
    <cellStyle name="Bad 4 4" xfId="4850"/>
    <cellStyle name="Bad 5" xfId="4851"/>
    <cellStyle name="Bad 5 2" xfId="4852"/>
    <cellStyle name="Bad 5 2 2" xfId="4853"/>
    <cellStyle name="Bad 5 3" xfId="4854"/>
    <cellStyle name="Bad 5 4" xfId="4855"/>
    <cellStyle name="Bad 6" xfId="4856"/>
    <cellStyle name="Bad 6 2" xfId="4857"/>
    <cellStyle name="Bad 6 2 2" xfId="4858"/>
    <cellStyle name="Bad 6 3" xfId="4859"/>
    <cellStyle name="Bad 6 3 2" xfId="4860"/>
    <cellStyle name="Bad 6 4" xfId="4861"/>
    <cellStyle name="Bad 6 5" xfId="4862"/>
    <cellStyle name="Bad 6 6" xfId="4863"/>
    <cellStyle name="Bad 7" xfId="4864"/>
    <cellStyle name="Bad 7 10" xfId="4865"/>
    <cellStyle name="Bad 7 10 2" xfId="4866"/>
    <cellStyle name="Bad 7 11" xfId="4867"/>
    <cellStyle name="Bad 7 11 2" xfId="4868"/>
    <cellStyle name="Bad 7 12" xfId="4869"/>
    <cellStyle name="Bad 7 13" xfId="4870"/>
    <cellStyle name="Bad 7 2" xfId="4871"/>
    <cellStyle name="Bad 7 2 2" xfId="4872"/>
    <cellStyle name="Bad 7 3" xfId="4873"/>
    <cellStyle name="Bad 7 3 2" xfId="4874"/>
    <cellStyle name="Bad 7 4" xfId="4875"/>
    <cellStyle name="Bad 7 4 2" xfId="4876"/>
    <cellStyle name="Bad 7 5" xfId="4877"/>
    <cellStyle name="Bad 7 5 2" xfId="4878"/>
    <cellStyle name="Bad 7 6" xfId="4879"/>
    <cellStyle name="Bad 7 6 2" xfId="4880"/>
    <cellStyle name="Bad 7 7" xfId="4881"/>
    <cellStyle name="Bad 7 7 2" xfId="4882"/>
    <cellStyle name="Bad 7 8" xfId="4883"/>
    <cellStyle name="Bad 7 8 2" xfId="4884"/>
    <cellStyle name="Bad 7 9" xfId="4885"/>
    <cellStyle name="Bad 7 9 2" xfId="4886"/>
    <cellStyle name="Bad 8" xfId="4887"/>
    <cellStyle name="Bad 8 2" xfId="4888"/>
    <cellStyle name="Bad 8 3" xfId="4889"/>
    <cellStyle name="Bad 9" xfId="4890"/>
    <cellStyle name="Bad 9 2" xfId="4891"/>
    <cellStyle name="Bad 9 3" xfId="4892"/>
    <cellStyle name="Calculation 10" xfId="4893"/>
    <cellStyle name="Calculation 10 10" xfId="4894"/>
    <cellStyle name="Calculation 10 10 2" xfId="4895"/>
    <cellStyle name="Calculation 10 10 2 2" xfId="4896"/>
    <cellStyle name="Calculation 10 10 2 3" xfId="4897"/>
    <cellStyle name="Calculation 10 10 3" xfId="4898"/>
    <cellStyle name="Calculation 10 10 3 2" xfId="4899"/>
    <cellStyle name="Calculation 10 10 4" xfId="4900"/>
    <cellStyle name="Calculation 10 10 5" xfId="4901"/>
    <cellStyle name="Calculation 10 11" xfId="4902"/>
    <cellStyle name="Calculation 10 11 2" xfId="4903"/>
    <cellStyle name="Calculation 10 11 2 2" xfId="4904"/>
    <cellStyle name="Calculation 10 11 2 3" xfId="4905"/>
    <cellStyle name="Calculation 10 11 3" xfId="4906"/>
    <cellStyle name="Calculation 10 11 3 2" xfId="4907"/>
    <cellStyle name="Calculation 10 11 4" xfId="4908"/>
    <cellStyle name="Calculation 10 11 5" xfId="4909"/>
    <cellStyle name="Calculation 10 12" xfId="4910"/>
    <cellStyle name="Calculation 10 12 2" xfId="4911"/>
    <cellStyle name="Calculation 10 12 2 2" xfId="4912"/>
    <cellStyle name="Calculation 10 12 2 3" xfId="4913"/>
    <cellStyle name="Calculation 10 12 3" xfId="4914"/>
    <cellStyle name="Calculation 10 12 3 2" xfId="4915"/>
    <cellStyle name="Calculation 10 12 4" xfId="4916"/>
    <cellStyle name="Calculation 10 12 5" xfId="4917"/>
    <cellStyle name="Calculation 10 13" xfId="4918"/>
    <cellStyle name="Calculation 10 13 2" xfId="4919"/>
    <cellStyle name="Calculation 10 13 2 2" xfId="4920"/>
    <cellStyle name="Calculation 10 13 2 3" xfId="4921"/>
    <cellStyle name="Calculation 10 13 3" xfId="4922"/>
    <cellStyle name="Calculation 10 13 3 2" xfId="4923"/>
    <cellStyle name="Calculation 10 13 4" xfId="4924"/>
    <cellStyle name="Calculation 10 13 5" xfId="4925"/>
    <cellStyle name="Calculation 10 14" xfId="4926"/>
    <cellStyle name="Calculation 10 14 2" xfId="4927"/>
    <cellStyle name="Calculation 10 14 2 2" xfId="4928"/>
    <cellStyle name="Calculation 10 14 2 3" xfId="4929"/>
    <cellStyle name="Calculation 10 14 3" xfId="4930"/>
    <cellStyle name="Calculation 10 14 3 2" xfId="4931"/>
    <cellStyle name="Calculation 10 14 4" xfId="4932"/>
    <cellStyle name="Calculation 10 14 5" xfId="4933"/>
    <cellStyle name="Calculation 10 15" xfId="4934"/>
    <cellStyle name="Calculation 10 15 2" xfId="4935"/>
    <cellStyle name="Calculation 10 15 2 2" xfId="4936"/>
    <cellStyle name="Calculation 10 15 2 3" xfId="4937"/>
    <cellStyle name="Calculation 10 15 3" xfId="4938"/>
    <cellStyle name="Calculation 10 15 3 2" xfId="4939"/>
    <cellStyle name="Calculation 10 15 4" xfId="4940"/>
    <cellStyle name="Calculation 10 15 5" xfId="4941"/>
    <cellStyle name="Calculation 10 16" xfId="4942"/>
    <cellStyle name="Calculation 10 16 2" xfId="4943"/>
    <cellStyle name="Calculation 10 16 2 2" xfId="4944"/>
    <cellStyle name="Calculation 10 16 2 3" xfId="4945"/>
    <cellStyle name="Calculation 10 16 3" xfId="4946"/>
    <cellStyle name="Calculation 10 16 3 2" xfId="4947"/>
    <cellStyle name="Calculation 10 16 4" xfId="4948"/>
    <cellStyle name="Calculation 10 16 5" xfId="4949"/>
    <cellStyle name="Calculation 10 17" xfId="4950"/>
    <cellStyle name="Calculation 10 17 2" xfId="4951"/>
    <cellStyle name="Calculation 10 17 2 2" xfId="4952"/>
    <cellStyle name="Calculation 10 17 2 3" xfId="4953"/>
    <cellStyle name="Calculation 10 17 3" xfId="4954"/>
    <cellStyle name="Calculation 10 17 3 2" xfId="4955"/>
    <cellStyle name="Calculation 10 17 4" xfId="4956"/>
    <cellStyle name="Calculation 10 17 5" xfId="4957"/>
    <cellStyle name="Calculation 10 18" xfId="4958"/>
    <cellStyle name="Calculation 10 18 2" xfId="4959"/>
    <cellStyle name="Calculation 10 18 2 2" xfId="4960"/>
    <cellStyle name="Calculation 10 18 2 3" xfId="4961"/>
    <cellStyle name="Calculation 10 18 3" xfId="4962"/>
    <cellStyle name="Calculation 10 18 3 2" xfId="4963"/>
    <cellStyle name="Calculation 10 18 4" xfId="4964"/>
    <cellStyle name="Calculation 10 18 5" xfId="4965"/>
    <cellStyle name="Calculation 10 19" xfId="4966"/>
    <cellStyle name="Calculation 10 19 2" xfId="4967"/>
    <cellStyle name="Calculation 10 19 2 2" xfId="4968"/>
    <cellStyle name="Calculation 10 19 2 3" xfId="4969"/>
    <cellStyle name="Calculation 10 19 3" xfId="4970"/>
    <cellStyle name="Calculation 10 19 3 2" xfId="4971"/>
    <cellStyle name="Calculation 10 19 4" xfId="4972"/>
    <cellStyle name="Calculation 10 19 5" xfId="4973"/>
    <cellStyle name="Calculation 10 2" xfId="4974"/>
    <cellStyle name="Calculation 10 2 2" xfId="4975"/>
    <cellStyle name="Calculation 10 2 2 2" xfId="4976"/>
    <cellStyle name="Calculation 10 2 2 3" xfId="4977"/>
    <cellStyle name="Calculation 10 2 3" xfId="4978"/>
    <cellStyle name="Calculation 10 2 3 2" xfId="4979"/>
    <cellStyle name="Calculation 10 2 4" xfId="4980"/>
    <cellStyle name="Calculation 10 2 5" xfId="4981"/>
    <cellStyle name="Calculation 10 20" xfId="4982"/>
    <cellStyle name="Calculation 10 20 2" xfId="4983"/>
    <cellStyle name="Calculation 10 20 2 2" xfId="4984"/>
    <cellStyle name="Calculation 10 20 2 3" xfId="4985"/>
    <cellStyle name="Calculation 10 20 3" xfId="4986"/>
    <cellStyle name="Calculation 10 20 4" xfId="4987"/>
    <cellStyle name="Calculation 10 20 5" xfId="4988"/>
    <cellStyle name="Calculation 10 21" xfId="4989"/>
    <cellStyle name="Calculation 10 21 2" xfId="4990"/>
    <cellStyle name="Calculation 10 22" xfId="4991"/>
    <cellStyle name="Calculation 10 22 2" xfId="4992"/>
    <cellStyle name="Calculation 10 23" xfId="4993"/>
    <cellStyle name="Calculation 10 3" xfId="4994"/>
    <cellStyle name="Calculation 10 3 2" xfId="4995"/>
    <cellStyle name="Calculation 10 3 2 2" xfId="4996"/>
    <cellStyle name="Calculation 10 3 2 3" xfId="4997"/>
    <cellStyle name="Calculation 10 3 3" xfId="4998"/>
    <cellStyle name="Calculation 10 3 3 2" xfId="4999"/>
    <cellStyle name="Calculation 10 3 4" xfId="5000"/>
    <cellStyle name="Calculation 10 3 5" xfId="5001"/>
    <cellStyle name="Calculation 10 4" xfId="5002"/>
    <cellStyle name="Calculation 10 4 2" xfId="5003"/>
    <cellStyle name="Calculation 10 4 2 2" xfId="5004"/>
    <cellStyle name="Calculation 10 4 2 3" xfId="5005"/>
    <cellStyle name="Calculation 10 4 3" xfId="5006"/>
    <cellStyle name="Calculation 10 4 3 2" xfId="5007"/>
    <cellStyle name="Calculation 10 4 4" xfId="5008"/>
    <cellStyle name="Calculation 10 4 5" xfId="5009"/>
    <cellStyle name="Calculation 10 5" xfId="5010"/>
    <cellStyle name="Calculation 10 5 2" xfId="5011"/>
    <cellStyle name="Calculation 10 5 2 2" xfId="5012"/>
    <cellStyle name="Calculation 10 5 2 3" xfId="5013"/>
    <cellStyle name="Calculation 10 5 3" xfId="5014"/>
    <cellStyle name="Calculation 10 5 3 2" xfId="5015"/>
    <cellStyle name="Calculation 10 5 4" xfId="5016"/>
    <cellStyle name="Calculation 10 5 5" xfId="5017"/>
    <cellStyle name="Calculation 10 6" xfId="5018"/>
    <cellStyle name="Calculation 10 6 2" xfId="5019"/>
    <cellStyle name="Calculation 10 6 2 2" xfId="5020"/>
    <cellStyle name="Calculation 10 6 2 3" xfId="5021"/>
    <cellStyle name="Calculation 10 6 3" xfId="5022"/>
    <cellStyle name="Calculation 10 6 3 2" xfId="5023"/>
    <cellStyle name="Calculation 10 6 4" xfId="5024"/>
    <cellStyle name="Calculation 10 6 5" xfId="5025"/>
    <cellStyle name="Calculation 10 7" xfId="5026"/>
    <cellStyle name="Calculation 10 7 2" xfId="5027"/>
    <cellStyle name="Calculation 10 7 2 2" xfId="5028"/>
    <cellStyle name="Calculation 10 7 2 3" xfId="5029"/>
    <cellStyle name="Calculation 10 7 3" xfId="5030"/>
    <cellStyle name="Calculation 10 7 3 2" xfId="5031"/>
    <cellStyle name="Calculation 10 7 4" xfId="5032"/>
    <cellStyle name="Calculation 10 7 5" xfId="5033"/>
    <cellStyle name="Calculation 10 8" xfId="5034"/>
    <cellStyle name="Calculation 10 8 2" xfId="5035"/>
    <cellStyle name="Calculation 10 8 2 2" xfId="5036"/>
    <cellStyle name="Calculation 10 8 2 3" xfId="5037"/>
    <cellStyle name="Calculation 10 8 3" xfId="5038"/>
    <cellStyle name="Calculation 10 8 3 2" xfId="5039"/>
    <cellStyle name="Calculation 10 8 4" xfId="5040"/>
    <cellStyle name="Calculation 10 8 5" xfId="5041"/>
    <cellStyle name="Calculation 10 9" xfId="5042"/>
    <cellStyle name="Calculation 10 9 2" xfId="5043"/>
    <cellStyle name="Calculation 10 9 2 2" xfId="5044"/>
    <cellStyle name="Calculation 10 9 2 3" xfId="5045"/>
    <cellStyle name="Calculation 10 9 3" xfId="5046"/>
    <cellStyle name="Calculation 10 9 3 2" xfId="5047"/>
    <cellStyle name="Calculation 10 9 4" xfId="5048"/>
    <cellStyle name="Calculation 10 9 5" xfId="5049"/>
    <cellStyle name="Calculation 11" xfId="5050"/>
    <cellStyle name="Calculation 11 10" xfId="5051"/>
    <cellStyle name="Calculation 11 10 2" xfId="5052"/>
    <cellStyle name="Calculation 11 10 2 2" xfId="5053"/>
    <cellStyle name="Calculation 11 10 2 3" xfId="5054"/>
    <cellStyle name="Calculation 11 10 3" xfId="5055"/>
    <cellStyle name="Calculation 11 10 3 2" xfId="5056"/>
    <cellStyle name="Calculation 11 10 4" xfId="5057"/>
    <cellStyle name="Calculation 11 10 5" xfId="5058"/>
    <cellStyle name="Calculation 11 11" xfId="5059"/>
    <cellStyle name="Calculation 11 11 2" xfId="5060"/>
    <cellStyle name="Calculation 11 11 2 2" xfId="5061"/>
    <cellStyle name="Calculation 11 11 2 3" xfId="5062"/>
    <cellStyle name="Calculation 11 11 3" xfId="5063"/>
    <cellStyle name="Calculation 11 11 3 2" xfId="5064"/>
    <cellStyle name="Calculation 11 11 4" xfId="5065"/>
    <cellStyle name="Calculation 11 11 5" xfId="5066"/>
    <cellStyle name="Calculation 11 12" xfId="5067"/>
    <cellStyle name="Calculation 11 12 2" xfId="5068"/>
    <cellStyle name="Calculation 11 12 2 2" xfId="5069"/>
    <cellStyle name="Calculation 11 12 2 3" xfId="5070"/>
    <cellStyle name="Calculation 11 12 3" xfId="5071"/>
    <cellStyle name="Calculation 11 12 3 2" xfId="5072"/>
    <cellStyle name="Calculation 11 12 4" xfId="5073"/>
    <cellStyle name="Calculation 11 12 5" xfId="5074"/>
    <cellStyle name="Calculation 11 13" xfId="5075"/>
    <cellStyle name="Calculation 11 13 2" xfId="5076"/>
    <cellStyle name="Calculation 11 13 2 2" xfId="5077"/>
    <cellStyle name="Calculation 11 13 2 3" xfId="5078"/>
    <cellStyle name="Calculation 11 13 3" xfId="5079"/>
    <cellStyle name="Calculation 11 13 3 2" xfId="5080"/>
    <cellStyle name="Calculation 11 13 4" xfId="5081"/>
    <cellStyle name="Calculation 11 13 5" xfId="5082"/>
    <cellStyle name="Calculation 11 14" xfId="5083"/>
    <cellStyle name="Calculation 11 14 2" xfId="5084"/>
    <cellStyle name="Calculation 11 14 2 2" xfId="5085"/>
    <cellStyle name="Calculation 11 14 2 3" xfId="5086"/>
    <cellStyle name="Calculation 11 14 3" xfId="5087"/>
    <cellStyle name="Calculation 11 14 3 2" xfId="5088"/>
    <cellStyle name="Calculation 11 14 4" xfId="5089"/>
    <cellStyle name="Calculation 11 14 5" xfId="5090"/>
    <cellStyle name="Calculation 11 15" xfId="5091"/>
    <cellStyle name="Calculation 11 15 2" xfId="5092"/>
    <cellStyle name="Calculation 11 15 2 2" xfId="5093"/>
    <cellStyle name="Calculation 11 15 2 3" xfId="5094"/>
    <cellStyle name="Calculation 11 15 3" xfId="5095"/>
    <cellStyle name="Calculation 11 15 3 2" xfId="5096"/>
    <cellStyle name="Calculation 11 15 4" xfId="5097"/>
    <cellStyle name="Calculation 11 15 5" xfId="5098"/>
    <cellStyle name="Calculation 11 16" xfId="5099"/>
    <cellStyle name="Calculation 11 16 2" xfId="5100"/>
    <cellStyle name="Calculation 11 16 2 2" xfId="5101"/>
    <cellStyle name="Calculation 11 16 2 3" xfId="5102"/>
    <cellStyle name="Calculation 11 16 3" xfId="5103"/>
    <cellStyle name="Calculation 11 16 3 2" xfId="5104"/>
    <cellStyle name="Calculation 11 16 4" xfId="5105"/>
    <cellStyle name="Calculation 11 16 5" xfId="5106"/>
    <cellStyle name="Calculation 11 17" xfId="5107"/>
    <cellStyle name="Calculation 11 17 2" xfId="5108"/>
    <cellStyle name="Calculation 11 17 2 2" xfId="5109"/>
    <cellStyle name="Calculation 11 17 2 3" xfId="5110"/>
    <cellStyle name="Calculation 11 17 3" xfId="5111"/>
    <cellStyle name="Calculation 11 17 3 2" xfId="5112"/>
    <cellStyle name="Calculation 11 17 4" xfId="5113"/>
    <cellStyle name="Calculation 11 17 5" xfId="5114"/>
    <cellStyle name="Calculation 11 18" xfId="5115"/>
    <cellStyle name="Calculation 11 18 2" xfId="5116"/>
    <cellStyle name="Calculation 11 18 2 2" xfId="5117"/>
    <cellStyle name="Calculation 11 18 2 3" xfId="5118"/>
    <cellStyle name="Calculation 11 18 3" xfId="5119"/>
    <cellStyle name="Calculation 11 18 3 2" xfId="5120"/>
    <cellStyle name="Calculation 11 18 4" xfId="5121"/>
    <cellStyle name="Calculation 11 18 5" xfId="5122"/>
    <cellStyle name="Calculation 11 19" xfId="5123"/>
    <cellStyle name="Calculation 11 19 2" xfId="5124"/>
    <cellStyle name="Calculation 11 19 2 2" xfId="5125"/>
    <cellStyle name="Calculation 11 19 2 3" xfId="5126"/>
    <cellStyle name="Calculation 11 19 3" xfId="5127"/>
    <cellStyle name="Calculation 11 19 3 2" xfId="5128"/>
    <cellStyle name="Calculation 11 19 4" xfId="5129"/>
    <cellStyle name="Calculation 11 19 5" xfId="5130"/>
    <cellStyle name="Calculation 11 2" xfId="5131"/>
    <cellStyle name="Calculation 11 2 2" xfId="5132"/>
    <cellStyle name="Calculation 11 2 2 2" xfId="5133"/>
    <cellStyle name="Calculation 11 2 2 3" xfId="5134"/>
    <cellStyle name="Calculation 11 2 3" xfId="5135"/>
    <cellStyle name="Calculation 11 2 3 2" xfId="5136"/>
    <cellStyle name="Calculation 11 2 4" xfId="5137"/>
    <cellStyle name="Calculation 11 2 5" xfId="5138"/>
    <cellStyle name="Calculation 11 20" xfId="5139"/>
    <cellStyle name="Calculation 11 20 2" xfId="5140"/>
    <cellStyle name="Calculation 11 20 2 2" xfId="5141"/>
    <cellStyle name="Calculation 11 20 2 3" xfId="5142"/>
    <cellStyle name="Calculation 11 20 3" xfId="5143"/>
    <cellStyle name="Calculation 11 20 4" xfId="5144"/>
    <cellStyle name="Calculation 11 20 5" xfId="5145"/>
    <cellStyle name="Calculation 11 21" xfId="5146"/>
    <cellStyle name="Calculation 11 21 2" xfId="5147"/>
    <cellStyle name="Calculation 11 22" xfId="5148"/>
    <cellStyle name="Calculation 11 22 2" xfId="5149"/>
    <cellStyle name="Calculation 11 23" xfId="5150"/>
    <cellStyle name="Calculation 11 3" xfId="5151"/>
    <cellStyle name="Calculation 11 3 2" xfId="5152"/>
    <cellStyle name="Calculation 11 3 2 2" xfId="5153"/>
    <cellStyle name="Calculation 11 3 2 3" xfId="5154"/>
    <cellStyle name="Calculation 11 3 3" xfId="5155"/>
    <cellStyle name="Calculation 11 3 3 2" xfId="5156"/>
    <cellStyle name="Calculation 11 3 4" xfId="5157"/>
    <cellStyle name="Calculation 11 3 5" xfId="5158"/>
    <cellStyle name="Calculation 11 4" xfId="5159"/>
    <cellStyle name="Calculation 11 4 2" xfId="5160"/>
    <cellStyle name="Calculation 11 4 2 2" xfId="5161"/>
    <cellStyle name="Calculation 11 4 2 3" xfId="5162"/>
    <cellStyle name="Calculation 11 4 3" xfId="5163"/>
    <cellStyle name="Calculation 11 4 3 2" xfId="5164"/>
    <cellStyle name="Calculation 11 4 4" xfId="5165"/>
    <cellStyle name="Calculation 11 4 5" xfId="5166"/>
    <cellStyle name="Calculation 11 5" xfId="5167"/>
    <cellStyle name="Calculation 11 5 2" xfId="5168"/>
    <cellStyle name="Calculation 11 5 2 2" xfId="5169"/>
    <cellStyle name="Calculation 11 5 2 3" xfId="5170"/>
    <cellStyle name="Calculation 11 5 3" xfId="5171"/>
    <cellStyle name="Calculation 11 5 3 2" xfId="5172"/>
    <cellStyle name="Calculation 11 5 4" xfId="5173"/>
    <cellStyle name="Calculation 11 5 5" xfId="5174"/>
    <cellStyle name="Calculation 11 6" xfId="5175"/>
    <cellStyle name="Calculation 11 6 2" xfId="5176"/>
    <cellStyle name="Calculation 11 6 2 2" xfId="5177"/>
    <cellStyle name="Calculation 11 6 2 3" xfId="5178"/>
    <cellStyle name="Calculation 11 6 3" xfId="5179"/>
    <cellStyle name="Calculation 11 6 3 2" xfId="5180"/>
    <cellStyle name="Calculation 11 6 4" xfId="5181"/>
    <cellStyle name="Calculation 11 6 5" xfId="5182"/>
    <cellStyle name="Calculation 11 7" xfId="5183"/>
    <cellStyle name="Calculation 11 7 2" xfId="5184"/>
    <cellStyle name="Calculation 11 7 2 2" xfId="5185"/>
    <cellStyle name="Calculation 11 7 2 3" xfId="5186"/>
    <cellStyle name="Calculation 11 7 3" xfId="5187"/>
    <cellStyle name="Calculation 11 7 3 2" xfId="5188"/>
    <cellStyle name="Calculation 11 7 4" xfId="5189"/>
    <cellStyle name="Calculation 11 7 5" xfId="5190"/>
    <cellStyle name="Calculation 11 8" xfId="5191"/>
    <cellStyle name="Calculation 11 8 2" xfId="5192"/>
    <cellStyle name="Calculation 11 8 2 2" xfId="5193"/>
    <cellStyle name="Calculation 11 8 2 3" xfId="5194"/>
    <cellStyle name="Calculation 11 8 3" xfId="5195"/>
    <cellStyle name="Calculation 11 8 3 2" xfId="5196"/>
    <cellStyle name="Calculation 11 8 4" xfId="5197"/>
    <cellStyle name="Calculation 11 8 5" xfId="5198"/>
    <cellStyle name="Calculation 11 9" xfId="5199"/>
    <cellStyle name="Calculation 11 9 2" xfId="5200"/>
    <cellStyle name="Calculation 11 9 2 2" xfId="5201"/>
    <cellStyle name="Calculation 11 9 2 3" xfId="5202"/>
    <cellStyle name="Calculation 11 9 3" xfId="5203"/>
    <cellStyle name="Calculation 11 9 3 2" xfId="5204"/>
    <cellStyle name="Calculation 11 9 4" xfId="5205"/>
    <cellStyle name="Calculation 11 9 5" xfId="5206"/>
    <cellStyle name="Calculation 12" xfId="5207"/>
    <cellStyle name="Calculation 12 10" xfId="5208"/>
    <cellStyle name="Calculation 12 10 10" xfId="5209"/>
    <cellStyle name="Calculation 12 10 10 2" xfId="5210"/>
    <cellStyle name="Calculation 12 10 10 2 2" xfId="5211"/>
    <cellStyle name="Calculation 12 10 10 2 3" xfId="5212"/>
    <cellStyle name="Calculation 12 10 10 3" xfId="5213"/>
    <cellStyle name="Calculation 12 10 10 3 2" xfId="5214"/>
    <cellStyle name="Calculation 12 10 10 4" xfId="5215"/>
    <cellStyle name="Calculation 12 10 10 5" xfId="5216"/>
    <cellStyle name="Calculation 12 10 11" xfId="5217"/>
    <cellStyle name="Calculation 12 10 11 2" xfId="5218"/>
    <cellStyle name="Calculation 12 10 11 2 2" xfId="5219"/>
    <cellStyle name="Calculation 12 10 11 2 3" xfId="5220"/>
    <cellStyle name="Calculation 12 10 11 3" xfId="5221"/>
    <cellStyle name="Calculation 12 10 11 3 2" xfId="5222"/>
    <cellStyle name="Calculation 12 10 11 4" xfId="5223"/>
    <cellStyle name="Calculation 12 10 11 5" xfId="5224"/>
    <cellStyle name="Calculation 12 10 12" xfId="5225"/>
    <cellStyle name="Calculation 12 10 12 2" xfId="5226"/>
    <cellStyle name="Calculation 12 10 12 2 2" xfId="5227"/>
    <cellStyle name="Calculation 12 10 12 2 3" xfId="5228"/>
    <cellStyle name="Calculation 12 10 12 3" xfId="5229"/>
    <cellStyle name="Calculation 12 10 12 3 2" xfId="5230"/>
    <cellStyle name="Calculation 12 10 12 4" xfId="5231"/>
    <cellStyle name="Calculation 12 10 12 5" xfId="5232"/>
    <cellStyle name="Calculation 12 10 13" xfId="5233"/>
    <cellStyle name="Calculation 12 10 13 2" xfId="5234"/>
    <cellStyle name="Calculation 12 10 13 2 2" xfId="5235"/>
    <cellStyle name="Calculation 12 10 13 2 3" xfId="5236"/>
    <cellStyle name="Calculation 12 10 13 3" xfId="5237"/>
    <cellStyle name="Calculation 12 10 13 3 2" xfId="5238"/>
    <cellStyle name="Calculation 12 10 13 4" xfId="5239"/>
    <cellStyle name="Calculation 12 10 13 5" xfId="5240"/>
    <cellStyle name="Calculation 12 10 14" xfId="5241"/>
    <cellStyle name="Calculation 12 10 14 2" xfId="5242"/>
    <cellStyle name="Calculation 12 10 14 2 2" xfId="5243"/>
    <cellStyle name="Calculation 12 10 14 2 3" xfId="5244"/>
    <cellStyle name="Calculation 12 10 14 3" xfId="5245"/>
    <cellStyle name="Calculation 12 10 14 3 2" xfId="5246"/>
    <cellStyle name="Calculation 12 10 14 4" xfId="5247"/>
    <cellStyle name="Calculation 12 10 14 5" xfId="5248"/>
    <cellStyle name="Calculation 12 10 15" xfId="5249"/>
    <cellStyle name="Calculation 12 10 15 2" xfId="5250"/>
    <cellStyle name="Calculation 12 10 15 2 2" xfId="5251"/>
    <cellStyle name="Calculation 12 10 15 2 3" xfId="5252"/>
    <cellStyle name="Calculation 12 10 15 3" xfId="5253"/>
    <cellStyle name="Calculation 12 10 15 3 2" xfId="5254"/>
    <cellStyle name="Calculation 12 10 15 4" xfId="5255"/>
    <cellStyle name="Calculation 12 10 15 5" xfId="5256"/>
    <cellStyle name="Calculation 12 10 16" xfId="5257"/>
    <cellStyle name="Calculation 12 10 16 2" xfId="5258"/>
    <cellStyle name="Calculation 12 10 16 2 2" xfId="5259"/>
    <cellStyle name="Calculation 12 10 16 2 3" xfId="5260"/>
    <cellStyle name="Calculation 12 10 16 3" xfId="5261"/>
    <cellStyle name="Calculation 12 10 16 3 2" xfId="5262"/>
    <cellStyle name="Calculation 12 10 16 4" xfId="5263"/>
    <cellStyle name="Calculation 12 10 16 5" xfId="5264"/>
    <cellStyle name="Calculation 12 10 17" xfId="5265"/>
    <cellStyle name="Calculation 12 10 17 2" xfId="5266"/>
    <cellStyle name="Calculation 12 10 17 2 2" xfId="5267"/>
    <cellStyle name="Calculation 12 10 17 2 3" xfId="5268"/>
    <cellStyle name="Calculation 12 10 17 3" xfId="5269"/>
    <cellStyle name="Calculation 12 10 17 3 2" xfId="5270"/>
    <cellStyle name="Calculation 12 10 17 4" xfId="5271"/>
    <cellStyle name="Calculation 12 10 17 5" xfId="5272"/>
    <cellStyle name="Calculation 12 10 18" xfId="5273"/>
    <cellStyle name="Calculation 12 10 18 2" xfId="5274"/>
    <cellStyle name="Calculation 12 10 18 2 2" xfId="5275"/>
    <cellStyle name="Calculation 12 10 18 2 3" xfId="5276"/>
    <cellStyle name="Calculation 12 10 18 3" xfId="5277"/>
    <cellStyle name="Calculation 12 10 18 3 2" xfId="5278"/>
    <cellStyle name="Calculation 12 10 18 4" xfId="5279"/>
    <cellStyle name="Calculation 12 10 18 5" xfId="5280"/>
    <cellStyle name="Calculation 12 10 19" xfId="5281"/>
    <cellStyle name="Calculation 12 10 19 2" xfId="5282"/>
    <cellStyle name="Calculation 12 10 19 2 2" xfId="5283"/>
    <cellStyle name="Calculation 12 10 19 2 3" xfId="5284"/>
    <cellStyle name="Calculation 12 10 19 3" xfId="5285"/>
    <cellStyle name="Calculation 12 10 19 3 2" xfId="5286"/>
    <cellStyle name="Calculation 12 10 19 4" xfId="5287"/>
    <cellStyle name="Calculation 12 10 19 5" xfId="5288"/>
    <cellStyle name="Calculation 12 10 2" xfId="5289"/>
    <cellStyle name="Calculation 12 10 2 2" xfId="5290"/>
    <cellStyle name="Calculation 12 10 2 2 2" xfId="5291"/>
    <cellStyle name="Calculation 12 10 2 2 3" xfId="5292"/>
    <cellStyle name="Calculation 12 10 2 3" xfId="5293"/>
    <cellStyle name="Calculation 12 10 2 3 2" xfId="5294"/>
    <cellStyle name="Calculation 12 10 2 4" xfId="5295"/>
    <cellStyle name="Calculation 12 10 2 5" xfId="5296"/>
    <cellStyle name="Calculation 12 10 20" xfId="5297"/>
    <cellStyle name="Calculation 12 10 20 2" xfId="5298"/>
    <cellStyle name="Calculation 12 10 20 2 2" xfId="5299"/>
    <cellStyle name="Calculation 12 10 20 2 3" xfId="5300"/>
    <cellStyle name="Calculation 12 10 20 3" xfId="5301"/>
    <cellStyle name="Calculation 12 10 20 4" xfId="5302"/>
    <cellStyle name="Calculation 12 10 20 5" xfId="5303"/>
    <cellStyle name="Calculation 12 10 21" xfId="5304"/>
    <cellStyle name="Calculation 12 10 21 2" xfId="5305"/>
    <cellStyle name="Calculation 12 10 22" xfId="5306"/>
    <cellStyle name="Calculation 12 10 22 2" xfId="5307"/>
    <cellStyle name="Calculation 12 10 3" xfId="5308"/>
    <cellStyle name="Calculation 12 10 3 2" xfId="5309"/>
    <cellStyle name="Calculation 12 10 3 2 2" xfId="5310"/>
    <cellStyle name="Calculation 12 10 3 2 3" xfId="5311"/>
    <cellStyle name="Calculation 12 10 3 3" xfId="5312"/>
    <cellStyle name="Calculation 12 10 3 3 2" xfId="5313"/>
    <cellStyle name="Calculation 12 10 3 4" xfId="5314"/>
    <cellStyle name="Calculation 12 10 3 5" xfId="5315"/>
    <cellStyle name="Calculation 12 10 4" xfId="5316"/>
    <cellStyle name="Calculation 12 10 4 2" xfId="5317"/>
    <cellStyle name="Calculation 12 10 4 2 2" xfId="5318"/>
    <cellStyle name="Calculation 12 10 4 2 3" xfId="5319"/>
    <cellStyle name="Calculation 12 10 4 3" xfId="5320"/>
    <cellStyle name="Calculation 12 10 4 3 2" xfId="5321"/>
    <cellStyle name="Calculation 12 10 4 4" xfId="5322"/>
    <cellStyle name="Calculation 12 10 4 5" xfId="5323"/>
    <cellStyle name="Calculation 12 10 5" xfId="5324"/>
    <cellStyle name="Calculation 12 10 5 2" xfId="5325"/>
    <cellStyle name="Calculation 12 10 5 2 2" xfId="5326"/>
    <cellStyle name="Calculation 12 10 5 2 3" xfId="5327"/>
    <cellStyle name="Calculation 12 10 5 3" xfId="5328"/>
    <cellStyle name="Calculation 12 10 5 3 2" xfId="5329"/>
    <cellStyle name="Calculation 12 10 5 4" xfId="5330"/>
    <cellStyle name="Calculation 12 10 5 5" xfId="5331"/>
    <cellStyle name="Calculation 12 10 6" xfId="5332"/>
    <cellStyle name="Calculation 12 10 6 2" xfId="5333"/>
    <cellStyle name="Calculation 12 10 6 2 2" xfId="5334"/>
    <cellStyle name="Calculation 12 10 6 2 3" xfId="5335"/>
    <cellStyle name="Calculation 12 10 6 3" xfId="5336"/>
    <cellStyle name="Calculation 12 10 6 3 2" xfId="5337"/>
    <cellStyle name="Calculation 12 10 6 4" xfId="5338"/>
    <cellStyle name="Calculation 12 10 6 5" xfId="5339"/>
    <cellStyle name="Calculation 12 10 7" xfId="5340"/>
    <cellStyle name="Calculation 12 10 7 2" xfId="5341"/>
    <cellStyle name="Calculation 12 10 7 2 2" xfId="5342"/>
    <cellStyle name="Calculation 12 10 7 2 3" xfId="5343"/>
    <cellStyle name="Calculation 12 10 7 3" xfId="5344"/>
    <cellStyle name="Calculation 12 10 7 3 2" xfId="5345"/>
    <cellStyle name="Calculation 12 10 7 4" xfId="5346"/>
    <cellStyle name="Calculation 12 10 7 5" xfId="5347"/>
    <cellStyle name="Calculation 12 10 8" xfId="5348"/>
    <cellStyle name="Calculation 12 10 8 2" xfId="5349"/>
    <cellStyle name="Calculation 12 10 8 2 2" xfId="5350"/>
    <cellStyle name="Calculation 12 10 8 2 3" xfId="5351"/>
    <cellStyle name="Calculation 12 10 8 3" xfId="5352"/>
    <cellStyle name="Calculation 12 10 8 3 2" xfId="5353"/>
    <cellStyle name="Calculation 12 10 8 4" xfId="5354"/>
    <cellStyle name="Calculation 12 10 8 5" xfId="5355"/>
    <cellStyle name="Calculation 12 10 9" xfId="5356"/>
    <cellStyle name="Calculation 12 10 9 2" xfId="5357"/>
    <cellStyle name="Calculation 12 10 9 2 2" xfId="5358"/>
    <cellStyle name="Calculation 12 10 9 2 3" xfId="5359"/>
    <cellStyle name="Calculation 12 10 9 3" xfId="5360"/>
    <cellStyle name="Calculation 12 10 9 3 2" xfId="5361"/>
    <cellStyle name="Calculation 12 10 9 4" xfId="5362"/>
    <cellStyle name="Calculation 12 10 9 5" xfId="5363"/>
    <cellStyle name="Calculation 12 11" xfId="5364"/>
    <cellStyle name="Calculation 12 11 10" xfId="5365"/>
    <cellStyle name="Calculation 12 11 10 2" xfId="5366"/>
    <cellStyle name="Calculation 12 11 10 2 2" xfId="5367"/>
    <cellStyle name="Calculation 12 11 10 2 3" xfId="5368"/>
    <cellStyle name="Calculation 12 11 10 3" xfId="5369"/>
    <cellStyle name="Calculation 12 11 10 3 2" xfId="5370"/>
    <cellStyle name="Calculation 12 11 10 4" xfId="5371"/>
    <cellStyle name="Calculation 12 11 10 5" xfId="5372"/>
    <cellStyle name="Calculation 12 11 11" xfId="5373"/>
    <cellStyle name="Calculation 12 11 11 2" xfId="5374"/>
    <cellStyle name="Calculation 12 11 11 2 2" xfId="5375"/>
    <cellStyle name="Calculation 12 11 11 2 3" xfId="5376"/>
    <cellStyle name="Calculation 12 11 11 3" xfId="5377"/>
    <cellStyle name="Calculation 12 11 11 3 2" xfId="5378"/>
    <cellStyle name="Calculation 12 11 11 4" xfId="5379"/>
    <cellStyle name="Calculation 12 11 11 5" xfId="5380"/>
    <cellStyle name="Calculation 12 11 12" xfId="5381"/>
    <cellStyle name="Calculation 12 11 12 2" xfId="5382"/>
    <cellStyle name="Calculation 12 11 12 2 2" xfId="5383"/>
    <cellStyle name="Calculation 12 11 12 2 3" xfId="5384"/>
    <cellStyle name="Calculation 12 11 12 3" xfId="5385"/>
    <cellStyle name="Calculation 12 11 12 3 2" xfId="5386"/>
    <cellStyle name="Calculation 12 11 12 4" xfId="5387"/>
    <cellStyle name="Calculation 12 11 12 5" xfId="5388"/>
    <cellStyle name="Calculation 12 11 13" xfId="5389"/>
    <cellStyle name="Calculation 12 11 13 2" xfId="5390"/>
    <cellStyle name="Calculation 12 11 13 2 2" xfId="5391"/>
    <cellStyle name="Calculation 12 11 13 2 3" xfId="5392"/>
    <cellStyle name="Calculation 12 11 13 3" xfId="5393"/>
    <cellStyle name="Calculation 12 11 13 3 2" xfId="5394"/>
    <cellStyle name="Calculation 12 11 13 4" xfId="5395"/>
    <cellStyle name="Calculation 12 11 13 5" xfId="5396"/>
    <cellStyle name="Calculation 12 11 14" xfId="5397"/>
    <cellStyle name="Calculation 12 11 14 2" xfId="5398"/>
    <cellStyle name="Calculation 12 11 14 2 2" xfId="5399"/>
    <cellStyle name="Calculation 12 11 14 2 3" xfId="5400"/>
    <cellStyle name="Calculation 12 11 14 3" xfId="5401"/>
    <cellStyle name="Calculation 12 11 14 3 2" xfId="5402"/>
    <cellStyle name="Calculation 12 11 14 4" xfId="5403"/>
    <cellStyle name="Calculation 12 11 14 5" xfId="5404"/>
    <cellStyle name="Calculation 12 11 15" xfId="5405"/>
    <cellStyle name="Calculation 12 11 15 2" xfId="5406"/>
    <cellStyle name="Calculation 12 11 15 2 2" xfId="5407"/>
    <cellStyle name="Calculation 12 11 15 2 3" xfId="5408"/>
    <cellStyle name="Calculation 12 11 15 3" xfId="5409"/>
    <cellStyle name="Calculation 12 11 15 3 2" xfId="5410"/>
    <cellStyle name="Calculation 12 11 15 4" xfId="5411"/>
    <cellStyle name="Calculation 12 11 15 5" xfId="5412"/>
    <cellStyle name="Calculation 12 11 16" xfId="5413"/>
    <cellStyle name="Calculation 12 11 16 2" xfId="5414"/>
    <cellStyle name="Calculation 12 11 16 2 2" xfId="5415"/>
    <cellStyle name="Calculation 12 11 16 2 3" xfId="5416"/>
    <cellStyle name="Calculation 12 11 16 3" xfId="5417"/>
    <cellStyle name="Calculation 12 11 16 3 2" xfId="5418"/>
    <cellStyle name="Calculation 12 11 16 4" xfId="5419"/>
    <cellStyle name="Calculation 12 11 16 5" xfId="5420"/>
    <cellStyle name="Calculation 12 11 17" xfId="5421"/>
    <cellStyle name="Calculation 12 11 17 2" xfId="5422"/>
    <cellStyle name="Calculation 12 11 17 2 2" xfId="5423"/>
    <cellStyle name="Calculation 12 11 17 2 3" xfId="5424"/>
    <cellStyle name="Calculation 12 11 17 3" xfId="5425"/>
    <cellStyle name="Calculation 12 11 17 3 2" xfId="5426"/>
    <cellStyle name="Calculation 12 11 17 4" xfId="5427"/>
    <cellStyle name="Calculation 12 11 17 5" xfId="5428"/>
    <cellStyle name="Calculation 12 11 18" xfId="5429"/>
    <cellStyle name="Calculation 12 11 18 2" xfId="5430"/>
    <cellStyle name="Calculation 12 11 18 2 2" xfId="5431"/>
    <cellStyle name="Calculation 12 11 18 2 3" xfId="5432"/>
    <cellStyle name="Calculation 12 11 18 3" xfId="5433"/>
    <cellStyle name="Calculation 12 11 18 3 2" xfId="5434"/>
    <cellStyle name="Calculation 12 11 18 4" xfId="5435"/>
    <cellStyle name="Calculation 12 11 18 5" xfId="5436"/>
    <cellStyle name="Calculation 12 11 19" xfId="5437"/>
    <cellStyle name="Calculation 12 11 19 2" xfId="5438"/>
    <cellStyle name="Calculation 12 11 19 2 2" xfId="5439"/>
    <cellStyle name="Calculation 12 11 19 2 3" xfId="5440"/>
    <cellStyle name="Calculation 12 11 19 3" xfId="5441"/>
    <cellStyle name="Calculation 12 11 19 3 2" xfId="5442"/>
    <cellStyle name="Calculation 12 11 19 4" xfId="5443"/>
    <cellStyle name="Calculation 12 11 19 5" xfId="5444"/>
    <cellStyle name="Calculation 12 11 2" xfId="5445"/>
    <cellStyle name="Calculation 12 11 2 2" xfId="5446"/>
    <cellStyle name="Calculation 12 11 2 2 2" xfId="5447"/>
    <cellStyle name="Calculation 12 11 2 2 3" xfId="5448"/>
    <cellStyle name="Calculation 12 11 2 3" xfId="5449"/>
    <cellStyle name="Calculation 12 11 2 3 2" xfId="5450"/>
    <cellStyle name="Calculation 12 11 2 4" xfId="5451"/>
    <cellStyle name="Calculation 12 11 2 5" xfId="5452"/>
    <cellStyle name="Calculation 12 11 20" xfId="5453"/>
    <cellStyle name="Calculation 12 11 20 2" xfId="5454"/>
    <cellStyle name="Calculation 12 11 20 2 2" xfId="5455"/>
    <cellStyle name="Calculation 12 11 20 2 3" xfId="5456"/>
    <cellStyle name="Calculation 12 11 20 3" xfId="5457"/>
    <cellStyle name="Calculation 12 11 20 4" xfId="5458"/>
    <cellStyle name="Calculation 12 11 20 5" xfId="5459"/>
    <cellStyle name="Calculation 12 11 21" xfId="5460"/>
    <cellStyle name="Calculation 12 11 21 2" xfId="5461"/>
    <cellStyle name="Calculation 12 11 22" xfId="5462"/>
    <cellStyle name="Calculation 12 11 22 2" xfId="5463"/>
    <cellStyle name="Calculation 12 11 3" xfId="5464"/>
    <cellStyle name="Calculation 12 11 3 2" xfId="5465"/>
    <cellStyle name="Calculation 12 11 3 2 2" xfId="5466"/>
    <cellStyle name="Calculation 12 11 3 2 3" xfId="5467"/>
    <cellStyle name="Calculation 12 11 3 3" xfId="5468"/>
    <cellStyle name="Calculation 12 11 3 3 2" xfId="5469"/>
    <cellStyle name="Calculation 12 11 3 4" xfId="5470"/>
    <cellStyle name="Calculation 12 11 3 5" xfId="5471"/>
    <cellStyle name="Calculation 12 11 4" xfId="5472"/>
    <cellStyle name="Calculation 12 11 4 2" xfId="5473"/>
    <cellStyle name="Calculation 12 11 4 2 2" xfId="5474"/>
    <cellStyle name="Calculation 12 11 4 2 3" xfId="5475"/>
    <cellStyle name="Calculation 12 11 4 3" xfId="5476"/>
    <cellStyle name="Calculation 12 11 4 3 2" xfId="5477"/>
    <cellStyle name="Calculation 12 11 4 4" xfId="5478"/>
    <cellStyle name="Calculation 12 11 4 5" xfId="5479"/>
    <cellStyle name="Calculation 12 11 5" xfId="5480"/>
    <cellStyle name="Calculation 12 11 5 2" xfId="5481"/>
    <cellStyle name="Calculation 12 11 5 2 2" xfId="5482"/>
    <cellStyle name="Calculation 12 11 5 2 3" xfId="5483"/>
    <cellStyle name="Calculation 12 11 5 3" xfId="5484"/>
    <cellStyle name="Calculation 12 11 5 3 2" xfId="5485"/>
    <cellStyle name="Calculation 12 11 5 4" xfId="5486"/>
    <cellStyle name="Calculation 12 11 5 5" xfId="5487"/>
    <cellStyle name="Calculation 12 11 6" xfId="5488"/>
    <cellStyle name="Calculation 12 11 6 2" xfId="5489"/>
    <cellStyle name="Calculation 12 11 6 2 2" xfId="5490"/>
    <cellStyle name="Calculation 12 11 6 2 3" xfId="5491"/>
    <cellStyle name="Calculation 12 11 6 3" xfId="5492"/>
    <cellStyle name="Calculation 12 11 6 3 2" xfId="5493"/>
    <cellStyle name="Calculation 12 11 6 4" xfId="5494"/>
    <cellStyle name="Calculation 12 11 6 5" xfId="5495"/>
    <cellStyle name="Calculation 12 11 7" xfId="5496"/>
    <cellStyle name="Calculation 12 11 7 2" xfId="5497"/>
    <cellStyle name="Calculation 12 11 7 2 2" xfId="5498"/>
    <cellStyle name="Calculation 12 11 7 2 3" xfId="5499"/>
    <cellStyle name="Calculation 12 11 7 3" xfId="5500"/>
    <cellStyle name="Calculation 12 11 7 3 2" xfId="5501"/>
    <cellStyle name="Calculation 12 11 7 4" xfId="5502"/>
    <cellStyle name="Calculation 12 11 7 5" xfId="5503"/>
    <cellStyle name="Calculation 12 11 8" xfId="5504"/>
    <cellStyle name="Calculation 12 11 8 2" xfId="5505"/>
    <cellStyle name="Calculation 12 11 8 2 2" xfId="5506"/>
    <cellStyle name="Calculation 12 11 8 2 3" xfId="5507"/>
    <cellStyle name="Calculation 12 11 8 3" xfId="5508"/>
    <cellStyle name="Calculation 12 11 8 3 2" xfId="5509"/>
    <cellStyle name="Calculation 12 11 8 4" xfId="5510"/>
    <cellStyle name="Calculation 12 11 8 5" xfId="5511"/>
    <cellStyle name="Calculation 12 11 9" xfId="5512"/>
    <cellStyle name="Calculation 12 11 9 2" xfId="5513"/>
    <cellStyle name="Calculation 12 11 9 2 2" xfId="5514"/>
    <cellStyle name="Calculation 12 11 9 2 3" xfId="5515"/>
    <cellStyle name="Calculation 12 11 9 3" xfId="5516"/>
    <cellStyle name="Calculation 12 11 9 3 2" xfId="5517"/>
    <cellStyle name="Calculation 12 11 9 4" xfId="5518"/>
    <cellStyle name="Calculation 12 11 9 5" xfId="5519"/>
    <cellStyle name="Calculation 12 12" xfId="5520"/>
    <cellStyle name="Calculation 12 12 10" xfId="5521"/>
    <cellStyle name="Calculation 12 12 10 2" xfId="5522"/>
    <cellStyle name="Calculation 12 12 10 2 2" xfId="5523"/>
    <cellStyle name="Calculation 12 12 10 2 3" xfId="5524"/>
    <cellStyle name="Calculation 12 12 10 3" xfId="5525"/>
    <cellStyle name="Calculation 12 12 10 3 2" xfId="5526"/>
    <cellStyle name="Calculation 12 12 10 4" xfId="5527"/>
    <cellStyle name="Calculation 12 12 10 5" xfId="5528"/>
    <cellStyle name="Calculation 12 12 11" xfId="5529"/>
    <cellStyle name="Calculation 12 12 11 2" xfId="5530"/>
    <cellStyle name="Calculation 12 12 11 2 2" xfId="5531"/>
    <cellStyle name="Calculation 12 12 11 2 3" xfId="5532"/>
    <cellStyle name="Calculation 12 12 11 3" xfId="5533"/>
    <cellStyle name="Calculation 12 12 11 3 2" xfId="5534"/>
    <cellStyle name="Calculation 12 12 11 4" xfId="5535"/>
    <cellStyle name="Calculation 12 12 11 5" xfId="5536"/>
    <cellStyle name="Calculation 12 12 12" xfId="5537"/>
    <cellStyle name="Calculation 12 12 12 2" xfId="5538"/>
    <cellStyle name="Calculation 12 12 12 2 2" xfId="5539"/>
    <cellStyle name="Calculation 12 12 12 2 3" xfId="5540"/>
    <cellStyle name="Calculation 12 12 12 3" xfId="5541"/>
    <cellStyle name="Calculation 12 12 12 3 2" xfId="5542"/>
    <cellStyle name="Calculation 12 12 12 4" xfId="5543"/>
    <cellStyle name="Calculation 12 12 12 5" xfId="5544"/>
    <cellStyle name="Calculation 12 12 13" xfId="5545"/>
    <cellStyle name="Calculation 12 12 13 2" xfId="5546"/>
    <cellStyle name="Calculation 12 12 13 2 2" xfId="5547"/>
    <cellStyle name="Calculation 12 12 13 2 3" xfId="5548"/>
    <cellStyle name="Calculation 12 12 13 3" xfId="5549"/>
    <cellStyle name="Calculation 12 12 13 3 2" xfId="5550"/>
    <cellStyle name="Calculation 12 12 13 4" xfId="5551"/>
    <cellStyle name="Calculation 12 12 13 5" xfId="5552"/>
    <cellStyle name="Calculation 12 12 14" xfId="5553"/>
    <cellStyle name="Calculation 12 12 14 2" xfId="5554"/>
    <cellStyle name="Calculation 12 12 14 2 2" xfId="5555"/>
    <cellStyle name="Calculation 12 12 14 2 3" xfId="5556"/>
    <cellStyle name="Calculation 12 12 14 3" xfId="5557"/>
    <cellStyle name="Calculation 12 12 14 3 2" xfId="5558"/>
    <cellStyle name="Calculation 12 12 14 4" xfId="5559"/>
    <cellStyle name="Calculation 12 12 14 5" xfId="5560"/>
    <cellStyle name="Calculation 12 12 15" xfId="5561"/>
    <cellStyle name="Calculation 12 12 15 2" xfId="5562"/>
    <cellStyle name="Calculation 12 12 15 2 2" xfId="5563"/>
    <cellStyle name="Calculation 12 12 15 2 3" xfId="5564"/>
    <cellStyle name="Calculation 12 12 15 3" xfId="5565"/>
    <cellStyle name="Calculation 12 12 15 3 2" xfId="5566"/>
    <cellStyle name="Calculation 12 12 15 4" xfId="5567"/>
    <cellStyle name="Calculation 12 12 15 5" xfId="5568"/>
    <cellStyle name="Calculation 12 12 16" xfId="5569"/>
    <cellStyle name="Calculation 12 12 16 2" xfId="5570"/>
    <cellStyle name="Calculation 12 12 16 2 2" xfId="5571"/>
    <cellStyle name="Calculation 12 12 16 2 3" xfId="5572"/>
    <cellStyle name="Calculation 12 12 16 3" xfId="5573"/>
    <cellStyle name="Calculation 12 12 16 3 2" xfId="5574"/>
    <cellStyle name="Calculation 12 12 16 4" xfId="5575"/>
    <cellStyle name="Calculation 12 12 16 5" xfId="5576"/>
    <cellStyle name="Calculation 12 12 17" xfId="5577"/>
    <cellStyle name="Calculation 12 12 17 2" xfId="5578"/>
    <cellStyle name="Calculation 12 12 17 2 2" xfId="5579"/>
    <cellStyle name="Calculation 12 12 17 2 3" xfId="5580"/>
    <cellStyle name="Calculation 12 12 17 3" xfId="5581"/>
    <cellStyle name="Calculation 12 12 17 3 2" xfId="5582"/>
    <cellStyle name="Calculation 12 12 17 4" xfId="5583"/>
    <cellStyle name="Calculation 12 12 17 5" xfId="5584"/>
    <cellStyle name="Calculation 12 12 18" xfId="5585"/>
    <cellStyle name="Calculation 12 12 18 2" xfId="5586"/>
    <cellStyle name="Calculation 12 12 18 2 2" xfId="5587"/>
    <cellStyle name="Calculation 12 12 18 2 3" xfId="5588"/>
    <cellStyle name="Calculation 12 12 18 3" xfId="5589"/>
    <cellStyle name="Calculation 12 12 18 3 2" xfId="5590"/>
    <cellStyle name="Calculation 12 12 18 4" xfId="5591"/>
    <cellStyle name="Calculation 12 12 18 5" xfId="5592"/>
    <cellStyle name="Calculation 12 12 19" xfId="5593"/>
    <cellStyle name="Calculation 12 12 19 2" xfId="5594"/>
    <cellStyle name="Calculation 12 12 19 2 2" xfId="5595"/>
    <cellStyle name="Calculation 12 12 19 2 3" xfId="5596"/>
    <cellStyle name="Calculation 12 12 19 3" xfId="5597"/>
    <cellStyle name="Calculation 12 12 19 3 2" xfId="5598"/>
    <cellStyle name="Calculation 12 12 19 4" xfId="5599"/>
    <cellStyle name="Calculation 12 12 19 5" xfId="5600"/>
    <cellStyle name="Calculation 12 12 2" xfId="5601"/>
    <cellStyle name="Calculation 12 12 2 2" xfId="5602"/>
    <cellStyle name="Calculation 12 12 2 2 2" xfId="5603"/>
    <cellStyle name="Calculation 12 12 2 2 3" xfId="5604"/>
    <cellStyle name="Calculation 12 12 2 3" xfId="5605"/>
    <cellStyle name="Calculation 12 12 2 3 2" xfId="5606"/>
    <cellStyle name="Calculation 12 12 2 4" xfId="5607"/>
    <cellStyle name="Calculation 12 12 2 5" xfId="5608"/>
    <cellStyle name="Calculation 12 12 20" xfId="5609"/>
    <cellStyle name="Calculation 12 12 20 2" xfId="5610"/>
    <cellStyle name="Calculation 12 12 20 2 2" xfId="5611"/>
    <cellStyle name="Calculation 12 12 20 2 3" xfId="5612"/>
    <cellStyle name="Calculation 12 12 20 3" xfId="5613"/>
    <cellStyle name="Calculation 12 12 20 4" xfId="5614"/>
    <cellStyle name="Calculation 12 12 20 5" xfId="5615"/>
    <cellStyle name="Calculation 12 12 21" xfId="5616"/>
    <cellStyle name="Calculation 12 12 21 2" xfId="5617"/>
    <cellStyle name="Calculation 12 12 22" xfId="5618"/>
    <cellStyle name="Calculation 12 12 22 2" xfId="5619"/>
    <cellStyle name="Calculation 12 12 3" xfId="5620"/>
    <cellStyle name="Calculation 12 12 3 2" xfId="5621"/>
    <cellStyle name="Calculation 12 12 3 2 2" xfId="5622"/>
    <cellStyle name="Calculation 12 12 3 2 3" xfId="5623"/>
    <cellStyle name="Calculation 12 12 3 3" xfId="5624"/>
    <cellStyle name="Calculation 12 12 3 3 2" xfId="5625"/>
    <cellStyle name="Calculation 12 12 3 4" xfId="5626"/>
    <cellStyle name="Calculation 12 12 3 5" xfId="5627"/>
    <cellStyle name="Calculation 12 12 4" xfId="5628"/>
    <cellStyle name="Calculation 12 12 4 2" xfId="5629"/>
    <cellStyle name="Calculation 12 12 4 2 2" xfId="5630"/>
    <cellStyle name="Calculation 12 12 4 2 3" xfId="5631"/>
    <cellStyle name="Calculation 12 12 4 3" xfId="5632"/>
    <cellStyle name="Calculation 12 12 4 3 2" xfId="5633"/>
    <cellStyle name="Calculation 12 12 4 4" xfId="5634"/>
    <cellStyle name="Calculation 12 12 4 5" xfId="5635"/>
    <cellStyle name="Calculation 12 12 5" xfId="5636"/>
    <cellStyle name="Calculation 12 12 5 2" xfId="5637"/>
    <cellStyle name="Calculation 12 12 5 2 2" xfId="5638"/>
    <cellStyle name="Calculation 12 12 5 2 3" xfId="5639"/>
    <cellStyle name="Calculation 12 12 5 3" xfId="5640"/>
    <cellStyle name="Calculation 12 12 5 3 2" xfId="5641"/>
    <cellStyle name="Calculation 12 12 5 4" xfId="5642"/>
    <cellStyle name="Calculation 12 12 5 5" xfId="5643"/>
    <cellStyle name="Calculation 12 12 6" xfId="5644"/>
    <cellStyle name="Calculation 12 12 6 2" xfId="5645"/>
    <cellStyle name="Calculation 12 12 6 2 2" xfId="5646"/>
    <cellStyle name="Calculation 12 12 6 2 3" xfId="5647"/>
    <cellStyle name="Calculation 12 12 6 3" xfId="5648"/>
    <cellStyle name="Calculation 12 12 6 3 2" xfId="5649"/>
    <cellStyle name="Calculation 12 12 6 4" xfId="5650"/>
    <cellStyle name="Calculation 12 12 6 5" xfId="5651"/>
    <cellStyle name="Calculation 12 12 7" xfId="5652"/>
    <cellStyle name="Calculation 12 12 7 2" xfId="5653"/>
    <cellStyle name="Calculation 12 12 7 2 2" xfId="5654"/>
    <cellStyle name="Calculation 12 12 7 2 3" xfId="5655"/>
    <cellStyle name="Calculation 12 12 7 3" xfId="5656"/>
    <cellStyle name="Calculation 12 12 7 3 2" xfId="5657"/>
    <cellStyle name="Calculation 12 12 7 4" xfId="5658"/>
    <cellStyle name="Calculation 12 12 7 5" xfId="5659"/>
    <cellStyle name="Calculation 12 12 8" xfId="5660"/>
    <cellStyle name="Calculation 12 12 8 2" xfId="5661"/>
    <cellStyle name="Calculation 12 12 8 2 2" xfId="5662"/>
    <cellStyle name="Calculation 12 12 8 2 3" xfId="5663"/>
    <cellStyle name="Calculation 12 12 8 3" xfId="5664"/>
    <cellStyle name="Calculation 12 12 8 3 2" xfId="5665"/>
    <cellStyle name="Calculation 12 12 8 4" xfId="5666"/>
    <cellStyle name="Calculation 12 12 8 5" xfId="5667"/>
    <cellStyle name="Calculation 12 12 9" xfId="5668"/>
    <cellStyle name="Calculation 12 12 9 2" xfId="5669"/>
    <cellStyle name="Calculation 12 12 9 2 2" xfId="5670"/>
    <cellStyle name="Calculation 12 12 9 2 3" xfId="5671"/>
    <cellStyle name="Calculation 12 12 9 3" xfId="5672"/>
    <cellStyle name="Calculation 12 12 9 3 2" xfId="5673"/>
    <cellStyle name="Calculation 12 12 9 4" xfId="5674"/>
    <cellStyle name="Calculation 12 12 9 5" xfId="5675"/>
    <cellStyle name="Calculation 12 13" xfId="5676"/>
    <cellStyle name="Calculation 12 13 10" xfId="5677"/>
    <cellStyle name="Calculation 12 13 10 2" xfId="5678"/>
    <cellStyle name="Calculation 12 13 10 2 2" xfId="5679"/>
    <cellStyle name="Calculation 12 13 10 2 3" xfId="5680"/>
    <cellStyle name="Calculation 12 13 10 3" xfId="5681"/>
    <cellStyle name="Calculation 12 13 10 3 2" xfId="5682"/>
    <cellStyle name="Calculation 12 13 10 4" xfId="5683"/>
    <cellStyle name="Calculation 12 13 10 5" xfId="5684"/>
    <cellStyle name="Calculation 12 13 11" xfId="5685"/>
    <cellStyle name="Calculation 12 13 11 2" xfId="5686"/>
    <cellStyle name="Calculation 12 13 11 2 2" xfId="5687"/>
    <cellStyle name="Calculation 12 13 11 2 3" xfId="5688"/>
    <cellStyle name="Calculation 12 13 11 3" xfId="5689"/>
    <cellStyle name="Calculation 12 13 11 3 2" xfId="5690"/>
    <cellStyle name="Calculation 12 13 11 4" xfId="5691"/>
    <cellStyle name="Calculation 12 13 11 5" xfId="5692"/>
    <cellStyle name="Calculation 12 13 12" xfId="5693"/>
    <cellStyle name="Calculation 12 13 12 2" xfId="5694"/>
    <cellStyle name="Calculation 12 13 12 2 2" xfId="5695"/>
    <cellStyle name="Calculation 12 13 12 2 3" xfId="5696"/>
    <cellStyle name="Calculation 12 13 12 3" xfId="5697"/>
    <cellStyle name="Calculation 12 13 12 3 2" xfId="5698"/>
    <cellStyle name="Calculation 12 13 12 4" xfId="5699"/>
    <cellStyle name="Calculation 12 13 12 5" xfId="5700"/>
    <cellStyle name="Calculation 12 13 13" xfId="5701"/>
    <cellStyle name="Calculation 12 13 13 2" xfId="5702"/>
    <cellStyle name="Calculation 12 13 13 2 2" xfId="5703"/>
    <cellStyle name="Calculation 12 13 13 2 3" xfId="5704"/>
    <cellStyle name="Calculation 12 13 13 3" xfId="5705"/>
    <cellStyle name="Calculation 12 13 13 3 2" xfId="5706"/>
    <cellStyle name="Calculation 12 13 13 4" xfId="5707"/>
    <cellStyle name="Calculation 12 13 13 5" xfId="5708"/>
    <cellStyle name="Calculation 12 13 14" xfId="5709"/>
    <cellStyle name="Calculation 12 13 14 2" xfId="5710"/>
    <cellStyle name="Calculation 12 13 14 2 2" xfId="5711"/>
    <cellStyle name="Calculation 12 13 14 2 3" xfId="5712"/>
    <cellStyle name="Calculation 12 13 14 3" xfId="5713"/>
    <cellStyle name="Calculation 12 13 14 3 2" xfId="5714"/>
    <cellStyle name="Calculation 12 13 14 4" xfId="5715"/>
    <cellStyle name="Calculation 12 13 14 5" xfId="5716"/>
    <cellStyle name="Calculation 12 13 15" xfId="5717"/>
    <cellStyle name="Calculation 12 13 15 2" xfId="5718"/>
    <cellStyle name="Calculation 12 13 15 2 2" xfId="5719"/>
    <cellStyle name="Calculation 12 13 15 2 3" xfId="5720"/>
    <cellStyle name="Calculation 12 13 15 3" xfId="5721"/>
    <cellStyle name="Calculation 12 13 15 3 2" xfId="5722"/>
    <cellStyle name="Calculation 12 13 15 4" xfId="5723"/>
    <cellStyle name="Calculation 12 13 15 5" xfId="5724"/>
    <cellStyle name="Calculation 12 13 16" xfId="5725"/>
    <cellStyle name="Calculation 12 13 16 2" xfId="5726"/>
    <cellStyle name="Calculation 12 13 16 2 2" xfId="5727"/>
    <cellStyle name="Calculation 12 13 16 2 3" xfId="5728"/>
    <cellStyle name="Calculation 12 13 16 3" xfId="5729"/>
    <cellStyle name="Calculation 12 13 16 3 2" xfId="5730"/>
    <cellStyle name="Calculation 12 13 16 4" xfId="5731"/>
    <cellStyle name="Calculation 12 13 16 5" xfId="5732"/>
    <cellStyle name="Calculation 12 13 17" xfId="5733"/>
    <cellStyle name="Calculation 12 13 17 2" xfId="5734"/>
    <cellStyle name="Calculation 12 13 17 2 2" xfId="5735"/>
    <cellStyle name="Calculation 12 13 17 2 3" xfId="5736"/>
    <cellStyle name="Calculation 12 13 17 3" xfId="5737"/>
    <cellStyle name="Calculation 12 13 17 3 2" xfId="5738"/>
    <cellStyle name="Calculation 12 13 17 4" xfId="5739"/>
    <cellStyle name="Calculation 12 13 17 5" xfId="5740"/>
    <cellStyle name="Calculation 12 13 18" xfId="5741"/>
    <cellStyle name="Calculation 12 13 18 2" xfId="5742"/>
    <cellStyle name="Calculation 12 13 18 2 2" xfId="5743"/>
    <cellStyle name="Calculation 12 13 18 2 3" xfId="5744"/>
    <cellStyle name="Calculation 12 13 18 3" xfId="5745"/>
    <cellStyle name="Calculation 12 13 18 3 2" xfId="5746"/>
    <cellStyle name="Calculation 12 13 18 4" xfId="5747"/>
    <cellStyle name="Calculation 12 13 18 5" xfId="5748"/>
    <cellStyle name="Calculation 12 13 19" xfId="5749"/>
    <cellStyle name="Calculation 12 13 19 2" xfId="5750"/>
    <cellStyle name="Calculation 12 13 19 2 2" xfId="5751"/>
    <cellStyle name="Calculation 12 13 19 2 3" xfId="5752"/>
    <cellStyle name="Calculation 12 13 19 3" xfId="5753"/>
    <cellStyle name="Calculation 12 13 19 3 2" xfId="5754"/>
    <cellStyle name="Calculation 12 13 19 4" xfId="5755"/>
    <cellStyle name="Calculation 12 13 19 5" xfId="5756"/>
    <cellStyle name="Calculation 12 13 2" xfId="5757"/>
    <cellStyle name="Calculation 12 13 2 2" xfId="5758"/>
    <cellStyle name="Calculation 12 13 2 2 2" xfId="5759"/>
    <cellStyle name="Calculation 12 13 2 2 3" xfId="5760"/>
    <cellStyle name="Calculation 12 13 2 3" xfId="5761"/>
    <cellStyle name="Calculation 12 13 2 3 2" xfId="5762"/>
    <cellStyle name="Calculation 12 13 2 4" xfId="5763"/>
    <cellStyle name="Calculation 12 13 2 5" xfId="5764"/>
    <cellStyle name="Calculation 12 13 20" xfId="5765"/>
    <cellStyle name="Calculation 12 13 20 2" xfId="5766"/>
    <cellStyle name="Calculation 12 13 20 2 2" xfId="5767"/>
    <cellStyle name="Calculation 12 13 20 2 3" xfId="5768"/>
    <cellStyle name="Calculation 12 13 20 3" xfId="5769"/>
    <cellStyle name="Calculation 12 13 20 4" xfId="5770"/>
    <cellStyle name="Calculation 12 13 20 5" xfId="5771"/>
    <cellStyle name="Calculation 12 13 21" xfId="5772"/>
    <cellStyle name="Calculation 12 13 21 2" xfId="5773"/>
    <cellStyle name="Calculation 12 13 22" xfId="5774"/>
    <cellStyle name="Calculation 12 13 22 2" xfId="5775"/>
    <cellStyle name="Calculation 12 13 3" xfId="5776"/>
    <cellStyle name="Calculation 12 13 3 2" xfId="5777"/>
    <cellStyle name="Calculation 12 13 3 2 2" xfId="5778"/>
    <cellStyle name="Calculation 12 13 3 2 3" xfId="5779"/>
    <cellStyle name="Calculation 12 13 3 3" xfId="5780"/>
    <cellStyle name="Calculation 12 13 3 3 2" xfId="5781"/>
    <cellStyle name="Calculation 12 13 3 4" xfId="5782"/>
    <cellStyle name="Calculation 12 13 3 5" xfId="5783"/>
    <cellStyle name="Calculation 12 13 4" xfId="5784"/>
    <cellStyle name="Calculation 12 13 4 2" xfId="5785"/>
    <cellStyle name="Calculation 12 13 4 2 2" xfId="5786"/>
    <cellStyle name="Calculation 12 13 4 2 3" xfId="5787"/>
    <cellStyle name="Calculation 12 13 4 3" xfId="5788"/>
    <cellStyle name="Calculation 12 13 4 3 2" xfId="5789"/>
    <cellStyle name="Calculation 12 13 4 4" xfId="5790"/>
    <cellStyle name="Calculation 12 13 4 5" xfId="5791"/>
    <cellStyle name="Calculation 12 13 5" xfId="5792"/>
    <cellStyle name="Calculation 12 13 5 2" xfId="5793"/>
    <cellStyle name="Calculation 12 13 5 2 2" xfId="5794"/>
    <cellStyle name="Calculation 12 13 5 2 3" xfId="5795"/>
    <cellStyle name="Calculation 12 13 5 3" xfId="5796"/>
    <cellStyle name="Calculation 12 13 5 3 2" xfId="5797"/>
    <cellStyle name="Calculation 12 13 5 4" xfId="5798"/>
    <cellStyle name="Calculation 12 13 5 5" xfId="5799"/>
    <cellStyle name="Calculation 12 13 6" xfId="5800"/>
    <cellStyle name="Calculation 12 13 6 2" xfId="5801"/>
    <cellStyle name="Calculation 12 13 6 2 2" xfId="5802"/>
    <cellStyle name="Calculation 12 13 6 2 3" xfId="5803"/>
    <cellStyle name="Calculation 12 13 6 3" xfId="5804"/>
    <cellStyle name="Calculation 12 13 6 3 2" xfId="5805"/>
    <cellStyle name="Calculation 12 13 6 4" xfId="5806"/>
    <cellStyle name="Calculation 12 13 6 5" xfId="5807"/>
    <cellStyle name="Calculation 12 13 7" xfId="5808"/>
    <cellStyle name="Calculation 12 13 7 2" xfId="5809"/>
    <cellStyle name="Calculation 12 13 7 2 2" xfId="5810"/>
    <cellStyle name="Calculation 12 13 7 2 3" xfId="5811"/>
    <cellStyle name="Calculation 12 13 7 3" xfId="5812"/>
    <cellStyle name="Calculation 12 13 7 3 2" xfId="5813"/>
    <cellStyle name="Calculation 12 13 7 4" xfId="5814"/>
    <cellStyle name="Calculation 12 13 7 5" xfId="5815"/>
    <cellStyle name="Calculation 12 13 8" xfId="5816"/>
    <cellStyle name="Calculation 12 13 8 2" xfId="5817"/>
    <cellStyle name="Calculation 12 13 8 2 2" xfId="5818"/>
    <cellStyle name="Calculation 12 13 8 2 3" xfId="5819"/>
    <cellStyle name="Calculation 12 13 8 3" xfId="5820"/>
    <cellStyle name="Calculation 12 13 8 3 2" xfId="5821"/>
    <cellStyle name="Calculation 12 13 8 4" xfId="5822"/>
    <cellStyle name="Calculation 12 13 8 5" xfId="5823"/>
    <cellStyle name="Calculation 12 13 9" xfId="5824"/>
    <cellStyle name="Calculation 12 13 9 2" xfId="5825"/>
    <cellStyle name="Calculation 12 13 9 2 2" xfId="5826"/>
    <cellStyle name="Calculation 12 13 9 2 3" xfId="5827"/>
    <cellStyle name="Calculation 12 13 9 3" xfId="5828"/>
    <cellStyle name="Calculation 12 13 9 3 2" xfId="5829"/>
    <cellStyle name="Calculation 12 13 9 4" xfId="5830"/>
    <cellStyle name="Calculation 12 13 9 5" xfId="5831"/>
    <cellStyle name="Calculation 12 14" xfId="5832"/>
    <cellStyle name="Calculation 12 14 10" xfId="5833"/>
    <cellStyle name="Calculation 12 14 10 2" xfId="5834"/>
    <cellStyle name="Calculation 12 14 10 2 2" xfId="5835"/>
    <cellStyle name="Calculation 12 14 10 2 3" xfId="5836"/>
    <cellStyle name="Calculation 12 14 10 3" xfId="5837"/>
    <cellStyle name="Calculation 12 14 10 3 2" xfId="5838"/>
    <cellStyle name="Calculation 12 14 10 4" xfId="5839"/>
    <cellStyle name="Calculation 12 14 10 5" xfId="5840"/>
    <cellStyle name="Calculation 12 14 11" xfId="5841"/>
    <cellStyle name="Calculation 12 14 11 2" xfId="5842"/>
    <cellStyle name="Calculation 12 14 11 2 2" xfId="5843"/>
    <cellStyle name="Calculation 12 14 11 2 3" xfId="5844"/>
    <cellStyle name="Calculation 12 14 11 3" xfId="5845"/>
    <cellStyle name="Calculation 12 14 11 3 2" xfId="5846"/>
    <cellStyle name="Calculation 12 14 11 4" xfId="5847"/>
    <cellStyle name="Calculation 12 14 11 5" xfId="5848"/>
    <cellStyle name="Calculation 12 14 12" xfId="5849"/>
    <cellStyle name="Calculation 12 14 12 2" xfId="5850"/>
    <cellStyle name="Calculation 12 14 12 2 2" xfId="5851"/>
    <cellStyle name="Calculation 12 14 12 2 3" xfId="5852"/>
    <cellStyle name="Calculation 12 14 12 3" xfId="5853"/>
    <cellStyle name="Calculation 12 14 12 3 2" xfId="5854"/>
    <cellStyle name="Calculation 12 14 12 4" xfId="5855"/>
    <cellStyle name="Calculation 12 14 12 5" xfId="5856"/>
    <cellStyle name="Calculation 12 14 13" xfId="5857"/>
    <cellStyle name="Calculation 12 14 13 2" xfId="5858"/>
    <cellStyle name="Calculation 12 14 13 2 2" xfId="5859"/>
    <cellStyle name="Calculation 12 14 13 2 3" xfId="5860"/>
    <cellStyle name="Calculation 12 14 13 3" xfId="5861"/>
    <cellStyle name="Calculation 12 14 13 3 2" xfId="5862"/>
    <cellStyle name="Calculation 12 14 13 4" xfId="5863"/>
    <cellStyle name="Calculation 12 14 13 5" xfId="5864"/>
    <cellStyle name="Calculation 12 14 14" xfId="5865"/>
    <cellStyle name="Calculation 12 14 14 2" xfId="5866"/>
    <cellStyle name="Calculation 12 14 14 2 2" xfId="5867"/>
    <cellStyle name="Calculation 12 14 14 2 3" xfId="5868"/>
    <cellStyle name="Calculation 12 14 14 3" xfId="5869"/>
    <cellStyle name="Calculation 12 14 14 3 2" xfId="5870"/>
    <cellStyle name="Calculation 12 14 14 4" xfId="5871"/>
    <cellStyle name="Calculation 12 14 14 5" xfId="5872"/>
    <cellStyle name="Calculation 12 14 15" xfId="5873"/>
    <cellStyle name="Calculation 12 14 15 2" xfId="5874"/>
    <cellStyle name="Calculation 12 14 15 2 2" xfId="5875"/>
    <cellStyle name="Calculation 12 14 15 2 3" xfId="5876"/>
    <cellStyle name="Calculation 12 14 15 3" xfId="5877"/>
    <cellStyle name="Calculation 12 14 15 3 2" xfId="5878"/>
    <cellStyle name="Calculation 12 14 15 4" xfId="5879"/>
    <cellStyle name="Calculation 12 14 15 5" xfId="5880"/>
    <cellStyle name="Calculation 12 14 16" xfId="5881"/>
    <cellStyle name="Calculation 12 14 16 2" xfId="5882"/>
    <cellStyle name="Calculation 12 14 16 2 2" xfId="5883"/>
    <cellStyle name="Calculation 12 14 16 2 3" xfId="5884"/>
    <cellStyle name="Calculation 12 14 16 3" xfId="5885"/>
    <cellStyle name="Calculation 12 14 16 3 2" xfId="5886"/>
    <cellStyle name="Calculation 12 14 16 4" xfId="5887"/>
    <cellStyle name="Calculation 12 14 16 5" xfId="5888"/>
    <cellStyle name="Calculation 12 14 17" xfId="5889"/>
    <cellStyle name="Calculation 12 14 17 2" xfId="5890"/>
    <cellStyle name="Calculation 12 14 17 2 2" xfId="5891"/>
    <cellStyle name="Calculation 12 14 17 2 3" xfId="5892"/>
    <cellStyle name="Calculation 12 14 17 3" xfId="5893"/>
    <cellStyle name="Calculation 12 14 17 3 2" xfId="5894"/>
    <cellStyle name="Calculation 12 14 17 4" xfId="5895"/>
    <cellStyle name="Calculation 12 14 17 5" xfId="5896"/>
    <cellStyle name="Calculation 12 14 18" xfId="5897"/>
    <cellStyle name="Calculation 12 14 18 2" xfId="5898"/>
    <cellStyle name="Calculation 12 14 18 2 2" xfId="5899"/>
    <cellStyle name="Calculation 12 14 18 2 3" xfId="5900"/>
    <cellStyle name="Calculation 12 14 18 3" xfId="5901"/>
    <cellStyle name="Calculation 12 14 18 3 2" xfId="5902"/>
    <cellStyle name="Calculation 12 14 18 4" xfId="5903"/>
    <cellStyle name="Calculation 12 14 18 5" xfId="5904"/>
    <cellStyle name="Calculation 12 14 19" xfId="5905"/>
    <cellStyle name="Calculation 12 14 19 2" xfId="5906"/>
    <cellStyle name="Calculation 12 14 19 2 2" xfId="5907"/>
    <cellStyle name="Calculation 12 14 19 2 3" xfId="5908"/>
    <cellStyle name="Calculation 12 14 19 3" xfId="5909"/>
    <cellStyle name="Calculation 12 14 19 3 2" xfId="5910"/>
    <cellStyle name="Calculation 12 14 19 4" xfId="5911"/>
    <cellStyle name="Calculation 12 14 19 5" xfId="5912"/>
    <cellStyle name="Calculation 12 14 2" xfId="5913"/>
    <cellStyle name="Calculation 12 14 2 2" xfId="5914"/>
    <cellStyle name="Calculation 12 14 2 2 2" xfId="5915"/>
    <cellStyle name="Calculation 12 14 2 2 3" xfId="5916"/>
    <cellStyle name="Calculation 12 14 2 3" xfId="5917"/>
    <cellStyle name="Calculation 12 14 2 3 2" xfId="5918"/>
    <cellStyle name="Calculation 12 14 2 4" xfId="5919"/>
    <cellStyle name="Calculation 12 14 2 5" xfId="5920"/>
    <cellStyle name="Calculation 12 14 20" xfId="5921"/>
    <cellStyle name="Calculation 12 14 20 2" xfId="5922"/>
    <cellStyle name="Calculation 12 14 20 2 2" xfId="5923"/>
    <cellStyle name="Calculation 12 14 20 2 3" xfId="5924"/>
    <cellStyle name="Calculation 12 14 20 3" xfId="5925"/>
    <cellStyle name="Calculation 12 14 20 4" xfId="5926"/>
    <cellStyle name="Calculation 12 14 20 5" xfId="5927"/>
    <cellStyle name="Calculation 12 14 21" xfId="5928"/>
    <cellStyle name="Calculation 12 14 21 2" xfId="5929"/>
    <cellStyle name="Calculation 12 14 22" xfId="5930"/>
    <cellStyle name="Calculation 12 14 22 2" xfId="5931"/>
    <cellStyle name="Calculation 12 14 3" xfId="5932"/>
    <cellStyle name="Calculation 12 14 3 2" xfId="5933"/>
    <cellStyle name="Calculation 12 14 3 2 2" xfId="5934"/>
    <cellStyle name="Calculation 12 14 3 2 3" xfId="5935"/>
    <cellStyle name="Calculation 12 14 3 3" xfId="5936"/>
    <cellStyle name="Calculation 12 14 3 3 2" xfId="5937"/>
    <cellStyle name="Calculation 12 14 3 4" xfId="5938"/>
    <cellStyle name="Calculation 12 14 3 5" xfId="5939"/>
    <cellStyle name="Calculation 12 14 4" xfId="5940"/>
    <cellStyle name="Calculation 12 14 4 2" xfId="5941"/>
    <cellStyle name="Calculation 12 14 4 2 2" xfId="5942"/>
    <cellStyle name="Calculation 12 14 4 2 3" xfId="5943"/>
    <cellStyle name="Calculation 12 14 4 3" xfId="5944"/>
    <cellStyle name="Calculation 12 14 4 3 2" xfId="5945"/>
    <cellStyle name="Calculation 12 14 4 4" xfId="5946"/>
    <cellStyle name="Calculation 12 14 4 5" xfId="5947"/>
    <cellStyle name="Calculation 12 14 5" xfId="5948"/>
    <cellStyle name="Calculation 12 14 5 2" xfId="5949"/>
    <cellStyle name="Calculation 12 14 5 2 2" xfId="5950"/>
    <cellStyle name="Calculation 12 14 5 2 3" xfId="5951"/>
    <cellStyle name="Calculation 12 14 5 3" xfId="5952"/>
    <cellStyle name="Calculation 12 14 5 3 2" xfId="5953"/>
    <cellStyle name="Calculation 12 14 5 4" xfId="5954"/>
    <cellStyle name="Calculation 12 14 5 5" xfId="5955"/>
    <cellStyle name="Calculation 12 14 6" xfId="5956"/>
    <cellStyle name="Calculation 12 14 6 2" xfId="5957"/>
    <cellStyle name="Calculation 12 14 6 2 2" xfId="5958"/>
    <cellStyle name="Calculation 12 14 6 2 3" xfId="5959"/>
    <cellStyle name="Calculation 12 14 6 3" xfId="5960"/>
    <cellStyle name="Calculation 12 14 6 3 2" xfId="5961"/>
    <cellStyle name="Calculation 12 14 6 4" xfId="5962"/>
    <cellStyle name="Calculation 12 14 6 5" xfId="5963"/>
    <cellStyle name="Calculation 12 14 7" xfId="5964"/>
    <cellStyle name="Calculation 12 14 7 2" xfId="5965"/>
    <cellStyle name="Calculation 12 14 7 2 2" xfId="5966"/>
    <cellStyle name="Calculation 12 14 7 2 3" xfId="5967"/>
    <cellStyle name="Calculation 12 14 7 3" xfId="5968"/>
    <cellStyle name="Calculation 12 14 7 3 2" xfId="5969"/>
    <cellStyle name="Calculation 12 14 7 4" xfId="5970"/>
    <cellStyle name="Calculation 12 14 7 5" xfId="5971"/>
    <cellStyle name="Calculation 12 14 8" xfId="5972"/>
    <cellStyle name="Calculation 12 14 8 2" xfId="5973"/>
    <cellStyle name="Calculation 12 14 8 2 2" xfId="5974"/>
    <cellStyle name="Calculation 12 14 8 2 3" xfId="5975"/>
    <cellStyle name="Calculation 12 14 8 3" xfId="5976"/>
    <cellStyle name="Calculation 12 14 8 3 2" xfId="5977"/>
    <cellStyle name="Calculation 12 14 8 4" xfId="5978"/>
    <cellStyle name="Calculation 12 14 8 5" xfId="5979"/>
    <cellStyle name="Calculation 12 14 9" xfId="5980"/>
    <cellStyle name="Calculation 12 14 9 2" xfId="5981"/>
    <cellStyle name="Calculation 12 14 9 2 2" xfId="5982"/>
    <cellStyle name="Calculation 12 14 9 2 3" xfId="5983"/>
    <cellStyle name="Calculation 12 14 9 3" xfId="5984"/>
    <cellStyle name="Calculation 12 14 9 3 2" xfId="5985"/>
    <cellStyle name="Calculation 12 14 9 4" xfId="5986"/>
    <cellStyle name="Calculation 12 14 9 5" xfId="5987"/>
    <cellStyle name="Calculation 12 15" xfId="5988"/>
    <cellStyle name="Calculation 12 15 10" xfId="5989"/>
    <cellStyle name="Calculation 12 15 10 2" xfId="5990"/>
    <cellStyle name="Calculation 12 15 10 2 2" xfId="5991"/>
    <cellStyle name="Calculation 12 15 10 2 3" xfId="5992"/>
    <cellStyle name="Calculation 12 15 10 3" xfId="5993"/>
    <cellStyle name="Calculation 12 15 10 3 2" xfId="5994"/>
    <cellStyle name="Calculation 12 15 10 4" xfId="5995"/>
    <cellStyle name="Calculation 12 15 10 5" xfId="5996"/>
    <cellStyle name="Calculation 12 15 11" xfId="5997"/>
    <cellStyle name="Calculation 12 15 11 2" xfId="5998"/>
    <cellStyle name="Calculation 12 15 11 2 2" xfId="5999"/>
    <cellStyle name="Calculation 12 15 11 2 3" xfId="6000"/>
    <cellStyle name="Calculation 12 15 11 3" xfId="6001"/>
    <cellStyle name="Calculation 12 15 11 3 2" xfId="6002"/>
    <cellStyle name="Calculation 12 15 11 4" xfId="6003"/>
    <cellStyle name="Calculation 12 15 11 5" xfId="6004"/>
    <cellStyle name="Calculation 12 15 12" xfId="6005"/>
    <cellStyle name="Calculation 12 15 12 2" xfId="6006"/>
    <cellStyle name="Calculation 12 15 12 2 2" xfId="6007"/>
    <cellStyle name="Calculation 12 15 12 2 3" xfId="6008"/>
    <cellStyle name="Calculation 12 15 12 3" xfId="6009"/>
    <cellStyle name="Calculation 12 15 12 3 2" xfId="6010"/>
    <cellStyle name="Calculation 12 15 12 4" xfId="6011"/>
    <cellStyle name="Calculation 12 15 12 5" xfId="6012"/>
    <cellStyle name="Calculation 12 15 13" xfId="6013"/>
    <cellStyle name="Calculation 12 15 13 2" xfId="6014"/>
    <cellStyle name="Calculation 12 15 13 2 2" xfId="6015"/>
    <cellStyle name="Calculation 12 15 13 2 3" xfId="6016"/>
    <cellStyle name="Calculation 12 15 13 3" xfId="6017"/>
    <cellStyle name="Calculation 12 15 13 3 2" xfId="6018"/>
    <cellStyle name="Calculation 12 15 13 4" xfId="6019"/>
    <cellStyle name="Calculation 12 15 13 5" xfId="6020"/>
    <cellStyle name="Calculation 12 15 14" xfId="6021"/>
    <cellStyle name="Calculation 12 15 14 2" xfId="6022"/>
    <cellStyle name="Calculation 12 15 14 2 2" xfId="6023"/>
    <cellStyle name="Calculation 12 15 14 2 3" xfId="6024"/>
    <cellStyle name="Calculation 12 15 14 3" xfId="6025"/>
    <cellStyle name="Calculation 12 15 14 3 2" xfId="6026"/>
    <cellStyle name="Calculation 12 15 14 4" xfId="6027"/>
    <cellStyle name="Calculation 12 15 14 5" xfId="6028"/>
    <cellStyle name="Calculation 12 15 15" xfId="6029"/>
    <cellStyle name="Calculation 12 15 15 2" xfId="6030"/>
    <cellStyle name="Calculation 12 15 15 2 2" xfId="6031"/>
    <cellStyle name="Calculation 12 15 15 2 3" xfId="6032"/>
    <cellStyle name="Calculation 12 15 15 3" xfId="6033"/>
    <cellStyle name="Calculation 12 15 15 3 2" xfId="6034"/>
    <cellStyle name="Calculation 12 15 15 4" xfId="6035"/>
    <cellStyle name="Calculation 12 15 15 5" xfId="6036"/>
    <cellStyle name="Calculation 12 15 16" xfId="6037"/>
    <cellStyle name="Calculation 12 15 16 2" xfId="6038"/>
    <cellStyle name="Calculation 12 15 16 2 2" xfId="6039"/>
    <cellStyle name="Calculation 12 15 16 2 3" xfId="6040"/>
    <cellStyle name="Calculation 12 15 16 3" xfId="6041"/>
    <cellStyle name="Calculation 12 15 16 3 2" xfId="6042"/>
    <cellStyle name="Calculation 12 15 16 4" xfId="6043"/>
    <cellStyle name="Calculation 12 15 16 5" xfId="6044"/>
    <cellStyle name="Calculation 12 15 17" xfId="6045"/>
    <cellStyle name="Calculation 12 15 17 2" xfId="6046"/>
    <cellStyle name="Calculation 12 15 17 2 2" xfId="6047"/>
    <cellStyle name="Calculation 12 15 17 2 3" xfId="6048"/>
    <cellStyle name="Calculation 12 15 17 3" xfId="6049"/>
    <cellStyle name="Calculation 12 15 17 3 2" xfId="6050"/>
    <cellStyle name="Calculation 12 15 17 4" xfId="6051"/>
    <cellStyle name="Calculation 12 15 17 5" xfId="6052"/>
    <cellStyle name="Calculation 12 15 18" xfId="6053"/>
    <cellStyle name="Calculation 12 15 18 2" xfId="6054"/>
    <cellStyle name="Calculation 12 15 18 2 2" xfId="6055"/>
    <cellStyle name="Calculation 12 15 18 2 3" xfId="6056"/>
    <cellStyle name="Calculation 12 15 18 3" xfId="6057"/>
    <cellStyle name="Calculation 12 15 18 3 2" xfId="6058"/>
    <cellStyle name="Calculation 12 15 18 4" xfId="6059"/>
    <cellStyle name="Calculation 12 15 18 5" xfId="6060"/>
    <cellStyle name="Calculation 12 15 19" xfId="6061"/>
    <cellStyle name="Calculation 12 15 19 2" xfId="6062"/>
    <cellStyle name="Calculation 12 15 19 2 2" xfId="6063"/>
    <cellStyle name="Calculation 12 15 19 2 3" xfId="6064"/>
    <cellStyle name="Calculation 12 15 19 3" xfId="6065"/>
    <cellStyle name="Calculation 12 15 19 3 2" xfId="6066"/>
    <cellStyle name="Calculation 12 15 19 4" xfId="6067"/>
    <cellStyle name="Calculation 12 15 19 5" xfId="6068"/>
    <cellStyle name="Calculation 12 15 2" xfId="6069"/>
    <cellStyle name="Calculation 12 15 2 2" xfId="6070"/>
    <cellStyle name="Calculation 12 15 2 2 2" xfId="6071"/>
    <cellStyle name="Calculation 12 15 2 2 3" xfId="6072"/>
    <cellStyle name="Calculation 12 15 2 3" xfId="6073"/>
    <cellStyle name="Calculation 12 15 2 3 2" xfId="6074"/>
    <cellStyle name="Calculation 12 15 2 4" xfId="6075"/>
    <cellStyle name="Calculation 12 15 2 5" xfId="6076"/>
    <cellStyle name="Calculation 12 15 20" xfId="6077"/>
    <cellStyle name="Calculation 12 15 20 2" xfId="6078"/>
    <cellStyle name="Calculation 12 15 20 2 2" xfId="6079"/>
    <cellStyle name="Calculation 12 15 20 2 3" xfId="6080"/>
    <cellStyle name="Calculation 12 15 20 3" xfId="6081"/>
    <cellStyle name="Calculation 12 15 20 4" xfId="6082"/>
    <cellStyle name="Calculation 12 15 20 5" xfId="6083"/>
    <cellStyle name="Calculation 12 15 21" xfId="6084"/>
    <cellStyle name="Calculation 12 15 21 2" xfId="6085"/>
    <cellStyle name="Calculation 12 15 22" xfId="6086"/>
    <cellStyle name="Calculation 12 15 22 2" xfId="6087"/>
    <cellStyle name="Calculation 12 15 3" xfId="6088"/>
    <cellStyle name="Calculation 12 15 3 2" xfId="6089"/>
    <cellStyle name="Calculation 12 15 3 2 2" xfId="6090"/>
    <cellStyle name="Calculation 12 15 3 2 3" xfId="6091"/>
    <cellStyle name="Calculation 12 15 3 3" xfId="6092"/>
    <cellStyle name="Calculation 12 15 3 3 2" xfId="6093"/>
    <cellStyle name="Calculation 12 15 3 4" xfId="6094"/>
    <cellStyle name="Calculation 12 15 3 5" xfId="6095"/>
    <cellStyle name="Calculation 12 15 4" xfId="6096"/>
    <cellStyle name="Calculation 12 15 4 2" xfId="6097"/>
    <cellStyle name="Calculation 12 15 4 2 2" xfId="6098"/>
    <cellStyle name="Calculation 12 15 4 2 3" xfId="6099"/>
    <cellStyle name="Calculation 12 15 4 3" xfId="6100"/>
    <cellStyle name="Calculation 12 15 4 3 2" xfId="6101"/>
    <cellStyle name="Calculation 12 15 4 4" xfId="6102"/>
    <cellStyle name="Calculation 12 15 4 5" xfId="6103"/>
    <cellStyle name="Calculation 12 15 5" xfId="6104"/>
    <cellStyle name="Calculation 12 15 5 2" xfId="6105"/>
    <cellStyle name="Calculation 12 15 5 2 2" xfId="6106"/>
    <cellStyle name="Calculation 12 15 5 2 3" xfId="6107"/>
    <cellStyle name="Calculation 12 15 5 3" xfId="6108"/>
    <cellStyle name="Calculation 12 15 5 3 2" xfId="6109"/>
    <cellStyle name="Calculation 12 15 5 4" xfId="6110"/>
    <cellStyle name="Calculation 12 15 5 5" xfId="6111"/>
    <cellStyle name="Calculation 12 15 6" xfId="6112"/>
    <cellStyle name="Calculation 12 15 6 2" xfId="6113"/>
    <cellStyle name="Calculation 12 15 6 2 2" xfId="6114"/>
    <cellStyle name="Calculation 12 15 6 2 3" xfId="6115"/>
    <cellStyle name="Calculation 12 15 6 3" xfId="6116"/>
    <cellStyle name="Calculation 12 15 6 3 2" xfId="6117"/>
    <cellStyle name="Calculation 12 15 6 4" xfId="6118"/>
    <cellStyle name="Calculation 12 15 6 5" xfId="6119"/>
    <cellStyle name="Calculation 12 15 7" xfId="6120"/>
    <cellStyle name="Calculation 12 15 7 2" xfId="6121"/>
    <cellStyle name="Calculation 12 15 7 2 2" xfId="6122"/>
    <cellStyle name="Calculation 12 15 7 2 3" xfId="6123"/>
    <cellStyle name="Calculation 12 15 7 3" xfId="6124"/>
    <cellStyle name="Calculation 12 15 7 3 2" xfId="6125"/>
    <cellStyle name="Calculation 12 15 7 4" xfId="6126"/>
    <cellStyle name="Calculation 12 15 7 5" xfId="6127"/>
    <cellStyle name="Calculation 12 15 8" xfId="6128"/>
    <cellStyle name="Calculation 12 15 8 2" xfId="6129"/>
    <cellStyle name="Calculation 12 15 8 2 2" xfId="6130"/>
    <cellStyle name="Calculation 12 15 8 2 3" xfId="6131"/>
    <cellStyle name="Calculation 12 15 8 3" xfId="6132"/>
    <cellStyle name="Calculation 12 15 8 3 2" xfId="6133"/>
    <cellStyle name="Calculation 12 15 8 4" xfId="6134"/>
    <cellStyle name="Calculation 12 15 8 5" xfId="6135"/>
    <cellStyle name="Calculation 12 15 9" xfId="6136"/>
    <cellStyle name="Calculation 12 15 9 2" xfId="6137"/>
    <cellStyle name="Calculation 12 15 9 2 2" xfId="6138"/>
    <cellStyle name="Calculation 12 15 9 2 3" xfId="6139"/>
    <cellStyle name="Calculation 12 15 9 3" xfId="6140"/>
    <cellStyle name="Calculation 12 15 9 3 2" xfId="6141"/>
    <cellStyle name="Calculation 12 15 9 4" xfId="6142"/>
    <cellStyle name="Calculation 12 15 9 5" xfId="6143"/>
    <cellStyle name="Calculation 12 16" xfId="6144"/>
    <cellStyle name="Calculation 12 16 10" xfId="6145"/>
    <cellStyle name="Calculation 12 16 10 2" xfId="6146"/>
    <cellStyle name="Calculation 12 16 10 2 2" xfId="6147"/>
    <cellStyle name="Calculation 12 16 10 2 3" xfId="6148"/>
    <cellStyle name="Calculation 12 16 10 3" xfId="6149"/>
    <cellStyle name="Calculation 12 16 10 3 2" xfId="6150"/>
    <cellStyle name="Calculation 12 16 10 4" xfId="6151"/>
    <cellStyle name="Calculation 12 16 10 5" xfId="6152"/>
    <cellStyle name="Calculation 12 16 11" xfId="6153"/>
    <cellStyle name="Calculation 12 16 11 2" xfId="6154"/>
    <cellStyle name="Calculation 12 16 11 2 2" xfId="6155"/>
    <cellStyle name="Calculation 12 16 11 2 3" xfId="6156"/>
    <cellStyle name="Calculation 12 16 11 3" xfId="6157"/>
    <cellStyle name="Calculation 12 16 11 3 2" xfId="6158"/>
    <cellStyle name="Calculation 12 16 11 4" xfId="6159"/>
    <cellStyle name="Calculation 12 16 11 5" xfId="6160"/>
    <cellStyle name="Calculation 12 16 12" xfId="6161"/>
    <cellStyle name="Calculation 12 16 12 2" xfId="6162"/>
    <cellStyle name="Calculation 12 16 12 2 2" xfId="6163"/>
    <cellStyle name="Calculation 12 16 12 2 3" xfId="6164"/>
    <cellStyle name="Calculation 12 16 12 3" xfId="6165"/>
    <cellStyle name="Calculation 12 16 12 3 2" xfId="6166"/>
    <cellStyle name="Calculation 12 16 12 4" xfId="6167"/>
    <cellStyle name="Calculation 12 16 12 5" xfId="6168"/>
    <cellStyle name="Calculation 12 16 13" xfId="6169"/>
    <cellStyle name="Calculation 12 16 13 2" xfId="6170"/>
    <cellStyle name="Calculation 12 16 13 2 2" xfId="6171"/>
    <cellStyle name="Calculation 12 16 13 2 3" xfId="6172"/>
    <cellStyle name="Calculation 12 16 13 3" xfId="6173"/>
    <cellStyle name="Calculation 12 16 13 3 2" xfId="6174"/>
    <cellStyle name="Calculation 12 16 13 4" xfId="6175"/>
    <cellStyle name="Calculation 12 16 13 5" xfId="6176"/>
    <cellStyle name="Calculation 12 16 14" xfId="6177"/>
    <cellStyle name="Calculation 12 16 14 2" xfId="6178"/>
    <cellStyle name="Calculation 12 16 14 2 2" xfId="6179"/>
    <cellStyle name="Calculation 12 16 14 2 3" xfId="6180"/>
    <cellStyle name="Calculation 12 16 14 3" xfId="6181"/>
    <cellStyle name="Calculation 12 16 14 3 2" xfId="6182"/>
    <cellStyle name="Calculation 12 16 14 4" xfId="6183"/>
    <cellStyle name="Calculation 12 16 14 5" xfId="6184"/>
    <cellStyle name="Calculation 12 16 15" xfId="6185"/>
    <cellStyle name="Calculation 12 16 15 2" xfId="6186"/>
    <cellStyle name="Calculation 12 16 15 2 2" xfId="6187"/>
    <cellStyle name="Calculation 12 16 15 2 3" xfId="6188"/>
    <cellStyle name="Calculation 12 16 15 3" xfId="6189"/>
    <cellStyle name="Calculation 12 16 15 3 2" xfId="6190"/>
    <cellStyle name="Calculation 12 16 15 4" xfId="6191"/>
    <cellStyle name="Calculation 12 16 15 5" xfId="6192"/>
    <cellStyle name="Calculation 12 16 16" xfId="6193"/>
    <cellStyle name="Calculation 12 16 16 2" xfId="6194"/>
    <cellStyle name="Calculation 12 16 16 2 2" xfId="6195"/>
    <cellStyle name="Calculation 12 16 16 2 3" xfId="6196"/>
    <cellStyle name="Calculation 12 16 16 3" xfId="6197"/>
    <cellStyle name="Calculation 12 16 16 3 2" xfId="6198"/>
    <cellStyle name="Calculation 12 16 16 4" xfId="6199"/>
    <cellStyle name="Calculation 12 16 16 5" xfId="6200"/>
    <cellStyle name="Calculation 12 16 17" xfId="6201"/>
    <cellStyle name="Calculation 12 16 17 2" xfId="6202"/>
    <cellStyle name="Calculation 12 16 17 2 2" xfId="6203"/>
    <cellStyle name="Calculation 12 16 17 2 3" xfId="6204"/>
    <cellStyle name="Calculation 12 16 17 3" xfId="6205"/>
    <cellStyle name="Calculation 12 16 17 3 2" xfId="6206"/>
    <cellStyle name="Calculation 12 16 17 4" xfId="6207"/>
    <cellStyle name="Calculation 12 16 17 5" xfId="6208"/>
    <cellStyle name="Calculation 12 16 18" xfId="6209"/>
    <cellStyle name="Calculation 12 16 18 2" xfId="6210"/>
    <cellStyle name="Calculation 12 16 18 2 2" xfId="6211"/>
    <cellStyle name="Calculation 12 16 18 2 3" xfId="6212"/>
    <cellStyle name="Calculation 12 16 18 3" xfId="6213"/>
    <cellStyle name="Calculation 12 16 18 3 2" xfId="6214"/>
    <cellStyle name="Calculation 12 16 18 4" xfId="6215"/>
    <cellStyle name="Calculation 12 16 18 5" xfId="6216"/>
    <cellStyle name="Calculation 12 16 19" xfId="6217"/>
    <cellStyle name="Calculation 12 16 19 2" xfId="6218"/>
    <cellStyle name="Calculation 12 16 19 2 2" xfId="6219"/>
    <cellStyle name="Calculation 12 16 19 2 3" xfId="6220"/>
    <cellStyle name="Calculation 12 16 19 3" xfId="6221"/>
    <cellStyle name="Calculation 12 16 19 3 2" xfId="6222"/>
    <cellStyle name="Calculation 12 16 19 4" xfId="6223"/>
    <cellStyle name="Calculation 12 16 19 5" xfId="6224"/>
    <cellStyle name="Calculation 12 16 2" xfId="6225"/>
    <cellStyle name="Calculation 12 16 2 2" xfId="6226"/>
    <cellStyle name="Calculation 12 16 2 2 2" xfId="6227"/>
    <cellStyle name="Calculation 12 16 2 2 3" xfId="6228"/>
    <cellStyle name="Calculation 12 16 2 3" xfId="6229"/>
    <cellStyle name="Calculation 12 16 2 3 2" xfId="6230"/>
    <cellStyle name="Calculation 12 16 2 4" xfId="6231"/>
    <cellStyle name="Calculation 12 16 2 5" xfId="6232"/>
    <cellStyle name="Calculation 12 16 20" xfId="6233"/>
    <cellStyle name="Calculation 12 16 20 2" xfId="6234"/>
    <cellStyle name="Calculation 12 16 20 2 2" xfId="6235"/>
    <cellStyle name="Calculation 12 16 20 2 3" xfId="6236"/>
    <cellStyle name="Calculation 12 16 20 3" xfId="6237"/>
    <cellStyle name="Calculation 12 16 20 4" xfId="6238"/>
    <cellStyle name="Calculation 12 16 20 5" xfId="6239"/>
    <cellStyle name="Calculation 12 16 21" xfId="6240"/>
    <cellStyle name="Calculation 12 16 21 2" xfId="6241"/>
    <cellStyle name="Calculation 12 16 22" xfId="6242"/>
    <cellStyle name="Calculation 12 16 22 2" xfId="6243"/>
    <cellStyle name="Calculation 12 16 3" xfId="6244"/>
    <cellStyle name="Calculation 12 16 3 2" xfId="6245"/>
    <cellStyle name="Calculation 12 16 3 2 2" xfId="6246"/>
    <cellStyle name="Calculation 12 16 3 2 3" xfId="6247"/>
    <cellStyle name="Calculation 12 16 3 3" xfId="6248"/>
    <cellStyle name="Calculation 12 16 3 3 2" xfId="6249"/>
    <cellStyle name="Calculation 12 16 3 4" xfId="6250"/>
    <cellStyle name="Calculation 12 16 3 5" xfId="6251"/>
    <cellStyle name="Calculation 12 16 4" xfId="6252"/>
    <cellStyle name="Calculation 12 16 4 2" xfId="6253"/>
    <cellStyle name="Calculation 12 16 4 2 2" xfId="6254"/>
    <cellStyle name="Calculation 12 16 4 2 3" xfId="6255"/>
    <cellStyle name="Calculation 12 16 4 3" xfId="6256"/>
    <cellStyle name="Calculation 12 16 4 3 2" xfId="6257"/>
    <cellStyle name="Calculation 12 16 4 4" xfId="6258"/>
    <cellStyle name="Calculation 12 16 4 5" xfId="6259"/>
    <cellStyle name="Calculation 12 16 5" xfId="6260"/>
    <cellStyle name="Calculation 12 16 5 2" xfId="6261"/>
    <cellStyle name="Calculation 12 16 5 2 2" xfId="6262"/>
    <cellStyle name="Calculation 12 16 5 2 3" xfId="6263"/>
    <cellStyle name="Calculation 12 16 5 3" xfId="6264"/>
    <cellStyle name="Calculation 12 16 5 3 2" xfId="6265"/>
    <cellStyle name="Calculation 12 16 5 4" xfId="6266"/>
    <cellStyle name="Calculation 12 16 5 5" xfId="6267"/>
    <cellStyle name="Calculation 12 16 6" xfId="6268"/>
    <cellStyle name="Calculation 12 16 6 2" xfId="6269"/>
    <cellStyle name="Calculation 12 16 6 2 2" xfId="6270"/>
    <cellStyle name="Calculation 12 16 6 2 3" xfId="6271"/>
    <cellStyle name="Calculation 12 16 6 3" xfId="6272"/>
    <cellStyle name="Calculation 12 16 6 3 2" xfId="6273"/>
    <cellStyle name="Calculation 12 16 6 4" xfId="6274"/>
    <cellStyle name="Calculation 12 16 6 5" xfId="6275"/>
    <cellStyle name="Calculation 12 16 7" xfId="6276"/>
    <cellStyle name="Calculation 12 16 7 2" xfId="6277"/>
    <cellStyle name="Calculation 12 16 7 2 2" xfId="6278"/>
    <cellStyle name="Calculation 12 16 7 2 3" xfId="6279"/>
    <cellStyle name="Calculation 12 16 7 3" xfId="6280"/>
    <cellStyle name="Calculation 12 16 7 3 2" xfId="6281"/>
    <cellStyle name="Calculation 12 16 7 4" xfId="6282"/>
    <cellStyle name="Calculation 12 16 7 5" xfId="6283"/>
    <cellStyle name="Calculation 12 16 8" xfId="6284"/>
    <cellStyle name="Calculation 12 16 8 2" xfId="6285"/>
    <cellStyle name="Calculation 12 16 8 2 2" xfId="6286"/>
    <cellStyle name="Calculation 12 16 8 2 3" xfId="6287"/>
    <cellStyle name="Calculation 12 16 8 3" xfId="6288"/>
    <cellStyle name="Calculation 12 16 8 3 2" xfId="6289"/>
    <cellStyle name="Calculation 12 16 8 4" xfId="6290"/>
    <cellStyle name="Calculation 12 16 8 5" xfId="6291"/>
    <cellStyle name="Calculation 12 16 9" xfId="6292"/>
    <cellStyle name="Calculation 12 16 9 2" xfId="6293"/>
    <cellStyle name="Calculation 12 16 9 2 2" xfId="6294"/>
    <cellStyle name="Calculation 12 16 9 2 3" xfId="6295"/>
    <cellStyle name="Calculation 12 16 9 3" xfId="6296"/>
    <cellStyle name="Calculation 12 16 9 3 2" xfId="6297"/>
    <cellStyle name="Calculation 12 16 9 4" xfId="6298"/>
    <cellStyle name="Calculation 12 16 9 5" xfId="6299"/>
    <cellStyle name="Calculation 12 17" xfId="6300"/>
    <cellStyle name="Calculation 12 17 10" xfId="6301"/>
    <cellStyle name="Calculation 12 17 10 2" xfId="6302"/>
    <cellStyle name="Calculation 12 17 10 2 2" xfId="6303"/>
    <cellStyle name="Calculation 12 17 10 2 3" xfId="6304"/>
    <cellStyle name="Calculation 12 17 10 3" xfId="6305"/>
    <cellStyle name="Calculation 12 17 10 3 2" xfId="6306"/>
    <cellStyle name="Calculation 12 17 10 4" xfId="6307"/>
    <cellStyle name="Calculation 12 17 10 5" xfId="6308"/>
    <cellStyle name="Calculation 12 17 11" xfId="6309"/>
    <cellStyle name="Calculation 12 17 11 2" xfId="6310"/>
    <cellStyle name="Calculation 12 17 11 2 2" xfId="6311"/>
    <cellStyle name="Calculation 12 17 11 2 3" xfId="6312"/>
    <cellStyle name="Calculation 12 17 11 3" xfId="6313"/>
    <cellStyle name="Calculation 12 17 11 3 2" xfId="6314"/>
    <cellStyle name="Calculation 12 17 11 4" xfId="6315"/>
    <cellStyle name="Calculation 12 17 11 5" xfId="6316"/>
    <cellStyle name="Calculation 12 17 12" xfId="6317"/>
    <cellStyle name="Calculation 12 17 12 2" xfId="6318"/>
    <cellStyle name="Calculation 12 17 12 2 2" xfId="6319"/>
    <cellStyle name="Calculation 12 17 12 2 3" xfId="6320"/>
    <cellStyle name="Calculation 12 17 12 3" xfId="6321"/>
    <cellStyle name="Calculation 12 17 12 3 2" xfId="6322"/>
    <cellStyle name="Calculation 12 17 12 4" xfId="6323"/>
    <cellStyle name="Calculation 12 17 12 5" xfId="6324"/>
    <cellStyle name="Calculation 12 17 13" xfId="6325"/>
    <cellStyle name="Calculation 12 17 13 2" xfId="6326"/>
    <cellStyle name="Calculation 12 17 13 2 2" xfId="6327"/>
    <cellStyle name="Calculation 12 17 13 2 3" xfId="6328"/>
    <cellStyle name="Calculation 12 17 13 3" xfId="6329"/>
    <cellStyle name="Calculation 12 17 13 3 2" xfId="6330"/>
    <cellStyle name="Calculation 12 17 13 4" xfId="6331"/>
    <cellStyle name="Calculation 12 17 13 5" xfId="6332"/>
    <cellStyle name="Calculation 12 17 14" xfId="6333"/>
    <cellStyle name="Calculation 12 17 14 2" xfId="6334"/>
    <cellStyle name="Calculation 12 17 14 2 2" xfId="6335"/>
    <cellStyle name="Calculation 12 17 14 2 3" xfId="6336"/>
    <cellStyle name="Calculation 12 17 14 3" xfId="6337"/>
    <cellStyle name="Calculation 12 17 14 3 2" xfId="6338"/>
    <cellStyle name="Calculation 12 17 14 4" xfId="6339"/>
    <cellStyle name="Calculation 12 17 14 5" xfId="6340"/>
    <cellStyle name="Calculation 12 17 15" xfId="6341"/>
    <cellStyle name="Calculation 12 17 15 2" xfId="6342"/>
    <cellStyle name="Calculation 12 17 15 2 2" xfId="6343"/>
    <cellStyle name="Calculation 12 17 15 2 3" xfId="6344"/>
    <cellStyle name="Calculation 12 17 15 3" xfId="6345"/>
    <cellStyle name="Calculation 12 17 15 3 2" xfId="6346"/>
    <cellStyle name="Calculation 12 17 15 4" xfId="6347"/>
    <cellStyle name="Calculation 12 17 15 5" xfId="6348"/>
    <cellStyle name="Calculation 12 17 16" xfId="6349"/>
    <cellStyle name="Calculation 12 17 16 2" xfId="6350"/>
    <cellStyle name="Calculation 12 17 16 2 2" xfId="6351"/>
    <cellStyle name="Calculation 12 17 16 2 3" xfId="6352"/>
    <cellStyle name="Calculation 12 17 16 3" xfId="6353"/>
    <cellStyle name="Calculation 12 17 16 3 2" xfId="6354"/>
    <cellStyle name="Calculation 12 17 16 4" xfId="6355"/>
    <cellStyle name="Calculation 12 17 16 5" xfId="6356"/>
    <cellStyle name="Calculation 12 17 17" xfId="6357"/>
    <cellStyle name="Calculation 12 17 17 2" xfId="6358"/>
    <cellStyle name="Calculation 12 17 17 2 2" xfId="6359"/>
    <cellStyle name="Calculation 12 17 17 2 3" xfId="6360"/>
    <cellStyle name="Calculation 12 17 17 3" xfId="6361"/>
    <cellStyle name="Calculation 12 17 17 3 2" xfId="6362"/>
    <cellStyle name="Calculation 12 17 17 4" xfId="6363"/>
    <cellStyle name="Calculation 12 17 17 5" xfId="6364"/>
    <cellStyle name="Calculation 12 17 18" xfId="6365"/>
    <cellStyle name="Calculation 12 17 18 2" xfId="6366"/>
    <cellStyle name="Calculation 12 17 18 2 2" xfId="6367"/>
    <cellStyle name="Calculation 12 17 18 2 3" xfId="6368"/>
    <cellStyle name="Calculation 12 17 18 3" xfId="6369"/>
    <cellStyle name="Calculation 12 17 18 3 2" xfId="6370"/>
    <cellStyle name="Calculation 12 17 18 4" xfId="6371"/>
    <cellStyle name="Calculation 12 17 18 5" xfId="6372"/>
    <cellStyle name="Calculation 12 17 19" xfId="6373"/>
    <cellStyle name="Calculation 12 17 19 2" xfId="6374"/>
    <cellStyle name="Calculation 12 17 19 2 2" xfId="6375"/>
    <cellStyle name="Calculation 12 17 19 2 3" xfId="6376"/>
    <cellStyle name="Calculation 12 17 19 3" xfId="6377"/>
    <cellStyle name="Calculation 12 17 19 3 2" xfId="6378"/>
    <cellStyle name="Calculation 12 17 19 4" xfId="6379"/>
    <cellStyle name="Calculation 12 17 19 5" xfId="6380"/>
    <cellStyle name="Calculation 12 17 2" xfId="6381"/>
    <cellStyle name="Calculation 12 17 2 2" xfId="6382"/>
    <cellStyle name="Calculation 12 17 2 2 2" xfId="6383"/>
    <cellStyle name="Calculation 12 17 2 2 3" xfId="6384"/>
    <cellStyle name="Calculation 12 17 2 3" xfId="6385"/>
    <cellStyle name="Calculation 12 17 2 3 2" xfId="6386"/>
    <cellStyle name="Calculation 12 17 2 4" xfId="6387"/>
    <cellStyle name="Calculation 12 17 2 5" xfId="6388"/>
    <cellStyle name="Calculation 12 17 20" xfId="6389"/>
    <cellStyle name="Calculation 12 17 20 2" xfId="6390"/>
    <cellStyle name="Calculation 12 17 20 2 2" xfId="6391"/>
    <cellStyle name="Calculation 12 17 20 2 3" xfId="6392"/>
    <cellStyle name="Calculation 12 17 20 3" xfId="6393"/>
    <cellStyle name="Calculation 12 17 20 4" xfId="6394"/>
    <cellStyle name="Calculation 12 17 20 5" xfId="6395"/>
    <cellStyle name="Calculation 12 17 21" xfId="6396"/>
    <cellStyle name="Calculation 12 17 21 2" xfId="6397"/>
    <cellStyle name="Calculation 12 17 22" xfId="6398"/>
    <cellStyle name="Calculation 12 17 22 2" xfId="6399"/>
    <cellStyle name="Calculation 12 17 3" xfId="6400"/>
    <cellStyle name="Calculation 12 17 3 2" xfId="6401"/>
    <cellStyle name="Calculation 12 17 3 2 2" xfId="6402"/>
    <cellStyle name="Calculation 12 17 3 2 3" xfId="6403"/>
    <cellStyle name="Calculation 12 17 3 3" xfId="6404"/>
    <cellStyle name="Calculation 12 17 3 3 2" xfId="6405"/>
    <cellStyle name="Calculation 12 17 3 4" xfId="6406"/>
    <cellStyle name="Calculation 12 17 3 5" xfId="6407"/>
    <cellStyle name="Calculation 12 17 4" xfId="6408"/>
    <cellStyle name="Calculation 12 17 4 2" xfId="6409"/>
    <cellStyle name="Calculation 12 17 4 2 2" xfId="6410"/>
    <cellStyle name="Calculation 12 17 4 2 3" xfId="6411"/>
    <cellStyle name="Calculation 12 17 4 3" xfId="6412"/>
    <cellStyle name="Calculation 12 17 4 3 2" xfId="6413"/>
    <cellStyle name="Calculation 12 17 4 4" xfId="6414"/>
    <cellStyle name="Calculation 12 17 4 5" xfId="6415"/>
    <cellStyle name="Calculation 12 17 5" xfId="6416"/>
    <cellStyle name="Calculation 12 17 5 2" xfId="6417"/>
    <cellStyle name="Calculation 12 17 5 2 2" xfId="6418"/>
    <cellStyle name="Calculation 12 17 5 2 3" xfId="6419"/>
    <cellStyle name="Calculation 12 17 5 3" xfId="6420"/>
    <cellStyle name="Calculation 12 17 5 3 2" xfId="6421"/>
    <cellStyle name="Calculation 12 17 5 4" xfId="6422"/>
    <cellStyle name="Calculation 12 17 5 5" xfId="6423"/>
    <cellStyle name="Calculation 12 17 6" xfId="6424"/>
    <cellStyle name="Calculation 12 17 6 2" xfId="6425"/>
    <cellStyle name="Calculation 12 17 6 2 2" xfId="6426"/>
    <cellStyle name="Calculation 12 17 6 2 3" xfId="6427"/>
    <cellStyle name="Calculation 12 17 6 3" xfId="6428"/>
    <cellStyle name="Calculation 12 17 6 3 2" xfId="6429"/>
    <cellStyle name="Calculation 12 17 6 4" xfId="6430"/>
    <cellStyle name="Calculation 12 17 6 5" xfId="6431"/>
    <cellStyle name="Calculation 12 17 7" xfId="6432"/>
    <cellStyle name="Calculation 12 17 7 2" xfId="6433"/>
    <cellStyle name="Calculation 12 17 7 2 2" xfId="6434"/>
    <cellStyle name="Calculation 12 17 7 2 3" xfId="6435"/>
    <cellStyle name="Calculation 12 17 7 3" xfId="6436"/>
    <cellStyle name="Calculation 12 17 7 3 2" xfId="6437"/>
    <cellStyle name="Calculation 12 17 7 4" xfId="6438"/>
    <cellStyle name="Calculation 12 17 7 5" xfId="6439"/>
    <cellStyle name="Calculation 12 17 8" xfId="6440"/>
    <cellStyle name="Calculation 12 17 8 2" xfId="6441"/>
    <cellStyle name="Calculation 12 17 8 2 2" xfId="6442"/>
    <cellStyle name="Calculation 12 17 8 2 3" xfId="6443"/>
    <cellStyle name="Calculation 12 17 8 3" xfId="6444"/>
    <cellStyle name="Calculation 12 17 8 3 2" xfId="6445"/>
    <cellStyle name="Calculation 12 17 8 4" xfId="6446"/>
    <cellStyle name="Calculation 12 17 8 5" xfId="6447"/>
    <cellStyle name="Calculation 12 17 9" xfId="6448"/>
    <cellStyle name="Calculation 12 17 9 2" xfId="6449"/>
    <cellStyle name="Calculation 12 17 9 2 2" xfId="6450"/>
    <cellStyle name="Calculation 12 17 9 2 3" xfId="6451"/>
    <cellStyle name="Calculation 12 17 9 3" xfId="6452"/>
    <cellStyle name="Calculation 12 17 9 3 2" xfId="6453"/>
    <cellStyle name="Calculation 12 17 9 4" xfId="6454"/>
    <cellStyle name="Calculation 12 17 9 5" xfId="6455"/>
    <cellStyle name="Calculation 12 18" xfId="6456"/>
    <cellStyle name="Calculation 12 18 10" xfId="6457"/>
    <cellStyle name="Calculation 12 18 10 2" xfId="6458"/>
    <cellStyle name="Calculation 12 18 10 2 2" xfId="6459"/>
    <cellStyle name="Calculation 12 18 10 2 3" xfId="6460"/>
    <cellStyle name="Calculation 12 18 10 3" xfId="6461"/>
    <cellStyle name="Calculation 12 18 10 3 2" xfId="6462"/>
    <cellStyle name="Calculation 12 18 10 4" xfId="6463"/>
    <cellStyle name="Calculation 12 18 10 5" xfId="6464"/>
    <cellStyle name="Calculation 12 18 11" xfId="6465"/>
    <cellStyle name="Calculation 12 18 11 2" xfId="6466"/>
    <cellStyle name="Calculation 12 18 11 2 2" xfId="6467"/>
    <cellStyle name="Calculation 12 18 11 2 3" xfId="6468"/>
    <cellStyle name="Calculation 12 18 11 3" xfId="6469"/>
    <cellStyle name="Calculation 12 18 11 3 2" xfId="6470"/>
    <cellStyle name="Calculation 12 18 11 4" xfId="6471"/>
    <cellStyle name="Calculation 12 18 11 5" xfId="6472"/>
    <cellStyle name="Calculation 12 18 12" xfId="6473"/>
    <cellStyle name="Calculation 12 18 12 2" xfId="6474"/>
    <cellStyle name="Calculation 12 18 12 2 2" xfId="6475"/>
    <cellStyle name="Calculation 12 18 12 2 3" xfId="6476"/>
    <cellStyle name="Calculation 12 18 12 3" xfId="6477"/>
    <cellStyle name="Calculation 12 18 12 3 2" xfId="6478"/>
    <cellStyle name="Calculation 12 18 12 4" xfId="6479"/>
    <cellStyle name="Calculation 12 18 12 5" xfId="6480"/>
    <cellStyle name="Calculation 12 18 13" xfId="6481"/>
    <cellStyle name="Calculation 12 18 13 2" xfId="6482"/>
    <cellStyle name="Calculation 12 18 13 2 2" xfId="6483"/>
    <cellStyle name="Calculation 12 18 13 2 3" xfId="6484"/>
    <cellStyle name="Calculation 12 18 13 3" xfId="6485"/>
    <cellStyle name="Calculation 12 18 13 3 2" xfId="6486"/>
    <cellStyle name="Calculation 12 18 13 4" xfId="6487"/>
    <cellStyle name="Calculation 12 18 13 5" xfId="6488"/>
    <cellStyle name="Calculation 12 18 14" xfId="6489"/>
    <cellStyle name="Calculation 12 18 14 2" xfId="6490"/>
    <cellStyle name="Calculation 12 18 14 2 2" xfId="6491"/>
    <cellStyle name="Calculation 12 18 14 2 3" xfId="6492"/>
    <cellStyle name="Calculation 12 18 14 3" xfId="6493"/>
    <cellStyle name="Calculation 12 18 14 3 2" xfId="6494"/>
    <cellStyle name="Calculation 12 18 14 4" xfId="6495"/>
    <cellStyle name="Calculation 12 18 14 5" xfId="6496"/>
    <cellStyle name="Calculation 12 18 15" xfId="6497"/>
    <cellStyle name="Calculation 12 18 15 2" xfId="6498"/>
    <cellStyle name="Calculation 12 18 15 2 2" xfId="6499"/>
    <cellStyle name="Calculation 12 18 15 2 3" xfId="6500"/>
    <cellStyle name="Calculation 12 18 15 3" xfId="6501"/>
    <cellStyle name="Calculation 12 18 15 3 2" xfId="6502"/>
    <cellStyle name="Calculation 12 18 15 4" xfId="6503"/>
    <cellStyle name="Calculation 12 18 15 5" xfId="6504"/>
    <cellStyle name="Calculation 12 18 16" xfId="6505"/>
    <cellStyle name="Calculation 12 18 16 2" xfId="6506"/>
    <cellStyle name="Calculation 12 18 16 2 2" xfId="6507"/>
    <cellStyle name="Calculation 12 18 16 2 3" xfId="6508"/>
    <cellStyle name="Calculation 12 18 16 3" xfId="6509"/>
    <cellStyle name="Calculation 12 18 16 3 2" xfId="6510"/>
    <cellStyle name="Calculation 12 18 16 4" xfId="6511"/>
    <cellStyle name="Calculation 12 18 16 5" xfId="6512"/>
    <cellStyle name="Calculation 12 18 17" xfId="6513"/>
    <cellStyle name="Calculation 12 18 17 2" xfId="6514"/>
    <cellStyle name="Calculation 12 18 17 2 2" xfId="6515"/>
    <cellStyle name="Calculation 12 18 17 2 3" xfId="6516"/>
    <cellStyle name="Calculation 12 18 17 3" xfId="6517"/>
    <cellStyle name="Calculation 12 18 17 3 2" xfId="6518"/>
    <cellStyle name="Calculation 12 18 17 4" xfId="6519"/>
    <cellStyle name="Calculation 12 18 17 5" xfId="6520"/>
    <cellStyle name="Calculation 12 18 18" xfId="6521"/>
    <cellStyle name="Calculation 12 18 18 2" xfId="6522"/>
    <cellStyle name="Calculation 12 18 18 2 2" xfId="6523"/>
    <cellStyle name="Calculation 12 18 18 2 3" xfId="6524"/>
    <cellStyle name="Calculation 12 18 18 3" xfId="6525"/>
    <cellStyle name="Calculation 12 18 18 3 2" xfId="6526"/>
    <cellStyle name="Calculation 12 18 18 4" xfId="6527"/>
    <cellStyle name="Calculation 12 18 18 5" xfId="6528"/>
    <cellStyle name="Calculation 12 18 19" xfId="6529"/>
    <cellStyle name="Calculation 12 18 19 2" xfId="6530"/>
    <cellStyle name="Calculation 12 18 19 2 2" xfId="6531"/>
    <cellStyle name="Calculation 12 18 19 2 3" xfId="6532"/>
    <cellStyle name="Calculation 12 18 19 3" xfId="6533"/>
    <cellStyle name="Calculation 12 18 19 3 2" xfId="6534"/>
    <cellStyle name="Calculation 12 18 19 4" xfId="6535"/>
    <cellStyle name="Calculation 12 18 19 5" xfId="6536"/>
    <cellStyle name="Calculation 12 18 2" xfId="6537"/>
    <cellStyle name="Calculation 12 18 2 2" xfId="6538"/>
    <cellStyle name="Calculation 12 18 2 2 2" xfId="6539"/>
    <cellStyle name="Calculation 12 18 2 2 3" xfId="6540"/>
    <cellStyle name="Calculation 12 18 2 3" xfId="6541"/>
    <cellStyle name="Calculation 12 18 2 3 2" xfId="6542"/>
    <cellStyle name="Calculation 12 18 2 4" xfId="6543"/>
    <cellStyle name="Calculation 12 18 2 5" xfId="6544"/>
    <cellStyle name="Calculation 12 18 20" xfId="6545"/>
    <cellStyle name="Calculation 12 18 20 2" xfId="6546"/>
    <cellStyle name="Calculation 12 18 20 2 2" xfId="6547"/>
    <cellStyle name="Calculation 12 18 20 2 3" xfId="6548"/>
    <cellStyle name="Calculation 12 18 20 3" xfId="6549"/>
    <cellStyle name="Calculation 12 18 20 4" xfId="6550"/>
    <cellStyle name="Calculation 12 18 20 5" xfId="6551"/>
    <cellStyle name="Calculation 12 18 21" xfId="6552"/>
    <cellStyle name="Calculation 12 18 21 2" xfId="6553"/>
    <cellStyle name="Calculation 12 18 22" xfId="6554"/>
    <cellStyle name="Calculation 12 18 22 2" xfId="6555"/>
    <cellStyle name="Calculation 12 18 3" xfId="6556"/>
    <cellStyle name="Calculation 12 18 3 2" xfId="6557"/>
    <cellStyle name="Calculation 12 18 3 2 2" xfId="6558"/>
    <cellStyle name="Calculation 12 18 3 2 3" xfId="6559"/>
    <cellStyle name="Calculation 12 18 3 3" xfId="6560"/>
    <cellStyle name="Calculation 12 18 3 3 2" xfId="6561"/>
    <cellStyle name="Calculation 12 18 3 4" xfId="6562"/>
    <cellStyle name="Calculation 12 18 3 5" xfId="6563"/>
    <cellStyle name="Calculation 12 18 4" xfId="6564"/>
    <cellStyle name="Calculation 12 18 4 2" xfId="6565"/>
    <cellStyle name="Calculation 12 18 4 2 2" xfId="6566"/>
    <cellStyle name="Calculation 12 18 4 2 3" xfId="6567"/>
    <cellStyle name="Calculation 12 18 4 3" xfId="6568"/>
    <cellStyle name="Calculation 12 18 4 3 2" xfId="6569"/>
    <cellStyle name="Calculation 12 18 4 4" xfId="6570"/>
    <cellStyle name="Calculation 12 18 4 5" xfId="6571"/>
    <cellStyle name="Calculation 12 18 5" xfId="6572"/>
    <cellStyle name="Calculation 12 18 5 2" xfId="6573"/>
    <cellStyle name="Calculation 12 18 5 2 2" xfId="6574"/>
    <cellStyle name="Calculation 12 18 5 2 3" xfId="6575"/>
    <cellStyle name="Calculation 12 18 5 3" xfId="6576"/>
    <cellStyle name="Calculation 12 18 5 3 2" xfId="6577"/>
    <cellStyle name="Calculation 12 18 5 4" xfId="6578"/>
    <cellStyle name="Calculation 12 18 5 5" xfId="6579"/>
    <cellStyle name="Calculation 12 18 6" xfId="6580"/>
    <cellStyle name="Calculation 12 18 6 2" xfId="6581"/>
    <cellStyle name="Calculation 12 18 6 2 2" xfId="6582"/>
    <cellStyle name="Calculation 12 18 6 2 3" xfId="6583"/>
    <cellStyle name="Calculation 12 18 6 3" xfId="6584"/>
    <cellStyle name="Calculation 12 18 6 3 2" xfId="6585"/>
    <cellStyle name="Calculation 12 18 6 4" xfId="6586"/>
    <cellStyle name="Calculation 12 18 6 5" xfId="6587"/>
    <cellStyle name="Calculation 12 18 7" xfId="6588"/>
    <cellStyle name="Calculation 12 18 7 2" xfId="6589"/>
    <cellStyle name="Calculation 12 18 7 2 2" xfId="6590"/>
    <cellStyle name="Calculation 12 18 7 2 3" xfId="6591"/>
    <cellStyle name="Calculation 12 18 7 3" xfId="6592"/>
    <cellStyle name="Calculation 12 18 7 3 2" xfId="6593"/>
    <cellStyle name="Calculation 12 18 7 4" xfId="6594"/>
    <cellStyle name="Calculation 12 18 7 5" xfId="6595"/>
    <cellStyle name="Calculation 12 18 8" xfId="6596"/>
    <cellStyle name="Calculation 12 18 8 2" xfId="6597"/>
    <cellStyle name="Calculation 12 18 8 2 2" xfId="6598"/>
    <cellStyle name="Calculation 12 18 8 2 3" xfId="6599"/>
    <cellStyle name="Calculation 12 18 8 3" xfId="6600"/>
    <cellStyle name="Calculation 12 18 8 3 2" xfId="6601"/>
    <cellStyle name="Calculation 12 18 8 4" xfId="6602"/>
    <cellStyle name="Calculation 12 18 8 5" xfId="6603"/>
    <cellStyle name="Calculation 12 18 9" xfId="6604"/>
    <cellStyle name="Calculation 12 18 9 2" xfId="6605"/>
    <cellStyle name="Calculation 12 18 9 2 2" xfId="6606"/>
    <cellStyle name="Calculation 12 18 9 2 3" xfId="6607"/>
    <cellStyle name="Calculation 12 18 9 3" xfId="6608"/>
    <cellStyle name="Calculation 12 18 9 3 2" xfId="6609"/>
    <cellStyle name="Calculation 12 18 9 4" xfId="6610"/>
    <cellStyle name="Calculation 12 18 9 5" xfId="6611"/>
    <cellStyle name="Calculation 12 19" xfId="6612"/>
    <cellStyle name="Calculation 12 19 10" xfId="6613"/>
    <cellStyle name="Calculation 12 19 10 2" xfId="6614"/>
    <cellStyle name="Calculation 12 19 10 2 2" xfId="6615"/>
    <cellStyle name="Calculation 12 19 10 2 3" xfId="6616"/>
    <cellStyle name="Calculation 12 19 10 3" xfId="6617"/>
    <cellStyle name="Calculation 12 19 10 3 2" xfId="6618"/>
    <cellStyle name="Calculation 12 19 10 4" xfId="6619"/>
    <cellStyle name="Calculation 12 19 10 5" xfId="6620"/>
    <cellStyle name="Calculation 12 19 11" xfId="6621"/>
    <cellStyle name="Calculation 12 19 11 2" xfId="6622"/>
    <cellStyle name="Calculation 12 19 11 2 2" xfId="6623"/>
    <cellStyle name="Calculation 12 19 11 2 3" xfId="6624"/>
    <cellStyle name="Calculation 12 19 11 3" xfId="6625"/>
    <cellStyle name="Calculation 12 19 11 3 2" xfId="6626"/>
    <cellStyle name="Calculation 12 19 11 4" xfId="6627"/>
    <cellStyle name="Calculation 12 19 11 5" xfId="6628"/>
    <cellStyle name="Calculation 12 19 12" xfId="6629"/>
    <cellStyle name="Calculation 12 19 12 2" xfId="6630"/>
    <cellStyle name="Calculation 12 19 12 2 2" xfId="6631"/>
    <cellStyle name="Calculation 12 19 12 2 3" xfId="6632"/>
    <cellStyle name="Calculation 12 19 12 3" xfId="6633"/>
    <cellStyle name="Calculation 12 19 12 3 2" xfId="6634"/>
    <cellStyle name="Calculation 12 19 12 4" xfId="6635"/>
    <cellStyle name="Calculation 12 19 12 5" xfId="6636"/>
    <cellStyle name="Calculation 12 19 13" xfId="6637"/>
    <cellStyle name="Calculation 12 19 13 2" xfId="6638"/>
    <cellStyle name="Calculation 12 19 13 2 2" xfId="6639"/>
    <cellStyle name="Calculation 12 19 13 2 3" xfId="6640"/>
    <cellStyle name="Calculation 12 19 13 3" xfId="6641"/>
    <cellStyle name="Calculation 12 19 13 3 2" xfId="6642"/>
    <cellStyle name="Calculation 12 19 13 4" xfId="6643"/>
    <cellStyle name="Calculation 12 19 13 5" xfId="6644"/>
    <cellStyle name="Calculation 12 19 14" xfId="6645"/>
    <cellStyle name="Calculation 12 19 14 2" xfId="6646"/>
    <cellStyle name="Calculation 12 19 14 2 2" xfId="6647"/>
    <cellStyle name="Calculation 12 19 14 2 3" xfId="6648"/>
    <cellStyle name="Calculation 12 19 14 3" xfId="6649"/>
    <cellStyle name="Calculation 12 19 14 3 2" xfId="6650"/>
    <cellStyle name="Calculation 12 19 14 4" xfId="6651"/>
    <cellStyle name="Calculation 12 19 14 5" xfId="6652"/>
    <cellStyle name="Calculation 12 19 15" xfId="6653"/>
    <cellStyle name="Calculation 12 19 15 2" xfId="6654"/>
    <cellStyle name="Calculation 12 19 15 2 2" xfId="6655"/>
    <cellStyle name="Calculation 12 19 15 2 3" xfId="6656"/>
    <cellStyle name="Calculation 12 19 15 3" xfId="6657"/>
    <cellStyle name="Calculation 12 19 15 3 2" xfId="6658"/>
    <cellStyle name="Calculation 12 19 15 4" xfId="6659"/>
    <cellStyle name="Calculation 12 19 15 5" xfId="6660"/>
    <cellStyle name="Calculation 12 19 16" xfId="6661"/>
    <cellStyle name="Calculation 12 19 16 2" xfId="6662"/>
    <cellStyle name="Calculation 12 19 16 2 2" xfId="6663"/>
    <cellStyle name="Calculation 12 19 16 2 3" xfId="6664"/>
    <cellStyle name="Calculation 12 19 16 3" xfId="6665"/>
    <cellStyle name="Calculation 12 19 16 3 2" xfId="6666"/>
    <cellStyle name="Calculation 12 19 16 4" xfId="6667"/>
    <cellStyle name="Calculation 12 19 16 5" xfId="6668"/>
    <cellStyle name="Calculation 12 19 17" xfId="6669"/>
    <cellStyle name="Calculation 12 19 17 2" xfId="6670"/>
    <cellStyle name="Calculation 12 19 17 2 2" xfId="6671"/>
    <cellStyle name="Calculation 12 19 17 2 3" xfId="6672"/>
    <cellStyle name="Calculation 12 19 17 3" xfId="6673"/>
    <cellStyle name="Calculation 12 19 17 3 2" xfId="6674"/>
    <cellStyle name="Calculation 12 19 17 4" xfId="6675"/>
    <cellStyle name="Calculation 12 19 17 5" xfId="6676"/>
    <cellStyle name="Calculation 12 19 18" xfId="6677"/>
    <cellStyle name="Calculation 12 19 18 2" xfId="6678"/>
    <cellStyle name="Calculation 12 19 18 2 2" xfId="6679"/>
    <cellStyle name="Calculation 12 19 18 2 3" xfId="6680"/>
    <cellStyle name="Calculation 12 19 18 3" xfId="6681"/>
    <cellStyle name="Calculation 12 19 18 3 2" xfId="6682"/>
    <cellStyle name="Calculation 12 19 18 4" xfId="6683"/>
    <cellStyle name="Calculation 12 19 18 5" xfId="6684"/>
    <cellStyle name="Calculation 12 19 19" xfId="6685"/>
    <cellStyle name="Calculation 12 19 19 2" xfId="6686"/>
    <cellStyle name="Calculation 12 19 19 2 2" xfId="6687"/>
    <cellStyle name="Calculation 12 19 19 2 3" xfId="6688"/>
    <cellStyle name="Calculation 12 19 19 3" xfId="6689"/>
    <cellStyle name="Calculation 12 19 19 3 2" xfId="6690"/>
    <cellStyle name="Calculation 12 19 19 4" xfId="6691"/>
    <cellStyle name="Calculation 12 19 19 5" xfId="6692"/>
    <cellStyle name="Calculation 12 19 2" xfId="6693"/>
    <cellStyle name="Calculation 12 19 2 2" xfId="6694"/>
    <cellStyle name="Calculation 12 19 2 2 2" xfId="6695"/>
    <cellStyle name="Calculation 12 19 2 2 3" xfId="6696"/>
    <cellStyle name="Calculation 12 19 2 3" xfId="6697"/>
    <cellStyle name="Calculation 12 19 2 3 2" xfId="6698"/>
    <cellStyle name="Calculation 12 19 2 4" xfId="6699"/>
    <cellStyle name="Calculation 12 19 2 5" xfId="6700"/>
    <cellStyle name="Calculation 12 19 20" xfId="6701"/>
    <cellStyle name="Calculation 12 19 20 2" xfId="6702"/>
    <cellStyle name="Calculation 12 19 20 2 2" xfId="6703"/>
    <cellStyle name="Calculation 12 19 20 2 3" xfId="6704"/>
    <cellStyle name="Calculation 12 19 20 3" xfId="6705"/>
    <cellStyle name="Calculation 12 19 20 4" xfId="6706"/>
    <cellStyle name="Calculation 12 19 20 5" xfId="6707"/>
    <cellStyle name="Calculation 12 19 21" xfId="6708"/>
    <cellStyle name="Calculation 12 19 21 2" xfId="6709"/>
    <cellStyle name="Calculation 12 19 22" xfId="6710"/>
    <cellStyle name="Calculation 12 19 22 2" xfId="6711"/>
    <cellStyle name="Calculation 12 19 3" xfId="6712"/>
    <cellStyle name="Calculation 12 19 3 2" xfId="6713"/>
    <cellStyle name="Calculation 12 19 3 2 2" xfId="6714"/>
    <cellStyle name="Calculation 12 19 3 2 3" xfId="6715"/>
    <cellStyle name="Calculation 12 19 3 3" xfId="6716"/>
    <cellStyle name="Calculation 12 19 3 3 2" xfId="6717"/>
    <cellStyle name="Calculation 12 19 3 4" xfId="6718"/>
    <cellStyle name="Calculation 12 19 3 5" xfId="6719"/>
    <cellStyle name="Calculation 12 19 4" xfId="6720"/>
    <cellStyle name="Calculation 12 19 4 2" xfId="6721"/>
    <cellStyle name="Calculation 12 19 4 2 2" xfId="6722"/>
    <cellStyle name="Calculation 12 19 4 2 3" xfId="6723"/>
    <cellStyle name="Calculation 12 19 4 3" xfId="6724"/>
    <cellStyle name="Calculation 12 19 4 3 2" xfId="6725"/>
    <cellStyle name="Calculation 12 19 4 4" xfId="6726"/>
    <cellStyle name="Calculation 12 19 4 5" xfId="6727"/>
    <cellStyle name="Calculation 12 19 5" xfId="6728"/>
    <cellStyle name="Calculation 12 19 5 2" xfId="6729"/>
    <cellStyle name="Calculation 12 19 5 2 2" xfId="6730"/>
    <cellStyle name="Calculation 12 19 5 2 3" xfId="6731"/>
    <cellStyle name="Calculation 12 19 5 3" xfId="6732"/>
    <cellStyle name="Calculation 12 19 5 3 2" xfId="6733"/>
    <cellStyle name="Calculation 12 19 5 4" xfId="6734"/>
    <cellStyle name="Calculation 12 19 5 5" xfId="6735"/>
    <cellStyle name="Calculation 12 19 6" xfId="6736"/>
    <cellStyle name="Calculation 12 19 6 2" xfId="6737"/>
    <cellStyle name="Calculation 12 19 6 2 2" xfId="6738"/>
    <cellStyle name="Calculation 12 19 6 2 3" xfId="6739"/>
    <cellStyle name="Calculation 12 19 6 3" xfId="6740"/>
    <cellStyle name="Calculation 12 19 6 3 2" xfId="6741"/>
    <cellStyle name="Calculation 12 19 6 4" xfId="6742"/>
    <cellStyle name="Calculation 12 19 6 5" xfId="6743"/>
    <cellStyle name="Calculation 12 19 7" xfId="6744"/>
    <cellStyle name="Calculation 12 19 7 2" xfId="6745"/>
    <cellStyle name="Calculation 12 19 7 2 2" xfId="6746"/>
    <cellStyle name="Calculation 12 19 7 2 3" xfId="6747"/>
    <cellStyle name="Calculation 12 19 7 3" xfId="6748"/>
    <cellStyle name="Calculation 12 19 7 3 2" xfId="6749"/>
    <cellStyle name="Calculation 12 19 7 4" xfId="6750"/>
    <cellStyle name="Calculation 12 19 7 5" xfId="6751"/>
    <cellStyle name="Calculation 12 19 8" xfId="6752"/>
    <cellStyle name="Calculation 12 19 8 2" xfId="6753"/>
    <cellStyle name="Calculation 12 19 8 2 2" xfId="6754"/>
    <cellStyle name="Calculation 12 19 8 2 3" xfId="6755"/>
    <cellStyle name="Calculation 12 19 8 3" xfId="6756"/>
    <cellStyle name="Calculation 12 19 8 3 2" xfId="6757"/>
    <cellStyle name="Calculation 12 19 8 4" xfId="6758"/>
    <cellStyle name="Calculation 12 19 8 5" xfId="6759"/>
    <cellStyle name="Calculation 12 19 9" xfId="6760"/>
    <cellStyle name="Calculation 12 19 9 2" xfId="6761"/>
    <cellStyle name="Calculation 12 19 9 2 2" xfId="6762"/>
    <cellStyle name="Calculation 12 19 9 2 3" xfId="6763"/>
    <cellStyle name="Calculation 12 19 9 3" xfId="6764"/>
    <cellStyle name="Calculation 12 19 9 3 2" xfId="6765"/>
    <cellStyle name="Calculation 12 19 9 4" xfId="6766"/>
    <cellStyle name="Calculation 12 19 9 5" xfId="6767"/>
    <cellStyle name="Calculation 12 2" xfId="6768"/>
    <cellStyle name="Calculation 12 2 10" xfId="6769"/>
    <cellStyle name="Calculation 12 2 10 2" xfId="6770"/>
    <cellStyle name="Calculation 12 2 10 2 2" xfId="6771"/>
    <cellStyle name="Calculation 12 2 10 2 3" xfId="6772"/>
    <cellStyle name="Calculation 12 2 10 3" xfId="6773"/>
    <cellStyle name="Calculation 12 2 10 3 2" xfId="6774"/>
    <cellStyle name="Calculation 12 2 10 4" xfId="6775"/>
    <cellStyle name="Calculation 12 2 10 5" xfId="6776"/>
    <cellStyle name="Calculation 12 2 11" xfId="6777"/>
    <cellStyle name="Calculation 12 2 11 2" xfId="6778"/>
    <cellStyle name="Calculation 12 2 11 2 2" xfId="6779"/>
    <cellStyle name="Calculation 12 2 11 2 3" xfId="6780"/>
    <cellStyle name="Calculation 12 2 11 3" xfId="6781"/>
    <cellStyle name="Calculation 12 2 11 3 2" xfId="6782"/>
    <cellStyle name="Calculation 12 2 11 4" xfId="6783"/>
    <cellStyle name="Calculation 12 2 11 5" xfId="6784"/>
    <cellStyle name="Calculation 12 2 12" xfId="6785"/>
    <cellStyle name="Calculation 12 2 12 2" xfId="6786"/>
    <cellStyle name="Calculation 12 2 12 2 2" xfId="6787"/>
    <cellStyle name="Calculation 12 2 12 2 3" xfId="6788"/>
    <cellStyle name="Calculation 12 2 12 3" xfId="6789"/>
    <cellStyle name="Calculation 12 2 12 3 2" xfId="6790"/>
    <cellStyle name="Calculation 12 2 12 4" xfId="6791"/>
    <cellStyle name="Calculation 12 2 12 5" xfId="6792"/>
    <cellStyle name="Calculation 12 2 13" xfId="6793"/>
    <cellStyle name="Calculation 12 2 13 2" xfId="6794"/>
    <cellStyle name="Calculation 12 2 13 2 2" xfId="6795"/>
    <cellStyle name="Calculation 12 2 13 2 3" xfId="6796"/>
    <cellStyle name="Calculation 12 2 13 3" xfId="6797"/>
    <cellStyle name="Calculation 12 2 13 3 2" xfId="6798"/>
    <cellStyle name="Calculation 12 2 13 4" xfId="6799"/>
    <cellStyle name="Calculation 12 2 13 5" xfId="6800"/>
    <cellStyle name="Calculation 12 2 14" xfId="6801"/>
    <cellStyle name="Calculation 12 2 14 2" xfId="6802"/>
    <cellStyle name="Calculation 12 2 14 2 2" xfId="6803"/>
    <cellStyle name="Calculation 12 2 14 2 3" xfId="6804"/>
    <cellStyle name="Calculation 12 2 14 3" xfId="6805"/>
    <cellStyle name="Calculation 12 2 14 3 2" xfId="6806"/>
    <cellStyle name="Calculation 12 2 14 4" xfId="6807"/>
    <cellStyle name="Calculation 12 2 14 5" xfId="6808"/>
    <cellStyle name="Calculation 12 2 15" xfId="6809"/>
    <cellStyle name="Calculation 12 2 15 2" xfId="6810"/>
    <cellStyle name="Calculation 12 2 15 2 2" xfId="6811"/>
    <cellStyle name="Calculation 12 2 15 2 3" xfId="6812"/>
    <cellStyle name="Calculation 12 2 15 3" xfId="6813"/>
    <cellStyle name="Calculation 12 2 15 3 2" xfId="6814"/>
    <cellStyle name="Calculation 12 2 15 4" xfId="6815"/>
    <cellStyle name="Calculation 12 2 15 5" xfId="6816"/>
    <cellStyle name="Calculation 12 2 16" xfId="6817"/>
    <cellStyle name="Calculation 12 2 16 2" xfId="6818"/>
    <cellStyle name="Calculation 12 2 16 2 2" xfId="6819"/>
    <cellStyle name="Calculation 12 2 16 2 3" xfId="6820"/>
    <cellStyle name="Calculation 12 2 16 3" xfId="6821"/>
    <cellStyle name="Calculation 12 2 16 3 2" xfId="6822"/>
    <cellStyle name="Calculation 12 2 16 4" xfId="6823"/>
    <cellStyle name="Calculation 12 2 16 5" xfId="6824"/>
    <cellStyle name="Calculation 12 2 17" xfId="6825"/>
    <cellStyle name="Calculation 12 2 17 2" xfId="6826"/>
    <cellStyle name="Calculation 12 2 17 2 2" xfId="6827"/>
    <cellStyle name="Calculation 12 2 17 2 3" xfId="6828"/>
    <cellStyle name="Calculation 12 2 17 3" xfId="6829"/>
    <cellStyle name="Calculation 12 2 17 3 2" xfId="6830"/>
    <cellStyle name="Calculation 12 2 17 4" xfId="6831"/>
    <cellStyle name="Calculation 12 2 17 5" xfId="6832"/>
    <cellStyle name="Calculation 12 2 18" xfId="6833"/>
    <cellStyle name="Calculation 12 2 18 2" xfId="6834"/>
    <cellStyle name="Calculation 12 2 18 2 2" xfId="6835"/>
    <cellStyle name="Calculation 12 2 18 2 3" xfId="6836"/>
    <cellStyle name="Calculation 12 2 18 3" xfId="6837"/>
    <cellStyle name="Calculation 12 2 18 3 2" xfId="6838"/>
    <cellStyle name="Calculation 12 2 18 4" xfId="6839"/>
    <cellStyle name="Calculation 12 2 18 5" xfId="6840"/>
    <cellStyle name="Calculation 12 2 19" xfId="6841"/>
    <cellStyle name="Calculation 12 2 19 2" xfId="6842"/>
    <cellStyle name="Calculation 12 2 19 2 2" xfId="6843"/>
    <cellStyle name="Calculation 12 2 19 2 3" xfId="6844"/>
    <cellStyle name="Calculation 12 2 19 3" xfId="6845"/>
    <cellStyle name="Calculation 12 2 19 3 2" xfId="6846"/>
    <cellStyle name="Calculation 12 2 19 4" xfId="6847"/>
    <cellStyle name="Calculation 12 2 19 5" xfId="6848"/>
    <cellStyle name="Calculation 12 2 2" xfId="6849"/>
    <cellStyle name="Calculation 12 2 2 2" xfId="6850"/>
    <cellStyle name="Calculation 12 2 2 2 2" xfId="6851"/>
    <cellStyle name="Calculation 12 2 2 2 3" xfId="6852"/>
    <cellStyle name="Calculation 12 2 2 3" xfId="6853"/>
    <cellStyle name="Calculation 12 2 2 3 2" xfId="6854"/>
    <cellStyle name="Calculation 12 2 2 4" xfId="6855"/>
    <cellStyle name="Calculation 12 2 2 5" xfId="6856"/>
    <cellStyle name="Calculation 12 2 20" xfId="6857"/>
    <cellStyle name="Calculation 12 2 20 2" xfId="6858"/>
    <cellStyle name="Calculation 12 2 20 2 2" xfId="6859"/>
    <cellStyle name="Calculation 12 2 20 2 3" xfId="6860"/>
    <cellStyle name="Calculation 12 2 20 3" xfId="6861"/>
    <cellStyle name="Calculation 12 2 20 4" xfId="6862"/>
    <cellStyle name="Calculation 12 2 20 5" xfId="6863"/>
    <cellStyle name="Calculation 12 2 21" xfId="6864"/>
    <cellStyle name="Calculation 12 2 21 2" xfId="6865"/>
    <cellStyle name="Calculation 12 2 22" xfId="6866"/>
    <cellStyle name="Calculation 12 2 22 2" xfId="6867"/>
    <cellStyle name="Calculation 12 2 3" xfId="6868"/>
    <cellStyle name="Calculation 12 2 3 2" xfId="6869"/>
    <cellStyle name="Calculation 12 2 3 2 2" xfId="6870"/>
    <cellStyle name="Calculation 12 2 3 2 3" xfId="6871"/>
    <cellStyle name="Calculation 12 2 3 3" xfId="6872"/>
    <cellStyle name="Calculation 12 2 3 3 2" xfId="6873"/>
    <cellStyle name="Calculation 12 2 3 4" xfId="6874"/>
    <cellStyle name="Calculation 12 2 3 5" xfId="6875"/>
    <cellStyle name="Calculation 12 2 4" xfId="6876"/>
    <cellStyle name="Calculation 12 2 4 2" xfId="6877"/>
    <cellStyle name="Calculation 12 2 4 2 2" xfId="6878"/>
    <cellStyle name="Calculation 12 2 4 2 3" xfId="6879"/>
    <cellStyle name="Calculation 12 2 4 3" xfId="6880"/>
    <cellStyle name="Calculation 12 2 4 3 2" xfId="6881"/>
    <cellStyle name="Calculation 12 2 4 4" xfId="6882"/>
    <cellStyle name="Calculation 12 2 4 5" xfId="6883"/>
    <cellStyle name="Calculation 12 2 5" xfId="6884"/>
    <cellStyle name="Calculation 12 2 5 2" xfId="6885"/>
    <cellStyle name="Calculation 12 2 5 2 2" xfId="6886"/>
    <cellStyle name="Calculation 12 2 5 2 3" xfId="6887"/>
    <cellStyle name="Calculation 12 2 5 3" xfId="6888"/>
    <cellStyle name="Calculation 12 2 5 3 2" xfId="6889"/>
    <cellStyle name="Calculation 12 2 5 4" xfId="6890"/>
    <cellStyle name="Calculation 12 2 5 5" xfId="6891"/>
    <cellStyle name="Calculation 12 2 6" xfId="6892"/>
    <cellStyle name="Calculation 12 2 6 2" xfId="6893"/>
    <cellStyle name="Calculation 12 2 6 2 2" xfId="6894"/>
    <cellStyle name="Calculation 12 2 6 2 3" xfId="6895"/>
    <cellStyle name="Calculation 12 2 6 3" xfId="6896"/>
    <cellStyle name="Calculation 12 2 6 3 2" xfId="6897"/>
    <cellStyle name="Calculation 12 2 6 4" xfId="6898"/>
    <cellStyle name="Calculation 12 2 6 5" xfId="6899"/>
    <cellStyle name="Calculation 12 2 7" xfId="6900"/>
    <cellStyle name="Calculation 12 2 7 2" xfId="6901"/>
    <cellStyle name="Calculation 12 2 7 2 2" xfId="6902"/>
    <cellStyle name="Calculation 12 2 7 2 3" xfId="6903"/>
    <cellStyle name="Calculation 12 2 7 3" xfId="6904"/>
    <cellStyle name="Calculation 12 2 7 3 2" xfId="6905"/>
    <cellStyle name="Calculation 12 2 7 4" xfId="6906"/>
    <cellStyle name="Calculation 12 2 7 5" xfId="6907"/>
    <cellStyle name="Calculation 12 2 8" xfId="6908"/>
    <cellStyle name="Calculation 12 2 8 2" xfId="6909"/>
    <cellStyle name="Calculation 12 2 8 2 2" xfId="6910"/>
    <cellStyle name="Calculation 12 2 8 2 3" xfId="6911"/>
    <cellStyle name="Calculation 12 2 8 3" xfId="6912"/>
    <cellStyle name="Calculation 12 2 8 3 2" xfId="6913"/>
    <cellStyle name="Calculation 12 2 8 4" xfId="6914"/>
    <cellStyle name="Calculation 12 2 8 5" xfId="6915"/>
    <cellStyle name="Calculation 12 2 9" xfId="6916"/>
    <cellStyle name="Calculation 12 2 9 2" xfId="6917"/>
    <cellStyle name="Calculation 12 2 9 2 2" xfId="6918"/>
    <cellStyle name="Calculation 12 2 9 2 3" xfId="6919"/>
    <cellStyle name="Calculation 12 2 9 3" xfId="6920"/>
    <cellStyle name="Calculation 12 2 9 3 2" xfId="6921"/>
    <cellStyle name="Calculation 12 2 9 4" xfId="6922"/>
    <cellStyle name="Calculation 12 2 9 5" xfId="6923"/>
    <cellStyle name="Calculation 12 20" xfId="6924"/>
    <cellStyle name="Calculation 12 20 10" xfId="6925"/>
    <cellStyle name="Calculation 12 20 10 2" xfId="6926"/>
    <cellStyle name="Calculation 12 20 10 2 2" xfId="6927"/>
    <cellStyle name="Calculation 12 20 10 2 3" xfId="6928"/>
    <cellStyle name="Calculation 12 20 10 3" xfId="6929"/>
    <cellStyle name="Calculation 12 20 10 3 2" xfId="6930"/>
    <cellStyle name="Calculation 12 20 10 4" xfId="6931"/>
    <cellStyle name="Calculation 12 20 10 5" xfId="6932"/>
    <cellStyle name="Calculation 12 20 11" xfId="6933"/>
    <cellStyle name="Calculation 12 20 11 2" xfId="6934"/>
    <cellStyle name="Calculation 12 20 11 2 2" xfId="6935"/>
    <cellStyle name="Calculation 12 20 11 2 3" xfId="6936"/>
    <cellStyle name="Calculation 12 20 11 3" xfId="6937"/>
    <cellStyle name="Calculation 12 20 11 3 2" xfId="6938"/>
    <cellStyle name="Calculation 12 20 11 4" xfId="6939"/>
    <cellStyle name="Calculation 12 20 11 5" xfId="6940"/>
    <cellStyle name="Calculation 12 20 12" xfId="6941"/>
    <cellStyle name="Calculation 12 20 12 2" xfId="6942"/>
    <cellStyle name="Calculation 12 20 12 2 2" xfId="6943"/>
    <cellStyle name="Calculation 12 20 12 2 3" xfId="6944"/>
    <cellStyle name="Calculation 12 20 12 3" xfId="6945"/>
    <cellStyle name="Calculation 12 20 12 3 2" xfId="6946"/>
    <cellStyle name="Calculation 12 20 12 4" xfId="6947"/>
    <cellStyle name="Calculation 12 20 12 5" xfId="6948"/>
    <cellStyle name="Calculation 12 20 13" xfId="6949"/>
    <cellStyle name="Calculation 12 20 13 2" xfId="6950"/>
    <cellStyle name="Calculation 12 20 13 2 2" xfId="6951"/>
    <cellStyle name="Calculation 12 20 13 2 3" xfId="6952"/>
    <cellStyle name="Calculation 12 20 13 3" xfId="6953"/>
    <cellStyle name="Calculation 12 20 13 3 2" xfId="6954"/>
    <cellStyle name="Calculation 12 20 13 4" xfId="6955"/>
    <cellStyle name="Calculation 12 20 13 5" xfId="6956"/>
    <cellStyle name="Calculation 12 20 14" xfId="6957"/>
    <cellStyle name="Calculation 12 20 14 2" xfId="6958"/>
    <cellStyle name="Calculation 12 20 14 2 2" xfId="6959"/>
    <cellStyle name="Calculation 12 20 14 2 3" xfId="6960"/>
    <cellStyle name="Calculation 12 20 14 3" xfId="6961"/>
    <cellStyle name="Calculation 12 20 14 3 2" xfId="6962"/>
    <cellStyle name="Calculation 12 20 14 4" xfId="6963"/>
    <cellStyle name="Calculation 12 20 14 5" xfId="6964"/>
    <cellStyle name="Calculation 12 20 15" xfId="6965"/>
    <cellStyle name="Calculation 12 20 15 2" xfId="6966"/>
    <cellStyle name="Calculation 12 20 15 2 2" xfId="6967"/>
    <cellStyle name="Calculation 12 20 15 2 3" xfId="6968"/>
    <cellStyle name="Calculation 12 20 15 3" xfId="6969"/>
    <cellStyle name="Calculation 12 20 15 3 2" xfId="6970"/>
    <cellStyle name="Calculation 12 20 15 4" xfId="6971"/>
    <cellStyle name="Calculation 12 20 15 5" xfId="6972"/>
    <cellStyle name="Calculation 12 20 16" xfId="6973"/>
    <cellStyle name="Calculation 12 20 16 2" xfId="6974"/>
    <cellStyle name="Calculation 12 20 16 2 2" xfId="6975"/>
    <cellStyle name="Calculation 12 20 16 2 3" xfId="6976"/>
    <cellStyle name="Calculation 12 20 16 3" xfId="6977"/>
    <cellStyle name="Calculation 12 20 16 3 2" xfId="6978"/>
    <cellStyle name="Calculation 12 20 16 4" xfId="6979"/>
    <cellStyle name="Calculation 12 20 16 5" xfId="6980"/>
    <cellStyle name="Calculation 12 20 17" xfId="6981"/>
    <cellStyle name="Calculation 12 20 17 2" xfId="6982"/>
    <cellStyle name="Calculation 12 20 17 2 2" xfId="6983"/>
    <cellStyle name="Calculation 12 20 17 2 3" xfId="6984"/>
    <cellStyle name="Calculation 12 20 17 3" xfId="6985"/>
    <cellStyle name="Calculation 12 20 17 3 2" xfId="6986"/>
    <cellStyle name="Calculation 12 20 17 4" xfId="6987"/>
    <cellStyle name="Calculation 12 20 17 5" xfId="6988"/>
    <cellStyle name="Calculation 12 20 18" xfId="6989"/>
    <cellStyle name="Calculation 12 20 18 2" xfId="6990"/>
    <cellStyle name="Calculation 12 20 18 2 2" xfId="6991"/>
    <cellStyle name="Calculation 12 20 18 2 3" xfId="6992"/>
    <cellStyle name="Calculation 12 20 18 3" xfId="6993"/>
    <cellStyle name="Calculation 12 20 18 3 2" xfId="6994"/>
    <cellStyle name="Calculation 12 20 18 4" xfId="6995"/>
    <cellStyle name="Calculation 12 20 18 5" xfId="6996"/>
    <cellStyle name="Calculation 12 20 19" xfId="6997"/>
    <cellStyle name="Calculation 12 20 19 2" xfId="6998"/>
    <cellStyle name="Calculation 12 20 19 2 2" xfId="6999"/>
    <cellStyle name="Calculation 12 20 19 2 3" xfId="7000"/>
    <cellStyle name="Calculation 12 20 19 3" xfId="7001"/>
    <cellStyle name="Calculation 12 20 19 3 2" xfId="7002"/>
    <cellStyle name="Calculation 12 20 19 4" xfId="7003"/>
    <cellStyle name="Calculation 12 20 19 5" xfId="7004"/>
    <cellStyle name="Calculation 12 20 2" xfId="7005"/>
    <cellStyle name="Calculation 12 20 2 2" xfId="7006"/>
    <cellStyle name="Calculation 12 20 2 2 2" xfId="7007"/>
    <cellStyle name="Calculation 12 20 2 2 3" xfId="7008"/>
    <cellStyle name="Calculation 12 20 2 3" xfId="7009"/>
    <cellStyle name="Calculation 12 20 2 3 2" xfId="7010"/>
    <cellStyle name="Calculation 12 20 2 4" xfId="7011"/>
    <cellStyle name="Calculation 12 20 2 5" xfId="7012"/>
    <cellStyle name="Calculation 12 20 20" xfId="7013"/>
    <cellStyle name="Calculation 12 20 20 2" xfId="7014"/>
    <cellStyle name="Calculation 12 20 20 2 2" xfId="7015"/>
    <cellStyle name="Calculation 12 20 20 2 3" xfId="7016"/>
    <cellStyle name="Calculation 12 20 20 3" xfId="7017"/>
    <cellStyle name="Calculation 12 20 20 4" xfId="7018"/>
    <cellStyle name="Calculation 12 20 20 5" xfId="7019"/>
    <cellStyle name="Calculation 12 20 21" xfId="7020"/>
    <cellStyle name="Calculation 12 20 21 2" xfId="7021"/>
    <cellStyle name="Calculation 12 20 22" xfId="7022"/>
    <cellStyle name="Calculation 12 20 22 2" xfId="7023"/>
    <cellStyle name="Calculation 12 20 3" xfId="7024"/>
    <cellStyle name="Calculation 12 20 3 2" xfId="7025"/>
    <cellStyle name="Calculation 12 20 3 2 2" xfId="7026"/>
    <cellStyle name="Calculation 12 20 3 2 3" xfId="7027"/>
    <cellStyle name="Calculation 12 20 3 3" xfId="7028"/>
    <cellStyle name="Calculation 12 20 3 3 2" xfId="7029"/>
    <cellStyle name="Calculation 12 20 3 4" xfId="7030"/>
    <cellStyle name="Calculation 12 20 3 5" xfId="7031"/>
    <cellStyle name="Calculation 12 20 4" xfId="7032"/>
    <cellStyle name="Calculation 12 20 4 2" xfId="7033"/>
    <cellStyle name="Calculation 12 20 4 2 2" xfId="7034"/>
    <cellStyle name="Calculation 12 20 4 2 3" xfId="7035"/>
    <cellStyle name="Calculation 12 20 4 3" xfId="7036"/>
    <cellStyle name="Calculation 12 20 4 3 2" xfId="7037"/>
    <cellStyle name="Calculation 12 20 4 4" xfId="7038"/>
    <cellStyle name="Calculation 12 20 4 5" xfId="7039"/>
    <cellStyle name="Calculation 12 20 5" xfId="7040"/>
    <cellStyle name="Calculation 12 20 5 2" xfId="7041"/>
    <cellStyle name="Calculation 12 20 5 2 2" xfId="7042"/>
    <cellStyle name="Calculation 12 20 5 2 3" xfId="7043"/>
    <cellStyle name="Calculation 12 20 5 3" xfId="7044"/>
    <cellStyle name="Calculation 12 20 5 3 2" xfId="7045"/>
    <cellStyle name="Calculation 12 20 5 4" xfId="7046"/>
    <cellStyle name="Calculation 12 20 5 5" xfId="7047"/>
    <cellStyle name="Calculation 12 20 6" xfId="7048"/>
    <cellStyle name="Calculation 12 20 6 2" xfId="7049"/>
    <cellStyle name="Calculation 12 20 6 2 2" xfId="7050"/>
    <cellStyle name="Calculation 12 20 6 2 3" xfId="7051"/>
    <cellStyle name="Calculation 12 20 6 3" xfId="7052"/>
    <cellStyle name="Calculation 12 20 6 3 2" xfId="7053"/>
    <cellStyle name="Calculation 12 20 6 4" xfId="7054"/>
    <cellStyle name="Calculation 12 20 6 5" xfId="7055"/>
    <cellStyle name="Calculation 12 20 7" xfId="7056"/>
    <cellStyle name="Calculation 12 20 7 2" xfId="7057"/>
    <cellStyle name="Calculation 12 20 7 2 2" xfId="7058"/>
    <cellStyle name="Calculation 12 20 7 2 3" xfId="7059"/>
    <cellStyle name="Calculation 12 20 7 3" xfId="7060"/>
    <cellStyle name="Calculation 12 20 7 3 2" xfId="7061"/>
    <cellStyle name="Calculation 12 20 7 4" xfId="7062"/>
    <cellStyle name="Calculation 12 20 7 5" xfId="7063"/>
    <cellStyle name="Calculation 12 20 8" xfId="7064"/>
    <cellStyle name="Calculation 12 20 8 2" xfId="7065"/>
    <cellStyle name="Calculation 12 20 8 2 2" xfId="7066"/>
    <cellStyle name="Calculation 12 20 8 2 3" xfId="7067"/>
    <cellStyle name="Calculation 12 20 8 3" xfId="7068"/>
    <cellStyle name="Calculation 12 20 8 3 2" xfId="7069"/>
    <cellStyle name="Calculation 12 20 8 4" xfId="7070"/>
    <cellStyle name="Calculation 12 20 8 5" xfId="7071"/>
    <cellStyle name="Calculation 12 20 9" xfId="7072"/>
    <cellStyle name="Calculation 12 20 9 2" xfId="7073"/>
    <cellStyle name="Calculation 12 20 9 2 2" xfId="7074"/>
    <cellStyle name="Calculation 12 20 9 2 3" xfId="7075"/>
    <cellStyle name="Calculation 12 20 9 3" xfId="7076"/>
    <cellStyle name="Calculation 12 20 9 3 2" xfId="7077"/>
    <cellStyle name="Calculation 12 20 9 4" xfId="7078"/>
    <cellStyle name="Calculation 12 20 9 5" xfId="7079"/>
    <cellStyle name="Calculation 12 21" xfId="7080"/>
    <cellStyle name="Calculation 12 21 10" xfId="7081"/>
    <cellStyle name="Calculation 12 21 10 2" xfId="7082"/>
    <cellStyle name="Calculation 12 21 10 2 2" xfId="7083"/>
    <cellStyle name="Calculation 12 21 10 2 3" xfId="7084"/>
    <cellStyle name="Calculation 12 21 10 3" xfId="7085"/>
    <cellStyle name="Calculation 12 21 10 3 2" xfId="7086"/>
    <cellStyle name="Calculation 12 21 10 4" xfId="7087"/>
    <cellStyle name="Calculation 12 21 10 5" xfId="7088"/>
    <cellStyle name="Calculation 12 21 11" xfId="7089"/>
    <cellStyle name="Calculation 12 21 11 2" xfId="7090"/>
    <cellStyle name="Calculation 12 21 11 2 2" xfId="7091"/>
    <cellStyle name="Calculation 12 21 11 2 3" xfId="7092"/>
    <cellStyle name="Calculation 12 21 11 3" xfId="7093"/>
    <cellStyle name="Calculation 12 21 11 3 2" xfId="7094"/>
    <cellStyle name="Calculation 12 21 11 4" xfId="7095"/>
    <cellStyle name="Calculation 12 21 11 5" xfId="7096"/>
    <cellStyle name="Calculation 12 21 12" xfId="7097"/>
    <cellStyle name="Calculation 12 21 12 2" xfId="7098"/>
    <cellStyle name="Calculation 12 21 12 2 2" xfId="7099"/>
    <cellStyle name="Calculation 12 21 12 2 3" xfId="7100"/>
    <cellStyle name="Calculation 12 21 12 3" xfId="7101"/>
    <cellStyle name="Calculation 12 21 12 3 2" xfId="7102"/>
    <cellStyle name="Calculation 12 21 12 4" xfId="7103"/>
    <cellStyle name="Calculation 12 21 12 5" xfId="7104"/>
    <cellStyle name="Calculation 12 21 13" xfId="7105"/>
    <cellStyle name="Calculation 12 21 13 2" xfId="7106"/>
    <cellStyle name="Calculation 12 21 13 2 2" xfId="7107"/>
    <cellStyle name="Calculation 12 21 13 2 3" xfId="7108"/>
    <cellStyle name="Calculation 12 21 13 3" xfId="7109"/>
    <cellStyle name="Calculation 12 21 13 3 2" xfId="7110"/>
    <cellStyle name="Calculation 12 21 13 4" xfId="7111"/>
    <cellStyle name="Calculation 12 21 13 5" xfId="7112"/>
    <cellStyle name="Calculation 12 21 14" xfId="7113"/>
    <cellStyle name="Calculation 12 21 14 2" xfId="7114"/>
    <cellStyle name="Calculation 12 21 14 2 2" xfId="7115"/>
    <cellStyle name="Calculation 12 21 14 2 3" xfId="7116"/>
    <cellStyle name="Calculation 12 21 14 3" xfId="7117"/>
    <cellStyle name="Calculation 12 21 14 3 2" xfId="7118"/>
    <cellStyle name="Calculation 12 21 14 4" xfId="7119"/>
    <cellStyle name="Calculation 12 21 14 5" xfId="7120"/>
    <cellStyle name="Calculation 12 21 15" xfId="7121"/>
    <cellStyle name="Calculation 12 21 15 2" xfId="7122"/>
    <cellStyle name="Calculation 12 21 15 2 2" xfId="7123"/>
    <cellStyle name="Calculation 12 21 15 2 3" xfId="7124"/>
    <cellStyle name="Calculation 12 21 15 3" xfId="7125"/>
    <cellStyle name="Calculation 12 21 15 3 2" xfId="7126"/>
    <cellStyle name="Calculation 12 21 15 4" xfId="7127"/>
    <cellStyle name="Calculation 12 21 15 5" xfId="7128"/>
    <cellStyle name="Calculation 12 21 16" xfId="7129"/>
    <cellStyle name="Calculation 12 21 16 2" xfId="7130"/>
    <cellStyle name="Calculation 12 21 16 2 2" xfId="7131"/>
    <cellStyle name="Calculation 12 21 16 2 3" xfId="7132"/>
    <cellStyle name="Calculation 12 21 16 3" xfId="7133"/>
    <cellStyle name="Calculation 12 21 16 3 2" xfId="7134"/>
    <cellStyle name="Calculation 12 21 16 4" xfId="7135"/>
    <cellStyle name="Calculation 12 21 16 5" xfId="7136"/>
    <cellStyle name="Calculation 12 21 17" xfId="7137"/>
    <cellStyle name="Calculation 12 21 17 2" xfId="7138"/>
    <cellStyle name="Calculation 12 21 17 2 2" xfId="7139"/>
    <cellStyle name="Calculation 12 21 17 2 3" xfId="7140"/>
    <cellStyle name="Calculation 12 21 17 3" xfId="7141"/>
    <cellStyle name="Calculation 12 21 17 3 2" xfId="7142"/>
    <cellStyle name="Calculation 12 21 17 4" xfId="7143"/>
    <cellStyle name="Calculation 12 21 17 5" xfId="7144"/>
    <cellStyle name="Calculation 12 21 18" xfId="7145"/>
    <cellStyle name="Calculation 12 21 18 2" xfId="7146"/>
    <cellStyle name="Calculation 12 21 18 2 2" xfId="7147"/>
    <cellStyle name="Calculation 12 21 18 2 3" xfId="7148"/>
    <cellStyle name="Calculation 12 21 18 3" xfId="7149"/>
    <cellStyle name="Calculation 12 21 18 3 2" xfId="7150"/>
    <cellStyle name="Calculation 12 21 18 4" xfId="7151"/>
    <cellStyle name="Calculation 12 21 18 5" xfId="7152"/>
    <cellStyle name="Calculation 12 21 19" xfId="7153"/>
    <cellStyle name="Calculation 12 21 19 2" xfId="7154"/>
    <cellStyle name="Calculation 12 21 19 2 2" xfId="7155"/>
    <cellStyle name="Calculation 12 21 19 2 3" xfId="7156"/>
    <cellStyle name="Calculation 12 21 19 3" xfId="7157"/>
    <cellStyle name="Calculation 12 21 19 3 2" xfId="7158"/>
    <cellStyle name="Calculation 12 21 19 4" xfId="7159"/>
    <cellStyle name="Calculation 12 21 19 5" xfId="7160"/>
    <cellStyle name="Calculation 12 21 2" xfId="7161"/>
    <cellStyle name="Calculation 12 21 2 2" xfId="7162"/>
    <cellStyle name="Calculation 12 21 2 2 2" xfId="7163"/>
    <cellStyle name="Calculation 12 21 2 2 3" xfId="7164"/>
    <cellStyle name="Calculation 12 21 2 3" xfId="7165"/>
    <cellStyle name="Calculation 12 21 2 3 2" xfId="7166"/>
    <cellStyle name="Calculation 12 21 2 4" xfId="7167"/>
    <cellStyle name="Calculation 12 21 2 5" xfId="7168"/>
    <cellStyle name="Calculation 12 21 20" xfId="7169"/>
    <cellStyle name="Calculation 12 21 20 2" xfId="7170"/>
    <cellStyle name="Calculation 12 21 20 2 2" xfId="7171"/>
    <cellStyle name="Calculation 12 21 20 2 3" xfId="7172"/>
    <cellStyle name="Calculation 12 21 20 3" xfId="7173"/>
    <cellStyle name="Calculation 12 21 20 4" xfId="7174"/>
    <cellStyle name="Calculation 12 21 20 5" xfId="7175"/>
    <cellStyle name="Calculation 12 21 21" xfId="7176"/>
    <cellStyle name="Calculation 12 21 21 2" xfId="7177"/>
    <cellStyle name="Calculation 12 21 22" xfId="7178"/>
    <cellStyle name="Calculation 12 21 22 2" xfId="7179"/>
    <cellStyle name="Calculation 12 21 3" xfId="7180"/>
    <cellStyle name="Calculation 12 21 3 2" xfId="7181"/>
    <cellStyle name="Calculation 12 21 3 2 2" xfId="7182"/>
    <cellStyle name="Calculation 12 21 3 2 3" xfId="7183"/>
    <cellStyle name="Calculation 12 21 3 3" xfId="7184"/>
    <cellStyle name="Calculation 12 21 3 3 2" xfId="7185"/>
    <cellStyle name="Calculation 12 21 3 4" xfId="7186"/>
    <cellStyle name="Calculation 12 21 3 5" xfId="7187"/>
    <cellStyle name="Calculation 12 21 4" xfId="7188"/>
    <cellStyle name="Calculation 12 21 4 2" xfId="7189"/>
    <cellStyle name="Calculation 12 21 4 2 2" xfId="7190"/>
    <cellStyle name="Calculation 12 21 4 2 3" xfId="7191"/>
    <cellStyle name="Calculation 12 21 4 3" xfId="7192"/>
    <cellStyle name="Calculation 12 21 4 3 2" xfId="7193"/>
    <cellStyle name="Calculation 12 21 4 4" xfId="7194"/>
    <cellStyle name="Calculation 12 21 4 5" xfId="7195"/>
    <cellStyle name="Calculation 12 21 5" xfId="7196"/>
    <cellStyle name="Calculation 12 21 5 2" xfId="7197"/>
    <cellStyle name="Calculation 12 21 5 2 2" xfId="7198"/>
    <cellStyle name="Calculation 12 21 5 2 3" xfId="7199"/>
    <cellStyle name="Calculation 12 21 5 3" xfId="7200"/>
    <cellStyle name="Calculation 12 21 5 3 2" xfId="7201"/>
    <cellStyle name="Calculation 12 21 5 4" xfId="7202"/>
    <cellStyle name="Calculation 12 21 5 5" xfId="7203"/>
    <cellStyle name="Calculation 12 21 6" xfId="7204"/>
    <cellStyle name="Calculation 12 21 6 2" xfId="7205"/>
    <cellStyle name="Calculation 12 21 6 2 2" xfId="7206"/>
    <cellStyle name="Calculation 12 21 6 2 3" xfId="7207"/>
    <cellStyle name="Calculation 12 21 6 3" xfId="7208"/>
    <cellStyle name="Calculation 12 21 6 3 2" xfId="7209"/>
    <cellStyle name="Calculation 12 21 6 4" xfId="7210"/>
    <cellStyle name="Calculation 12 21 6 5" xfId="7211"/>
    <cellStyle name="Calculation 12 21 7" xfId="7212"/>
    <cellStyle name="Calculation 12 21 7 2" xfId="7213"/>
    <cellStyle name="Calculation 12 21 7 2 2" xfId="7214"/>
    <cellStyle name="Calculation 12 21 7 2 3" xfId="7215"/>
    <cellStyle name="Calculation 12 21 7 3" xfId="7216"/>
    <cellStyle name="Calculation 12 21 7 3 2" xfId="7217"/>
    <cellStyle name="Calculation 12 21 7 4" xfId="7218"/>
    <cellStyle name="Calculation 12 21 7 5" xfId="7219"/>
    <cellStyle name="Calculation 12 21 8" xfId="7220"/>
    <cellStyle name="Calculation 12 21 8 2" xfId="7221"/>
    <cellStyle name="Calculation 12 21 8 2 2" xfId="7222"/>
    <cellStyle name="Calculation 12 21 8 2 3" xfId="7223"/>
    <cellStyle name="Calculation 12 21 8 3" xfId="7224"/>
    <cellStyle name="Calculation 12 21 8 3 2" xfId="7225"/>
    <cellStyle name="Calculation 12 21 8 4" xfId="7226"/>
    <cellStyle name="Calculation 12 21 8 5" xfId="7227"/>
    <cellStyle name="Calculation 12 21 9" xfId="7228"/>
    <cellStyle name="Calculation 12 21 9 2" xfId="7229"/>
    <cellStyle name="Calculation 12 21 9 2 2" xfId="7230"/>
    <cellStyle name="Calculation 12 21 9 2 3" xfId="7231"/>
    <cellStyle name="Calculation 12 21 9 3" xfId="7232"/>
    <cellStyle name="Calculation 12 21 9 3 2" xfId="7233"/>
    <cellStyle name="Calculation 12 21 9 4" xfId="7234"/>
    <cellStyle name="Calculation 12 21 9 5" xfId="7235"/>
    <cellStyle name="Calculation 12 22" xfId="7236"/>
    <cellStyle name="Calculation 12 22 10" xfId="7237"/>
    <cellStyle name="Calculation 12 22 10 2" xfId="7238"/>
    <cellStyle name="Calculation 12 22 10 2 2" xfId="7239"/>
    <cellStyle name="Calculation 12 22 10 2 3" xfId="7240"/>
    <cellStyle name="Calculation 12 22 10 3" xfId="7241"/>
    <cellStyle name="Calculation 12 22 10 3 2" xfId="7242"/>
    <cellStyle name="Calculation 12 22 10 4" xfId="7243"/>
    <cellStyle name="Calculation 12 22 10 5" xfId="7244"/>
    <cellStyle name="Calculation 12 22 11" xfId="7245"/>
    <cellStyle name="Calculation 12 22 11 2" xfId="7246"/>
    <cellStyle name="Calculation 12 22 11 2 2" xfId="7247"/>
    <cellStyle name="Calculation 12 22 11 2 3" xfId="7248"/>
    <cellStyle name="Calculation 12 22 11 3" xfId="7249"/>
    <cellStyle name="Calculation 12 22 11 3 2" xfId="7250"/>
    <cellStyle name="Calculation 12 22 11 4" xfId="7251"/>
    <cellStyle name="Calculation 12 22 11 5" xfId="7252"/>
    <cellStyle name="Calculation 12 22 12" xfId="7253"/>
    <cellStyle name="Calculation 12 22 12 2" xfId="7254"/>
    <cellStyle name="Calculation 12 22 12 2 2" xfId="7255"/>
    <cellStyle name="Calculation 12 22 12 2 3" xfId="7256"/>
    <cellStyle name="Calculation 12 22 12 3" xfId="7257"/>
    <cellStyle name="Calculation 12 22 12 3 2" xfId="7258"/>
    <cellStyle name="Calculation 12 22 12 4" xfId="7259"/>
    <cellStyle name="Calculation 12 22 12 5" xfId="7260"/>
    <cellStyle name="Calculation 12 22 13" xfId="7261"/>
    <cellStyle name="Calculation 12 22 13 2" xfId="7262"/>
    <cellStyle name="Calculation 12 22 13 2 2" xfId="7263"/>
    <cellStyle name="Calculation 12 22 13 2 3" xfId="7264"/>
    <cellStyle name="Calculation 12 22 13 3" xfId="7265"/>
    <cellStyle name="Calculation 12 22 13 3 2" xfId="7266"/>
    <cellStyle name="Calculation 12 22 13 4" xfId="7267"/>
    <cellStyle name="Calculation 12 22 13 5" xfId="7268"/>
    <cellStyle name="Calculation 12 22 14" xfId="7269"/>
    <cellStyle name="Calculation 12 22 14 2" xfId="7270"/>
    <cellStyle name="Calculation 12 22 14 2 2" xfId="7271"/>
    <cellStyle name="Calculation 12 22 14 2 3" xfId="7272"/>
    <cellStyle name="Calculation 12 22 14 3" xfId="7273"/>
    <cellStyle name="Calculation 12 22 14 3 2" xfId="7274"/>
    <cellStyle name="Calculation 12 22 14 4" xfId="7275"/>
    <cellStyle name="Calculation 12 22 14 5" xfId="7276"/>
    <cellStyle name="Calculation 12 22 15" xfId="7277"/>
    <cellStyle name="Calculation 12 22 15 2" xfId="7278"/>
    <cellStyle name="Calculation 12 22 15 2 2" xfId="7279"/>
    <cellStyle name="Calculation 12 22 15 2 3" xfId="7280"/>
    <cellStyle name="Calculation 12 22 15 3" xfId="7281"/>
    <cellStyle name="Calculation 12 22 15 3 2" xfId="7282"/>
    <cellStyle name="Calculation 12 22 15 4" xfId="7283"/>
    <cellStyle name="Calculation 12 22 15 5" xfId="7284"/>
    <cellStyle name="Calculation 12 22 16" xfId="7285"/>
    <cellStyle name="Calculation 12 22 16 2" xfId="7286"/>
    <cellStyle name="Calculation 12 22 16 2 2" xfId="7287"/>
    <cellStyle name="Calculation 12 22 16 2 3" xfId="7288"/>
    <cellStyle name="Calculation 12 22 16 3" xfId="7289"/>
    <cellStyle name="Calculation 12 22 16 3 2" xfId="7290"/>
    <cellStyle name="Calculation 12 22 16 4" xfId="7291"/>
    <cellStyle name="Calculation 12 22 16 5" xfId="7292"/>
    <cellStyle name="Calculation 12 22 17" xfId="7293"/>
    <cellStyle name="Calculation 12 22 17 2" xfId="7294"/>
    <cellStyle name="Calculation 12 22 17 2 2" xfId="7295"/>
    <cellStyle name="Calculation 12 22 17 2 3" xfId="7296"/>
    <cellStyle name="Calculation 12 22 17 3" xfId="7297"/>
    <cellStyle name="Calculation 12 22 17 3 2" xfId="7298"/>
    <cellStyle name="Calculation 12 22 17 4" xfId="7299"/>
    <cellStyle name="Calculation 12 22 17 5" xfId="7300"/>
    <cellStyle name="Calculation 12 22 18" xfId="7301"/>
    <cellStyle name="Calculation 12 22 18 2" xfId="7302"/>
    <cellStyle name="Calculation 12 22 18 2 2" xfId="7303"/>
    <cellStyle name="Calculation 12 22 18 2 3" xfId="7304"/>
    <cellStyle name="Calculation 12 22 18 3" xfId="7305"/>
    <cellStyle name="Calculation 12 22 18 3 2" xfId="7306"/>
    <cellStyle name="Calculation 12 22 18 4" xfId="7307"/>
    <cellStyle name="Calculation 12 22 18 5" xfId="7308"/>
    <cellStyle name="Calculation 12 22 19" xfId="7309"/>
    <cellStyle name="Calculation 12 22 19 2" xfId="7310"/>
    <cellStyle name="Calculation 12 22 19 2 2" xfId="7311"/>
    <cellStyle name="Calculation 12 22 19 2 3" xfId="7312"/>
    <cellStyle name="Calculation 12 22 19 3" xfId="7313"/>
    <cellStyle name="Calculation 12 22 19 3 2" xfId="7314"/>
    <cellStyle name="Calculation 12 22 19 4" xfId="7315"/>
    <cellStyle name="Calculation 12 22 19 5" xfId="7316"/>
    <cellStyle name="Calculation 12 22 2" xfId="7317"/>
    <cellStyle name="Calculation 12 22 2 2" xfId="7318"/>
    <cellStyle name="Calculation 12 22 2 2 2" xfId="7319"/>
    <cellStyle name="Calculation 12 22 2 2 3" xfId="7320"/>
    <cellStyle name="Calculation 12 22 2 3" xfId="7321"/>
    <cellStyle name="Calculation 12 22 2 3 2" xfId="7322"/>
    <cellStyle name="Calculation 12 22 2 4" xfId="7323"/>
    <cellStyle name="Calculation 12 22 2 5" xfId="7324"/>
    <cellStyle name="Calculation 12 22 20" xfId="7325"/>
    <cellStyle name="Calculation 12 22 20 2" xfId="7326"/>
    <cellStyle name="Calculation 12 22 20 2 2" xfId="7327"/>
    <cellStyle name="Calculation 12 22 20 2 3" xfId="7328"/>
    <cellStyle name="Calculation 12 22 20 3" xfId="7329"/>
    <cellStyle name="Calculation 12 22 20 4" xfId="7330"/>
    <cellStyle name="Calculation 12 22 20 5" xfId="7331"/>
    <cellStyle name="Calculation 12 22 21" xfId="7332"/>
    <cellStyle name="Calculation 12 22 21 2" xfId="7333"/>
    <cellStyle name="Calculation 12 22 22" xfId="7334"/>
    <cellStyle name="Calculation 12 22 22 2" xfId="7335"/>
    <cellStyle name="Calculation 12 22 3" xfId="7336"/>
    <cellStyle name="Calculation 12 22 3 2" xfId="7337"/>
    <cellStyle name="Calculation 12 22 3 2 2" xfId="7338"/>
    <cellStyle name="Calculation 12 22 3 2 3" xfId="7339"/>
    <cellStyle name="Calculation 12 22 3 3" xfId="7340"/>
    <cellStyle name="Calculation 12 22 3 3 2" xfId="7341"/>
    <cellStyle name="Calculation 12 22 3 4" xfId="7342"/>
    <cellStyle name="Calculation 12 22 3 5" xfId="7343"/>
    <cellStyle name="Calculation 12 22 4" xfId="7344"/>
    <cellStyle name="Calculation 12 22 4 2" xfId="7345"/>
    <cellStyle name="Calculation 12 22 4 2 2" xfId="7346"/>
    <cellStyle name="Calculation 12 22 4 2 3" xfId="7347"/>
    <cellStyle name="Calculation 12 22 4 3" xfId="7348"/>
    <cellStyle name="Calculation 12 22 4 3 2" xfId="7349"/>
    <cellStyle name="Calculation 12 22 4 4" xfId="7350"/>
    <cellStyle name="Calculation 12 22 4 5" xfId="7351"/>
    <cellStyle name="Calculation 12 22 5" xfId="7352"/>
    <cellStyle name="Calculation 12 22 5 2" xfId="7353"/>
    <cellStyle name="Calculation 12 22 5 2 2" xfId="7354"/>
    <cellStyle name="Calculation 12 22 5 2 3" xfId="7355"/>
    <cellStyle name="Calculation 12 22 5 3" xfId="7356"/>
    <cellStyle name="Calculation 12 22 5 3 2" xfId="7357"/>
    <cellStyle name="Calculation 12 22 5 4" xfId="7358"/>
    <cellStyle name="Calculation 12 22 5 5" xfId="7359"/>
    <cellStyle name="Calculation 12 22 6" xfId="7360"/>
    <cellStyle name="Calculation 12 22 6 2" xfId="7361"/>
    <cellStyle name="Calculation 12 22 6 2 2" xfId="7362"/>
    <cellStyle name="Calculation 12 22 6 2 3" xfId="7363"/>
    <cellStyle name="Calculation 12 22 6 3" xfId="7364"/>
    <cellStyle name="Calculation 12 22 6 3 2" xfId="7365"/>
    <cellStyle name="Calculation 12 22 6 4" xfId="7366"/>
    <cellStyle name="Calculation 12 22 6 5" xfId="7367"/>
    <cellStyle name="Calculation 12 22 7" xfId="7368"/>
    <cellStyle name="Calculation 12 22 7 2" xfId="7369"/>
    <cellStyle name="Calculation 12 22 7 2 2" xfId="7370"/>
    <cellStyle name="Calculation 12 22 7 2 3" xfId="7371"/>
    <cellStyle name="Calculation 12 22 7 3" xfId="7372"/>
    <cellStyle name="Calculation 12 22 7 3 2" xfId="7373"/>
    <cellStyle name="Calculation 12 22 7 4" xfId="7374"/>
    <cellStyle name="Calculation 12 22 7 5" xfId="7375"/>
    <cellStyle name="Calculation 12 22 8" xfId="7376"/>
    <cellStyle name="Calculation 12 22 8 2" xfId="7377"/>
    <cellStyle name="Calculation 12 22 8 2 2" xfId="7378"/>
    <cellStyle name="Calculation 12 22 8 2 3" xfId="7379"/>
    <cellStyle name="Calculation 12 22 8 3" xfId="7380"/>
    <cellStyle name="Calculation 12 22 8 3 2" xfId="7381"/>
    <cellStyle name="Calculation 12 22 8 4" xfId="7382"/>
    <cellStyle name="Calculation 12 22 8 5" xfId="7383"/>
    <cellStyle name="Calculation 12 22 9" xfId="7384"/>
    <cellStyle name="Calculation 12 22 9 2" xfId="7385"/>
    <cellStyle name="Calculation 12 22 9 2 2" xfId="7386"/>
    <cellStyle name="Calculation 12 22 9 2 3" xfId="7387"/>
    <cellStyle name="Calculation 12 22 9 3" xfId="7388"/>
    <cellStyle name="Calculation 12 22 9 3 2" xfId="7389"/>
    <cellStyle name="Calculation 12 22 9 4" xfId="7390"/>
    <cellStyle name="Calculation 12 22 9 5" xfId="7391"/>
    <cellStyle name="Calculation 12 23" xfId="7392"/>
    <cellStyle name="Calculation 12 23 10" xfId="7393"/>
    <cellStyle name="Calculation 12 23 10 2" xfId="7394"/>
    <cellStyle name="Calculation 12 23 10 2 2" xfId="7395"/>
    <cellStyle name="Calculation 12 23 10 2 3" xfId="7396"/>
    <cellStyle name="Calculation 12 23 10 3" xfId="7397"/>
    <cellStyle name="Calculation 12 23 10 3 2" xfId="7398"/>
    <cellStyle name="Calculation 12 23 10 4" xfId="7399"/>
    <cellStyle name="Calculation 12 23 10 5" xfId="7400"/>
    <cellStyle name="Calculation 12 23 11" xfId="7401"/>
    <cellStyle name="Calculation 12 23 11 2" xfId="7402"/>
    <cellStyle name="Calculation 12 23 11 2 2" xfId="7403"/>
    <cellStyle name="Calculation 12 23 11 2 3" xfId="7404"/>
    <cellStyle name="Calculation 12 23 11 3" xfId="7405"/>
    <cellStyle name="Calculation 12 23 11 3 2" xfId="7406"/>
    <cellStyle name="Calculation 12 23 11 4" xfId="7407"/>
    <cellStyle name="Calculation 12 23 11 5" xfId="7408"/>
    <cellStyle name="Calculation 12 23 12" xfId="7409"/>
    <cellStyle name="Calculation 12 23 12 2" xfId="7410"/>
    <cellStyle name="Calculation 12 23 12 2 2" xfId="7411"/>
    <cellStyle name="Calculation 12 23 12 2 3" xfId="7412"/>
    <cellStyle name="Calculation 12 23 12 3" xfId="7413"/>
    <cellStyle name="Calculation 12 23 12 3 2" xfId="7414"/>
    <cellStyle name="Calculation 12 23 12 4" xfId="7415"/>
    <cellStyle name="Calculation 12 23 12 5" xfId="7416"/>
    <cellStyle name="Calculation 12 23 13" xfId="7417"/>
    <cellStyle name="Calculation 12 23 13 2" xfId="7418"/>
    <cellStyle name="Calculation 12 23 13 2 2" xfId="7419"/>
    <cellStyle name="Calculation 12 23 13 2 3" xfId="7420"/>
    <cellStyle name="Calculation 12 23 13 3" xfId="7421"/>
    <cellStyle name="Calculation 12 23 13 3 2" xfId="7422"/>
    <cellStyle name="Calculation 12 23 13 4" xfId="7423"/>
    <cellStyle name="Calculation 12 23 13 5" xfId="7424"/>
    <cellStyle name="Calculation 12 23 14" xfId="7425"/>
    <cellStyle name="Calculation 12 23 14 2" xfId="7426"/>
    <cellStyle name="Calculation 12 23 14 2 2" xfId="7427"/>
    <cellStyle name="Calculation 12 23 14 2 3" xfId="7428"/>
    <cellStyle name="Calculation 12 23 14 3" xfId="7429"/>
    <cellStyle name="Calculation 12 23 14 3 2" xfId="7430"/>
    <cellStyle name="Calculation 12 23 14 4" xfId="7431"/>
    <cellStyle name="Calculation 12 23 14 5" xfId="7432"/>
    <cellStyle name="Calculation 12 23 15" xfId="7433"/>
    <cellStyle name="Calculation 12 23 15 2" xfId="7434"/>
    <cellStyle name="Calculation 12 23 15 2 2" xfId="7435"/>
    <cellStyle name="Calculation 12 23 15 2 3" xfId="7436"/>
    <cellStyle name="Calculation 12 23 15 3" xfId="7437"/>
    <cellStyle name="Calculation 12 23 15 3 2" xfId="7438"/>
    <cellStyle name="Calculation 12 23 15 4" xfId="7439"/>
    <cellStyle name="Calculation 12 23 15 5" xfId="7440"/>
    <cellStyle name="Calculation 12 23 16" xfId="7441"/>
    <cellStyle name="Calculation 12 23 16 2" xfId="7442"/>
    <cellStyle name="Calculation 12 23 16 2 2" xfId="7443"/>
    <cellStyle name="Calculation 12 23 16 2 3" xfId="7444"/>
    <cellStyle name="Calculation 12 23 16 3" xfId="7445"/>
    <cellStyle name="Calculation 12 23 16 3 2" xfId="7446"/>
    <cellStyle name="Calculation 12 23 16 4" xfId="7447"/>
    <cellStyle name="Calculation 12 23 16 5" xfId="7448"/>
    <cellStyle name="Calculation 12 23 17" xfId="7449"/>
    <cellStyle name="Calculation 12 23 17 2" xfId="7450"/>
    <cellStyle name="Calculation 12 23 17 2 2" xfId="7451"/>
    <cellStyle name="Calculation 12 23 17 2 3" xfId="7452"/>
    <cellStyle name="Calculation 12 23 17 3" xfId="7453"/>
    <cellStyle name="Calculation 12 23 17 3 2" xfId="7454"/>
    <cellStyle name="Calculation 12 23 17 4" xfId="7455"/>
    <cellStyle name="Calculation 12 23 17 5" xfId="7456"/>
    <cellStyle name="Calculation 12 23 18" xfId="7457"/>
    <cellStyle name="Calculation 12 23 18 2" xfId="7458"/>
    <cellStyle name="Calculation 12 23 18 2 2" xfId="7459"/>
    <cellStyle name="Calculation 12 23 18 2 3" xfId="7460"/>
    <cellStyle name="Calculation 12 23 18 3" xfId="7461"/>
    <cellStyle name="Calculation 12 23 18 3 2" xfId="7462"/>
    <cellStyle name="Calculation 12 23 18 4" xfId="7463"/>
    <cellStyle name="Calculation 12 23 18 5" xfId="7464"/>
    <cellStyle name="Calculation 12 23 19" xfId="7465"/>
    <cellStyle name="Calculation 12 23 19 2" xfId="7466"/>
    <cellStyle name="Calculation 12 23 19 2 2" xfId="7467"/>
    <cellStyle name="Calculation 12 23 19 2 3" xfId="7468"/>
    <cellStyle name="Calculation 12 23 19 3" xfId="7469"/>
    <cellStyle name="Calculation 12 23 19 3 2" xfId="7470"/>
    <cellStyle name="Calculation 12 23 19 4" xfId="7471"/>
    <cellStyle name="Calculation 12 23 19 5" xfId="7472"/>
    <cellStyle name="Calculation 12 23 2" xfId="7473"/>
    <cellStyle name="Calculation 12 23 2 2" xfId="7474"/>
    <cellStyle name="Calculation 12 23 2 2 2" xfId="7475"/>
    <cellStyle name="Calculation 12 23 2 2 3" xfId="7476"/>
    <cellStyle name="Calculation 12 23 2 3" xfId="7477"/>
    <cellStyle name="Calculation 12 23 2 3 2" xfId="7478"/>
    <cellStyle name="Calculation 12 23 2 4" xfId="7479"/>
    <cellStyle name="Calculation 12 23 2 5" xfId="7480"/>
    <cellStyle name="Calculation 12 23 20" xfId="7481"/>
    <cellStyle name="Calculation 12 23 20 2" xfId="7482"/>
    <cellStyle name="Calculation 12 23 20 2 2" xfId="7483"/>
    <cellStyle name="Calculation 12 23 20 2 3" xfId="7484"/>
    <cellStyle name="Calculation 12 23 20 3" xfId="7485"/>
    <cellStyle name="Calculation 12 23 20 4" xfId="7486"/>
    <cellStyle name="Calculation 12 23 20 5" xfId="7487"/>
    <cellStyle name="Calculation 12 23 21" xfId="7488"/>
    <cellStyle name="Calculation 12 23 21 2" xfId="7489"/>
    <cellStyle name="Calculation 12 23 22" xfId="7490"/>
    <cellStyle name="Calculation 12 23 22 2" xfId="7491"/>
    <cellStyle name="Calculation 12 23 3" xfId="7492"/>
    <cellStyle name="Calculation 12 23 3 2" xfId="7493"/>
    <cellStyle name="Calculation 12 23 3 2 2" xfId="7494"/>
    <cellStyle name="Calculation 12 23 3 2 3" xfId="7495"/>
    <cellStyle name="Calculation 12 23 3 3" xfId="7496"/>
    <cellStyle name="Calculation 12 23 3 3 2" xfId="7497"/>
    <cellStyle name="Calculation 12 23 3 4" xfId="7498"/>
    <cellStyle name="Calculation 12 23 3 5" xfId="7499"/>
    <cellStyle name="Calculation 12 23 4" xfId="7500"/>
    <cellStyle name="Calculation 12 23 4 2" xfId="7501"/>
    <cellStyle name="Calculation 12 23 4 2 2" xfId="7502"/>
    <cellStyle name="Calculation 12 23 4 2 3" xfId="7503"/>
    <cellStyle name="Calculation 12 23 4 3" xfId="7504"/>
    <cellStyle name="Calculation 12 23 4 3 2" xfId="7505"/>
    <cellStyle name="Calculation 12 23 4 4" xfId="7506"/>
    <cellStyle name="Calculation 12 23 4 5" xfId="7507"/>
    <cellStyle name="Calculation 12 23 5" xfId="7508"/>
    <cellStyle name="Calculation 12 23 5 2" xfId="7509"/>
    <cellStyle name="Calculation 12 23 5 2 2" xfId="7510"/>
    <cellStyle name="Calculation 12 23 5 2 3" xfId="7511"/>
    <cellStyle name="Calculation 12 23 5 3" xfId="7512"/>
    <cellStyle name="Calculation 12 23 5 3 2" xfId="7513"/>
    <cellStyle name="Calculation 12 23 5 4" xfId="7514"/>
    <cellStyle name="Calculation 12 23 5 5" xfId="7515"/>
    <cellStyle name="Calculation 12 23 6" xfId="7516"/>
    <cellStyle name="Calculation 12 23 6 2" xfId="7517"/>
    <cellStyle name="Calculation 12 23 6 2 2" xfId="7518"/>
    <cellStyle name="Calculation 12 23 6 2 3" xfId="7519"/>
    <cellStyle name="Calculation 12 23 6 3" xfId="7520"/>
    <cellStyle name="Calculation 12 23 6 3 2" xfId="7521"/>
    <cellStyle name="Calculation 12 23 6 4" xfId="7522"/>
    <cellStyle name="Calculation 12 23 6 5" xfId="7523"/>
    <cellStyle name="Calculation 12 23 7" xfId="7524"/>
    <cellStyle name="Calculation 12 23 7 2" xfId="7525"/>
    <cellStyle name="Calculation 12 23 7 2 2" xfId="7526"/>
    <cellStyle name="Calculation 12 23 7 2 3" xfId="7527"/>
    <cellStyle name="Calculation 12 23 7 3" xfId="7528"/>
    <cellStyle name="Calculation 12 23 7 3 2" xfId="7529"/>
    <cellStyle name="Calculation 12 23 7 4" xfId="7530"/>
    <cellStyle name="Calculation 12 23 7 5" xfId="7531"/>
    <cellStyle name="Calculation 12 23 8" xfId="7532"/>
    <cellStyle name="Calculation 12 23 8 2" xfId="7533"/>
    <cellStyle name="Calculation 12 23 8 2 2" xfId="7534"/>
    <cellStyle name="Calculation 12 23 8 2 3" xfId="7535"/>
    <cellStyle name="Calculation 12 23 8 3" xfId="7536"/>
    <cellStyle name="Calculation 12 23 8 3 2" xfId="7537"/>
    <cellStyle name="Calculation 12 23 8 4" xfId="7538"/>
    <cellStyle name="Calculation 12 23 8 5" xfId="7539"/>
    <cellStyle name="Calculation 12 23 9" xfId="7540"/>
    <cellStyle name="Calculation 12 23 9 2" xfId="7541"/>
    <cellStyle name="Calculation 12 23 9 2 2" xfId="7542"/>
    <cellStyle name="Calculation 12 23 9 2 3" xfId="7543"/>
    <cellStyle name="Calculation 12 23 9 3" xfId="7544"/>
    <cellStyle name="Calculation 12 23 9 3 2" xfId="7545"/>
    <cellStyle name="Calculation 12 23 9 4" xfId="7546"/>
    <cellStyle name="Calculation 12 23 9 5" xfId="7547"/>
    <cellStyle name="Calculation 12 24" xfId="7548"/>
    <cellStyle name="Calculation 12 24 10" xfId="7549"/>
    <cellStyle name="Calculation 12 24 10 2" xfId="7550"/>
    <cellStyle name="Calculation 12 24 10 2 2" xfId="7551"/>
    <cellStyle name="Calculation 12 24 10 2 3" xfId="7552"/>
    <cellStyle name="Calculation 12 24 10 3" xfId="7553"/>
    <cellStyle name="Calculation 12 24 10 3 2" xfId="7554"/>
    <cellStyle name="Calculation 12 24 10 4" xfId="7555"/>
    <cellStyle name="Calculation 12 24 10 5" xfId="7556"/>
    <cellStyle name="Calculation 12 24 11" xfId="7557"/>
    <cellStyle name="Calculation 12 24 11 2" xfId="7558"/>
    <cellStyle name="Calculation 12 24 11 2 2" xfId="7559"/>
    <cellStyle name="Calculation 12 24 11 2 3" xfId="7560"/>
    <cellStyle name="Calculation 12 24 11 3" xfId="7561"/>
    <cellStyle name="Calculation 12 24 11 3 2" xfId="7562"/>
    <cellStyle name="Calculation 12 24 11 4" xfId="7563"/>
    <cellStyle name="Calculation 12 24 11 5" xfId="7564"/>
    <cellStyle name="Calculation 12 24 12" xfId="7565"/>
    <cellStyle name="Calculation 12 24 12 2" xfId="7566"/>
    <cellStyle name="Calculation 12 24 12 2 2" xfId="7567"/>
    <cellStyle name="Calculation 12 24 12 2 3" xfId="7568"/>
    <cellStyle name="Calculation 12 24 12 3" xfId="7569"/>
    <cellStyle name="Calculation 12 24 12 3 2" xfId="7570"/>
    <cellStyle name="Calculation 12 24 12 4" xfId="7571"/>
    <cellStyle name="Calculation 12 24 12 5" xfId="7572"/>
    <cellStyle name="Calculation 12 24 13" xfId="7573"/>
    <cellStyle name="Calculation 12 24 13 2" xfId="7574"/>
    <cellStyle name="Calculation 12 24 13 2 2" xfId="7575"/>
    <cellStyle name="Calculation 12 24 13 2 3" xfId="7576"/>
    <cellStyle name="Calculation 12 24 13 3" xfId="7577"/>
    <cellStyle name="Calculation 12 24 13 3 2" xfId="7578"/>
    <cellStyle name="Calculation 12 24 13 4" xfId="7579"/>
    <cellStyle name="Calculation 12 24 13 5" xfId="7580"/>
    <cellStyle name="Calculation 12 24 14" xfId="7581"/>
    <cellStyle name="Calculation 12 24 14 2" xfId="7582"/>
    <cellStyle name="Calculation 12 24 14 2 2" xfId="7583"/>
    <cellStyle name="Calculation 12 24 14 2 3" xfId="7584"/>
    <cellStyle name="Calculation 12 24 14 3" xfId="7585"/>
    <cellStyle name="Calculation 12 24 14 3 2" xfId="7586"/>
    <cellStyle name="Calculation 12 24 14 4" xfId="7587"/>
    <cellStyle name="Calculation 12 24 14 5" xfId="7588"/>
    <cellStyle name="Calculation 12 24 15" xfId="7589"/>
    <cellStyle name="Calculation 12 24 15 2" xfId="7590"/>
    <cellStyle name="Calculation 12 24 15 2 2" xfId="7591"/>
    <cellStyle name="Calculation 12 24 15 2 3" xfId="7592"/>
    <cellStyle name="Calculation 12 24 15 3" xfId="7593"/>
    <cellStyle name="Calculation 12 24 15 3 2" xfId="7594"/>
    <cellStyle name="Calculation 12 24 15 4" xfId="7595"/>
    <cellStyle name="Calculation 12 24 15 5" xfId="7596"/>
    <cellStyle name="Calculation 12 24 16" xfId="7597"/>
    <cellStyle name="Calculation 12 24 16 2" xfId="7598"/>
    <cellStyle name="Calculation 12 24 16 2 2" xfId="7599"/>
    <cellStyle name="Calculation 12 24 16 2 3" xfId="7600"/>
    <cellStyle name="Calculation 12 24 16 3" xfId="7601"/>
    <cellStyle name="Calculation 12 24 16 3 2" xfId="7602"/>
    <cellStyle name="Calculation 12 24 16 4" xfId="7603"/>
    <cellStyle name="Calculation 12 24 16 5" xfId="7604"/>
    <cellStyle name="Calculation 12 24 17" xfId="7605"/>
    <cellStyle name="Calculation 12 24 17 2" xfId="7606"/>
    <cellStyle name="Calculation 12 24 17 2 2" xfId="7607"/>
    <cellStyle name="Calculation 12 24 17 2 3" xfId="7608"/>
    <cellStyle name="Calculation 12 24 17 3" xfId="7609"/>
    <cellStyle name="Calculation 12 24 17 3 2" xfId="7610"/>
    <cellStyle name="Calculation 12 24 17 4" xfId="7611"/>
    <cellStyle name="Calculation 12 24 17 5" xfId="7612"/>
    <cellStyle name="Calculation 12 24 18" xfId="7613"/>
    <cellStyle name="Calculation 12 24 18 2" xfId="7614"/>
    <cellStyle name="Calculation 12 24 18 2 2" xfId="7615"/>
    <cellStyle name="Calculation 12 24 18 2 3" xfId="7616"/>
    <cellStyle name="Calculation 12 24 18 3" xfId="7617"/>
    <cellStyle name="Calculation 12 24 18 3 2" xfId="7618"/>
    <cellStyle name="Calculation 12 24 18 4" xfId="7619"/>
    <cellStyle name="Calculation 12 24 18 5" xfId="7620"/>
    <cellStyle name="Calculation 12 24 19" xfId="7621"/>
    <cellStyle name="Calculation 12 24 19 2" xfId="7622"/>
    <cellStyle name="Calculation 12 24 19 2 2" xfId="7623"/>
    <cellStyle name="Calculation 12 24 19 2 3" xfId="7624"/>
    <cellStyle name="Calculation 12 24 19 3" xfId="7625"/>
    <cellStyle name="Calculation 12 24 19 3 2" xfId="7626"/>
    <cellStyle name="Calculation 12 24 19 4" xfId="7627"/>
    <cellStyle name="Calculation 12 24 19 5" xfId="7628"/>
    <cellStyle name="Calculation 12 24 2" xfId="7629"/>
    <cellStyle name="Calculation 12 24 2 2" xfId="7630"/>
    <cellStyle name="Calculation 12 24 2 2 2" xfId="7631"/>
    <cellStyle name="Calculation 12 24 2 2 3" xfId="7632"/>
    <cellStyle name="Calculation 12 24 2 3" xfId="7633"/>
    <cellStyle name="Calculation 12 24 2 3 2" xfId="7634"/>
    <cellStyle name="Calculation 12 24 2 4" xfId="7635"/>
    <cellStyle name="Calculation 12 24 2 5" xfId="7636"/>
    <cellStyle name="Calculation 12 24 20" xfId="7637"/>
    <cellStyle name="Calculation 12 24 20 2" xfId="7638"/>
    <cellStyle name="Calculation 12 24 20 2 2" xfId="7639"/>
    <cellStyle name="Calculation 12 24 20 2 3" xfId="7640"/>
    <cellStyle name="Calculation 12 24 20 3" xfId="7641"/>
    <cellStyle name="Calculation 12 24 20 4" xfId="7642"/>
    <cellStyle name="Calculation 12 24 20 5" xfId="7643"/>
    <cellStyle name="Calculation 12 24 21" xfId="7644"/>
    <cellStyle name="Calculation 12 24 21 2" xfId="7645"/>
    <cellStyle name="Calculation 12 24 22" xfId="7646"/>
    <cellStyle name="Calculation 12 24 22 2" xfId="7647"/>
    <cellStyle name="Calculation 12 24 3" xfId="7648"/>
    <cellStyle name="Calculation 12 24 3 2" xfId="7649"/>
    <cellStyle name="Calculation 12 24 3 2 2" xfId="7650"/>
    <cellStyle name="Calculation 12 24 3 2 3" xfId="7651"/>
    <cellStyle name="Calculation 12 24 3 3" xfId="7652"/>
    <cellStyle name="Calculation 12 24 3 3 2" xfId="7653"/>
    <cellStyle name="Calculation 12 24 3 4" xfId="7654"/>
    <cellStyle name="Calculation 12 24 3 5" xfId="7655"/>
    <cellStyle name="Calculation 12 24 4" xfId="7656"/>
    <cellStyle name="Calculation 12 24 4 2" xfId="7657"/>
    <cellStyle name="Calculation 12 24 4 2 2" xfId="7658"/>
    <cellStyle name="Calculation 12 24 4 2 3" xfId="7659"/>
    <cellStyle name="Calculation 12 24 4 3" xfId="7660"/>
    <cellStyle name="Calculation 12 24 4 3 2" xfId="7661"/>
    <cellStyle name="Calculation 12 24 4 4" xfId="7662"/>
    <cellStyle name="Calculation 12 24 4 5" xfId="7663"/>
    <cellStyle name="Calculation 12 24 5" xfId="7664"/>
    <cellStyle name="Calculation 12 24 5 2" xfId="7665"/>
    <cellStyle name="Calculation 12 24 5 2 2" xfId="7666"/>
    <cellStyle name="Calculation 12 24 5 2 3" xfId="7667"/>
    <cellStyle name="Calculation 12 24 5 3" xfId="7668"/>
    <cellStyle name="Calculation 12 24 5 3 2" xfId="7669"/>
    <cellStyle name="Calculation 12 24 5 4" xfId="7670"/>
    <cellStyle name="Calculation 12 24 5 5" xfId="7671"/>
    <cellStyle name="Calculation 12 24 6" xfId="7672"/>
    <cellStyle name="Calculation 12 24 6 2" xfId="7673"/>
    <cellStyle name="Calculation 12 24 6 2 2" xfId="7674"/>
    <cellStyle name="Calculation 12 24 6 2 3" xfId="7675"/>
    <cellStyle name="Calculation 12 24 6 3" xfId="7676"/>
    <cellStyle name="Calculation 12 24 6 3 2" xfId="7677"/>
    <cellStyle name="Calculation 12 24 6 4" xfId="7678"/>
    <cellStyle name="Calculation 12 24 6 5" xfId="7679"/>
    <cellStyle name="Calculation 12 24 7" xfId="7680"/>
    <cellStyle name="Calculation 12 24 7 2" xfId="7681"/>
    <cellStyle name="Calculation 12 24 7 2 2" xfId="7682"/>
    <cellStyle name="Calculation 12 24 7 2 3" xfId="7683"/>
    <cellStyle name="Calculation 12 24 7 3" xfId="7684"/>
    <cellStyle name="Calculation 12 24 7 3 2" xfId="7685"/>
    <cellStyle name="Calculation 12 24 7 4" xfId="7686"/>
    <cellStyle name="Calculation 12 24 7 5" xfId="7687"/>
    <cellStyle name="Calculation 12 24 8" xfId="7688"/>
    <cellStyle name="Calculation 12 24 8 2" xfId="7689"/>
    <cellStyle name="Calculation 12 24 8 2 2" xfId="7690"/>
    <cellStyle name="Calculation 12 24 8 2 3" xfId="7691"/>
    <cellStyle name="Calculation 12 24 8 3" xfId="7692"/>
    <cellStyle name="Calculation 12 24 8 3 2" xfId="7693"/>
    <cellStyle name="Calculation 12 24 8 4" xfId="7694"/>
    <cellStyle name="Calculation 12 24 8 5" xfId="7695"/>
    <cellStyle name="Calculation 12 24 9" xfId="7696"/>
    <cellStyle name="Calculation 12 24 9 2" xfId="7697"/>
    <cellStyle name="Calculation 12 24 9 2 2" xfId="7698"/>
    <cellStyle name="Calculation 12 24 9 2 3" xfId="7699"/>
    <cellStyle name="Calculation 12 24 9 3" xfId="7700"/>
    <cellStyle name="Calculation 12 24 9 3 2" xfId="7701"/>
    <cellStyle name="Calculation 12 24 9 4" xfId="7702"/>
    <cellStyle name="Calculation 12 24 9 5" xfId="7703"/>
    <cellStyle name="Calculation 12 25" xfId="7704"/>
    <cellStyle name="Calculation 12 25 10" xfId="7705"/>
    <cellStyle name="Calculation 12 25 10 2" xfId="7706"/>
    <cellStyle name="Calculation 12 25 10 2 2" xfId="7707"/>
    <cellStyle name="Calculation 12 25 10 2 3" xfId="7708"/>
    <cellStyle name="Calculation 12 25 10 3" xfId="7709"/>
    <cellStyle name="Calculation 12 25 10 3 2" xfId="7710"/>
    <cellStyle name="Calculation 12 25 10 4" xfId="7711"/>
    <cellStyle name="Calculation 12 25 10 5" xfId="7712"/>
    <cellStyle name="Calculation 12 25 11" xfId="7713"/>
    <cellStyle name="Calculation 12 25 11 2" xfId="7714"/>
    <cellStyle name="Calculation 12 25 11 2 2" xfId="7715"/>
    <cellStyle name="Calculation 12 25 11 2 3" xfId="7716"/>
    <cellStyle name="Calculation 12 25 11 3" xfId="7717"/>
    <cellStyle name="Calculation 12 25 11 3 2" xfId="7718"/>
    <cellStyle name="Calculation 12 25 11 4" xfId="7719"/>
    <cellStyle name="Calculation 12 25 11 5" xfId="7720"/>
    <cellStyle name="Calculation 12 25 12" xfId="7721"/>
    <cellStyle name="Calculation 12 25 12 2" xfId="7722"/>
    <cellStyle name="Calculation 12 25 12 2 2" xfId="7723"/>
    <cellStyle name="Calculation 12 25 12 2 3" xfId="7724"/>
    <cellStyle name="Calculation 12 25 12 3" xfId="7725"/>
    <cellStyle name="Calculation 12 25 12 3 2" xfId="7726"/>
    <cellStyle name="Calculation 12 25 12 4" xfId="7727"/>
    <cellStyle name="Calculation 12 25 12 5" xfId="7728"/>
    <cellStyle name="Calculation 12 25 13" xfId="7729"/>
    <cellStyle name="Calculation 12 25 13 2" xfId="7730"/>
    <cellStyle name="Calculation 12 25 13 2 2" xfId="7731"/>
    <cellStyle name="Calculation 12 25 13 2 3" xfId="7732"/>
    <cellStyle name="Calculation 12 25 13 3" xfId="7733"/>
    <cellStyle name="Calculation 12 25 13 3 2" xfId="7734"/>
    <cellStyle name="Calculation 12 25 13 4" xfId="7735"/>
    <cellStyle name="Calculation 12 25 13 5" xfId="7736"/>
    <cellStyle name="Calculation 12 25 14" xfId="7737"/>
    <cellStyle name="Calculation 12 25 14 2" xfId="7738"/>
    <cellStyle name="Calculation 12 25 14 2 2" xfId="7739"/>
    <cellStyle name="Calculation 12 25 14 2 3" xfId="7740"/>
    <cellStyle name="Calculation 12 25 14 3" xfId="7741"/>
    <cellStyle name="Calculation 12 25 14 3 2" xfId="7742"/>
    <cellStyle name="Calculation 12 25 14 4" xfId="7743"/>
    <cellStyle name="Calculation 12 25 14 5" xfId="7744"/>
    <cellStyle name="Calculation 12 25 15" xfId="7745"/>
    <cellStyle name="Calculation 12 25 15 2" xfId="7746"/>
    <cellStyle name="Calculation 12 25 15 2 2" xfId="7747"/>
    <cellStyle name="Calculation 12 25 15 2 3" xfId="7748"/>
    <cellStyle name="Calculation 12 25 15 3" xfId="7749"/>
    <cellStyle name="Calculation 12 25 15 3 2" xfId="7750"/>
    <cellStyle name="Calculation 12 25 15 4" xfId="7751"/>
    <cellStyle name="Calculation 12 25 15 5" xfId="7752"/>
    <cellStyle name="Calculation 12 25 16" xfId="7753"/>
    <cellStyle name="Calculation 12 25 16 2" xfId="7754"/>
    <cellStyle name="Calculation 12 25 16 2 2" xfId="7755"/>
    <cellStyle name="Calculation 12 25 16 2 3" xfId="7756"/>
    <cellStyle name="Calculation 12 25 16 3" xfId="7757"/>
    <cellStyle name="Calculation 12 25 16 3 2" xfId="7758"/>
    <cellStyle name="Calculation 12 25 16 4" xfId="7759"/>
    <cellStyle name="Calculation 12 25 16 5" xfId="7760"/>
    <cellStyle name="Calculation 12 25 17" xfId="7761"/>
    <cellStyle name="Calculation 12 25 17 2" xfId="7762"/>
    <cellStyle name="Calculation 12 25 17 2 2" xfId="7763"/>
    <cellStyle name="Calculation 12 25 17 2 3" xfId="7764"/>
    <cellStyle name="Calculation 12 25 17 3" xfId="7765"/>
    <cellStyle name="Calculation 12 25 17 3 2" xfId="7766"/>
    <cellStyle name="Calculation 12 25 17 4" xfId="7767"/>
    <cellStyle name="Calculation 12 25 17 5" xfId="7768"/>
    <cellStyle name="Calculation 12 25 18" xfId="7769"/>
    <cellStyle name="Calculation 12 25 18 2" xfId="7770"/>
    <cellStyle name="Calculation 12 25 18 2 2" xfId="7771"/>
    <cellStyle name="Calculation 12 25 18 2 3" xfId="7772"/>
    <cellStyle name="Calculation 12 25 18 3" xfId="7773"/>
    <cellStyle name="Calculation 12 25 18 3 2" xfId="7774"/>
    <cellStyle name="Calculation 12 25 18 4" xfId="7775"/>
    <cellStyle name="Calculation 12 25 18 5" xfId="7776"/>
    <cellStyle name="Calculation 12 25 19" xfId="7777"/>
    <cellStyle name="Calculation 12 25 19 2" xfId="7778"/>
    <cellStyle name="Calculation 12 25 19 2 2" xfId="7779"/>
    <cellStyle name="Calculation 12 25 19 2 3" xfId="7780"/>
    <cellStyle name="Calculation 12 25 19 3" xfId="7781"/>
    <cellStyle name="Calculation 12 25 19 3 2" xfId="7782"/>
    <cellStyle name="Calculation 12 25 19 4" xfId="7783"/>
    <cellStyle name="Calculation 12 25 19 5" xfId="7784"/>
    <cellStyle name="Calculation 12 25 2" xfId="7785"/>
    <cellStyle name="Calculation 12 25 2 2" xfId="7786"/>
    <cellStyle name="Calculation 12 25 2 2 2" xfId="7787"/>
    <cellStyle name="Calculation 12 25 2 2 3" xfId="7788"/>
    <cellStyle name="Calculation 12 25 2 3" xfId="7789"/>
    <cellStyle name="Calculation 12 25 2 3 2" xfId="7790"/>
    <cellStyle name="Calculation 12 25 2 4" xfId="7791"/>
    <cellStyle name="Calculation 12 25 2 5" xfId="7792"/>
    <cellStyle name="Calculation 12 25 20" xfId="7793"/>
    <cellStyle name="Calculation 12 25 20 2" xfId="7794"/>
    <cellStyle name="Calculation 12 25 20 2 2" xfId="7795"/>
    <cellStyle name="Calculation 12 25 20 2 3" xfId="7796"/>
    <cellStyle name="Calculation 12 25 20 3" xfId="7797"/>
    <cellStyle name="Calculation 12 25 20 4" xfId="7798"/>
    <cellStyle name="Calculation 12 25 20 5" xfId="7799"/>
    <cellStyle name="Calculation 12 25 21" xfId="7800"/>
    <cellStyle name="Calculation 12 25 21 2" xfId="7801"/>
    <cellStyle name="Calculation 12 25 22" xfId="7802"/>
    <cellStyle name="Calculation 12 25 22 2" xfId="7803"/>
    <cellStyle name="Calculation 12 25 3" xfId="7804"/>
    <cellStyle name="Calculation 12 25 3 2" xfId="7805"/>
    <cellStyle name="Calculation 12 25 3 2 2" xfId="7806"/>
    <cellStyle name="Calculation 12 25 3 2 3" xfId="7807"/>
    <cellStyle name="Calculation 12 25 3 3" xfId="7808"/>
    <cellStyle name="Calculation 12 25 3 3 2" xfId="7809"/>
    <cellStyle name="Calculation 12 25 3 4" xfId="7810"/>
    <cellStyle name="Calculation 12 25 3 5" xfId="7811"/>
    <cellStyle name="Calculation 12 25 4" xfId="7812"/>
    <cellStyle name="Calculation 12 25 4 2" xfId="7813"/>
    <cellStyle name="Calculation 12 25 4 2 2" xfId="7814"/>
    <cellStyle name="Calculation 12 25 4 2 3" xfId="7815"/>
    <cellStyle name="Calculation 12 25 4 3" xfId="7816"/>
    <cellStyle name="Calculation 12 25 4 3 2" xfId="7817"/>
    <cellStyle name="Calculation 12 25 4 4" xfId="7818"/>
    <cellStyle name="Calculation 12 25 4 5" xfId="7819"/>
    <cellStyle name="Calculation 12 25 5" xfId="7820"/>
    <cellStyle name="Calculation 12 25 5 2" xfId="7821"/>
    <cellStyle name="Calculation 12 25 5 2 2" xfId="7822"/>
    <cellStyle name="Calculation 12 25 5 2 3" xfId="7823"/>
    <cellStyle name="Calculation 12 25 5 3" xfId="7824"/>
    <cellStyle name="Calculation 12 25 5 3 2" xfId="7825"/>
    <cellStyle name="Calculation 12 25 5 4" xfId="7826"/>
    <cellStyle name="Calculation 12 25 5 5" xfId="7827"/>
    <cellStyle name="Calculation 12 25 6" xfId="7828"/>
    <cellStyle name="Calculation 12 25 6 2" xfId="7829"/>
    <cellStyle name="Calculation 12 25 6 2 2" xfId="7830"/>
    <cellStyle name="Calculation 12 25 6 2 3" xfId="7831"/>
    <cellStyle name="Calculation 12 25 6 3" xfId="7832"/>
    <cellStyle name="Calculation 12 25 6 3 2" xfId="7833"/>
    <cellStyle name="Calculation 12 25 6 4" xfId="7834"/>
    <cellStyle name="Calculation 12 25 6 5" xfId="7835"/>
    <cellStyle name="Calculation 12 25 7" xfId="7836"/>
    <cellStyle name="Calculation 12 25 7 2" xfId="7837"/>
    <cellStyle name="Calculation 12 25 7 2 2" xfId="7838"/>
    <cellStyle name="Calculation 12 25 7 2 3" xfId="7839"/>
    <cellStyle name="Calculation 12 25 7 3" xfId="7840"/>
    <cellStyle name="Calculation 12 25 7 3 2" xfId="7841"/>
    <cellStyle name="Calculation 12 25 7 4" xfId="7842"/>
    <cellStyle name="Calculation 12 25 7 5" xfId="7843"/>
    <cellStyle name="Calculation 12 25 8" xfId="7844"/>
    <cellStyle name="Calculation 12 25 8 2" xfId="7845"/>
    <cellStyle name="Calculation 12 25 8 2 2" xfId="7846"/>
    <cellStyle name="Calculation 12 25 8 2 3" xfId="7847"/>
    <cellStyle name="Calculation 12 25 8 3" xfId="7848"/>
    <cellStyle name="Calculation 12 25 8 3 2" xfId="7849"/>
    <cellStyle name="Calculation 12 25 8 4" xfId="7850"/>
    <cellStyle name="Calculation 12 25 8 5" xfId="7851"/>
    <cellStyle name="Calculation 12 25 9" xfId="7852"/>
    <cellStyle name="Calculation 12 25 9 2" xfId="7853"/>
    <cellStyle name="Calculation 12 25 9 2 2" xfId="7854"/>
    <cellStyle name="Calculation 12 25 9 2 3" xfId="7855"/>
    <cellStyle name="Calculation 12 25 9 3" xfId="7856"/>
    <cellStyle name="Calculation 12 25 9 3 2" xfId="7857"/>
    <cellStyle name="Calculation 12 25 9 4" xfId="7858"/>
    <cellStyle name="Calculation 12 25 9 5" xfId="7859"/>
    <cellStyle name="Calculation 12 26" xfId="7860"/>
    <cellStyle name="Calculation 12 26 10" xfId="7861"/>
    <cellStyle name="Calculation 12 26 10 2" xfId="7862"/>
    <cellStyle name="Calculation 12 26 10 2 2" xfId="7863"/>
    <cellStyle name="Calculation 12 26 10 2 3" xfId="7864"/>
    <cellStyle name="Calculation 12 26 10 3" xfId="7865"/>
    <cellStyle name="Calculation 12 26 10 3 2" xfId="7866"/>
    <cellStyle name="Calculation 12 26 10 4" xfId="7867"/>
    <cellStyle name="Calculation 12 26 10 5" xfId="7868"/>
    <cellStyle name="Calculation 12 26 11" xfId="7869"/>
    <cellStyle name="Calculation 12 26 11 2" xfId="7870"/>
    <cellStyle name="Calculation 12 26 11 2 2" xfId="7871"/>
    <cellStyle name="Calculation 12 26 11 2 3" xfId="7872"/>
    <cellStyle name="Calculation 12 26 11 3" xfId="7873"/>
    <cellStyle name="Calculation 12 26 11 3 2" xfId="7874"/>
    <cellStyle name="Calculation 12 26 11 4" xfId="7875"/>
    <cellStyle name="Calculation 12 26 11 5" xfId="7876"/>
    <cellStyle name="Calculation 12 26 12" xfId="7877"/>
    <cellStyle name="Calculation 12 26 12 2" xfId="7878"/>
    <cellStyle name="Calculation 12 26 12 2 2" xfId="7879"/>
    <cellStyle name="Calculation 12 26 12 2 3" xfId="7880"/>
    <cellStyle name="Calculation 12 26 12 3" xfId="7881"/>
    <cellStyle name="Calculation 12 26 12 3 2" xfId="7882"/>
    <cellStyle name="Calculation 12 26 12 4" xfId="7883"/>
    <cellStyle name="Calculation 12 26 12 5" xfId="7884"/>
    <cellStyle name="Calculation 12 26 13" xfId="7885"/>
    <cellStyle name="Calculation 12 26 13 2" xfId="7886"/>
    <cellStyle name="Calculation 12 26 13 2 2" xfId="7887"/>
    <cellStyle name="Calculation 12 26 13 2 3" xfId="7888"/>
    <cellStyle name="Calculation 12 26 13 3" xfId="7889"/>
    <cellStyle name="Calculation 12 26 13 3 2" xfId="7890"/>
    <cellStyle name="Calculation 12 26 13 4" xfId="7891"/>
    <cellStyle name="Calculation 12 26 13 5" xfId="7892"/>
    <cellStyle name="Calculation 12 26 14" xfId="7893"/>
    <cellStyle name="Calculation 12 26 14 2" xfId="7894"/>
    <cellStyle name="Calculation 12 26 14 2 2" xfId="7895"/>
    <cellStyle name="Calculation 12 26 14 2 3" xfId="7896"/>
    <cellStyle name="Calculation 12 26 14 3" xfId="7897"/>
    <cellStyle name="Calculation 12 26 14 3 2" xfId="7898"/>
    <cellStyle name="Calculation 12 26 14 4" xfId="7899"/>
    <cellStyle name="Calculation 12 26 14 5" xfId="7900"/>
    <cellStyle name="Calculation 12 26 15" xfId="7901"/>
    <cellStyle name="Calculation 12 26 15 2" xfId="7902"/>
    <cellStyle name="Calculation 12 26 15 2 2" xfId="7903"/>
    <cellStyle name="Calculation 12 26 15 2 3" xfId="7904"/>
    <cellStyle name="Calculation 12 26 15 3" xfId="7905"/>
    <cellStyle name="Calculation 12 26 15 3 2" xfId="7906"/>
    <cellStyle name="Calculation 12 26 15 4" xfId="7907"/>
    <cellStyle name="Calculation 12 26 15 5" xfId="7908"/>
    <cellStyle name="Calculation 12 26 16" xfId="7909"/>
    <cellStyle name="Calculation 12 26 16 2" xfId="7910"/>
    <cellStyle name="Calculation 12 26 16 2 2" xfId="7911"/>
    <cellStyle name="Calculation 12 26 16 2 3" xfId="7912"/>
    <cellStyle name="Calculation 12 26 16 3" xfId="7913"/>
    <cellStyle name="Calculation 12 26 16 3 2" xfId="7914"/>
    <cellStyle name="Calculation 12 26 16 4" xfId="7915"/>
    <cellStyle name="Calculation 12 26 16 5" xfId="7916"/>
    <cellStyle name="Calculation 12 26 17" xfId="7917"/>
    <cellStyle name="Calculation 12 26 17 2" xfId="7918"/>
    <cellStyle name="Calculation 12 26 17 2 2" xfId="7919"/>
    <cellStyle name="Calculation 12 26 17 2 3" xfId="7920"/>
    <cellStyle name="Calculation 12 26 17 3" xfId="7921"/>
    <cellStyle name="Calculation 12 26 17 3 2" xfId="7922"/>
    <cellStyle name="Calculation 12 26 17 4" xfId="7923"/>
    <cellStyle name="Calculation 12 26 17 5" xfId="7924"/>
    <cellStyle name="Calculation 12 26 18" xfId="7925"/>
    <cellStyle name="Calculation 12 26 18 2" xfId="7926"/>
    <cellStyle name="Calculation 12 26 18 2 2" xfId="7927"/>
    <cellStyle name="Calculation 12 26 18 2 3" xfId="7928"/>
    <cellStyle name="Calculation 12 26 18 3" xfId="7929"/>
    <cellStyle name="Calculation 12 26 18 3 2" xfId="7930"/>
    <cellStyle name="Calculation 12 26 18 4" xfId="7931"/>
    <cellStyle name="Calculation 12 26 18 5" xfId="7932"/>
    <cellStyle name="Calculation 12 26 19" xfId="7933"/>
    <cellStyle name="Calculation 12 26 19 2" xfId="7934"/>
    <cellStyle name="Calculation 12 26 19 2 2" xfId="7935"/>
    <cellStyle name="Calculation 12 26 19 2 3" xfId="7936"/>
    <cellStyle name="Calculation 12 26 19 3" xfId="7937"/>
    <cellStyle name="Calculation 12 26 19 3 2" xfId="7938"/>
    <cellStyle name="Calculation 12 26 19 4" xfId="7939"/>
    <cellStyle name="Calculation 12 26 19 5" xfId="7940"/>
    <cellStyle name="Calculation 12 26 2" xfId="7941"/>
    <cellStyle name="Calculation 12 26 2 2" xfId="7942"/>
    <cellStyle name="Calculation 12 26 2 2 2" xfId="7943"/>
    <cellStyle name="Calculation 12 26 2 2 3" xfId="7944"/>
    <cellStyle name="Calculation 12 26 2 3" xfId="7945"/>
    <cellStyle name="Calculation 12 26 2 3 2" xfId="7946"/>
    <cellStyle name="Calculation 12 26 2 4" xfId="7947"/>
    <cellStyle name="Calculation 12 26 2 5" xfId="7948"/>
    <cellStyle name="Calculation 12 26 20" xfId="7949"/>
    <cellStyle name="Calculation 12 26 20 2" xfId="7950"/>
    <cellStyle name="Calculation 12 26 20 2 2" xfId="7951"/>
    <cellStyle name="Calculation 12 26 20 2 3" xfId="7952"/>
    <cellStyle name="Calculation 12 26 20 3" xfId="7953"/>
    <cellStyle name="Calculation 12 26 20 4" xfId="7954"/>
    <cellStyle name="Calculation 12 26 20 5" xfId="7955"/>
    <cellStyle name="Calculation 12 26 21" xfId="7956"/>
    <cellStyle name="Calculation 12 26 21 2" xfId="7957"/>
    <cellStyle name="Calculation 12 26 22" xfId="7958"/>
    <cellStyle name="Calculation 12 26 22 2" xfId="7959"/>
    <cellStyle name="Calculation 12 26 3" xfId="7960"/>
    <cellStyle name="Calculation 12 26 3 2" xfId="7961"/>
    <cellStyle name="Calculation 12 26 3 2 2" xfId="7962"/>
    <cellStyle name="Calculation 12 26 3 2 3" xfId="7963"/>
    <cellStyle name="Calculation 12 26 3 3" xfId="7964"/>
    <cellStyle name="Calculation 12 26 3 3 2" xfId="7965"/>
    <cellStyle name="Calculation 12 26 3 4" xfId="7966"/>
    <cellStyle name="Calculation 12 26 3 5" xfId="7967"/>
    <cellStyle name="Calculation 12 26 4" xfId="7968"/>
    <cellStyle name="Calculation 12 26 4 2" xfId="7969"/>
    <cellStyle name="Calculation 12 26 4 2 2" xfId="7970"/>
    <cellStyle name="Calculation 12 26 4 2 3" xfId="7971"/>
    <cellStyle name="Calculation 12 26 4 3" xfId="7972"/>
    <cellStyle name="Calculation 12 26 4 3 2" xfId="7973"/>
    <cellStyle name="Calculation 12 26 4 4" xfId="7974"/>
    <cellStyle name="Calculation 12 26 4 5" xfId="7975"/>
    <cellStyle name="Calculation 12 26 5" xfId="7976"/>
    <cellStyle name="Calculation 12 26 5 2" xfId="7977"/>
    <cellStyle name="Calculation 12 26 5 2 2" xfId="7978"/>
    <cellStyle name="Calculation 12 26 5 2 3" xfId="7979"/>
    <cellStyle name="Calculation 12 26 5 3" xfId="7980"/>
    <cellStyle name="Calculation 12 26 5 3 2" xfId="7981"/>
    <cellStyle name="Calculation 12 26 5 4" xfId="7982"/>
    <cellStyle name="Calculation 12 26 5 5" xfId="7983"/>
    <cellStyle name="Calculation 12 26 6" xfId="7984"/>
    <cellStyle name="Calculation 12 26 6 2" xfId="7985"/>
    <cellStyle name="Calculation 12 26 6 2 2" xfId="7986"/>
    <cellStyle name="Calculation 12 26 6 2 3" xfId="7987"/>
    <cellStyle name="Calculation 12 26 6 3" xfId="7988"/>
    <cellStyle name="Calculation 12 26 6 3 2" xfId="7989"/>
    <cellStyle name="Calculation 12 26 6 4" xfId="7990"/>
    <cellStyle name="Calculation 12 26 6 5" xfId="7991"/>
    <cellStyle name="Calculation 12 26 7" xfId="7992"/>
    <cellStyle name="Calculation 12 26 7 2" xfId="7993"/>
    <cellStyle name="Calculation 12 26 7 2 2" xfId="7994"/>
    <cellStyle name="Calculation 12 26 7 2 3" xfId="7995"/>
    <cellStyle name="Calculation 12 26 7 3" xfId="7996"/>
    <cellStyle name="Calculation 12 26 7 3 2" xfId="7997"/>
    <cellStyle name="Calculation 12 26 7 4" xfId="7998"/>
    <cellStyle name="Calculation 12 26 7 5" xfId="7999"/>
    <cellStyle name="Calculation 12 26 8" xfId="8000"/>
    <cellStyle name="Calculation 12 26 8 2" xfId="8001"/>
    <cellStyle name="Calculation 12 26 8 2 2" xfId="8002"/>
    <cellStyle name="Calculation 12 26 8 2 3" xfId="8003"/>
    <cellStyle name="Calculation 12 26 8 3" xfId="8004"/>
    <cellStyle name="Calculation 12 26 8 3 2" xfId="8005"/>
    <cellStyle name="Calculation 12 26 8 4" xfId="8006"/>
    <cellStyle name="Calculation 12 26 8 5" xfId="8007"/>
    <cellStyle name="Calculation 12 26 9" xfId="8008"/>
    <cellStyle name="Calculation 12 26 9 2" xfId="8009"/>
    <cellStyle name="Calculation 12 26 9 2 2" xfId="8010"/>
    <cellStyle name="Calculation 12 26 9 2 3" xfId="8011"/>
    <cellStyle name="Calculation 12 26 9 3" xfId="8012"/>
    <cellStyle name="Calculation 12 26 9 3 2" xfId="8013"/>
    <cellStyle name="Calculation 12 26 9 4" xfId="8014"/>
    <cellStyle name="Calculation 12 26 9 5" xfId="8015"/>
    <cellStyle name="Calculation 12 27" xfId="8016"/>
    <cellStyle name="Calculation 12 27 10" xfId="8017"/>
    <cellStyle name="Calculation 12 27 10 2" xfId="8018"/>
    <cellStyle name="Calculation 12 27 10 2 2" xfId="8019"/>
    <cellStyle name="Calculation 12 27 10 2 3" xfId="8020"/>
    <cellStyle name="Calculation 12 27 10 3" xfId="8021"/>
    <cellStyle name="Calculation 12 27 10 3 2" xfId="8022"/>
    <cellStyle name="Calculation 12 27 10 4" xfId="8023"/>
    <cellStyle name="Calculation 12 27 10 5" xfId="8024"/>
    <cellStyle name="Calculation 12 27 11" xfId="8025"/>
    <cellStyle name="Calculation 12 27 11 2" xfId="8026"/>
    <cellStyle name="Calculation 12 27 11 2 2" xfId="8027"/>
    <cellStyle name="Calculation 12 27 11 2 3" xfId="8028"/>
    <cellStyle name="Calculation 12 27 11 3" xfId="8029"/>
    <cellStyle name="Calculation 12 27 11 3 2" xfId="8030"/>
    <cellStyle name="Calculation 12 27 11 4" xfId="8031"/>
    <cellStyle name="Calculation 12 27 11 5" xfId="8032"/>
    <cellStyle name="Calculation 12 27 12" xfId="8033"/>
    <cellStyle name="Calculation 12 27 12 2" xfId="8034"/>
    <cellStyle name="Calculation 12 27 12 2 2" xfId="8035"/>
    <cellStyle name="Calculation 12 27 12 2 3" xfId="8036"/>
    <cellStyle name="Calculation 12 27 12 3" xfId="8037"/>
    <cellStyle name="Calculation 12 27 12 3 2" xfId="8038"/>
    <cellStyle name="Calculation 12 27 12 4" xfId="8039"/>
    <cellStyle name="Calculation 12 27 12 5" xfId="8040"/>
    <cellStyle name="Calculation 12 27 13" xfId="8041"/>
    <cellStyle name="Calculation 12 27 13 2" xfId="8042"/>
    <cellStyle name="Calculation 12 27 13 2 2" xfId="8043"/>
    <cellStyle name="Calculation 12 27 13 2 3" xfId="8044"/>
    <cellStyle name="Calculation 12 27 13 3" xfId="8045"/>
    <cellStyle name="Calculation 12 27 13 3 2" xfId="8046"/>
    <cellStyle name="Calculation 12 27 13 4" xfId="8047"/>
    <cellStyle name="Calculation 12 27 13 5" xfId="8048"/>
    <cellStyle name="Calculation 12 27 14" xfId="8049"/>
    <cellStyle name="Calculation 12 27 14 2" xfId="8050"/>
    <cellStyle name="Calculation 12 27 14 2 2" xfId="8051"/>
    <cellStyle name="Calculation 12 27 14 2 3" xfId="8052"/>
    <cellStyle name="Calculation 12 27 14 3" xfId="8053"/>
    <cellStyle name="Calculation 12 27 14 3 2" xfId="8054"/>
    <cellStyle name="Calculation 12 27 14 4" xfId="8055"/>
    <cellStyle name="Calculation 12 27 14 5" xfId="8056"/>
    <cellStyle name="Calculation 12 27 15" xfId="8057"/>
    <cellStyle name="Calculation 12 27 15 2" xfId="8058"/>
    <cellStyle name="Calculation 12 27 15 2 2" xfId="8059"/>
    <cellStyle name="Calculation 12 27 15 2 3" xfId="8060"/>
    <cellStyle name="Calculation 12 27 15 3" xfId="8061"/>
    <cellStyle name="Calculation 12 27 15 3 2" xfId="8062"/>
    <cellStyle name="Calculation 12 27 15 4" xfId="8063"/>
    <cellStyle name="Calculation 12 27 15 5" xfId="8064"/>
    <cellStyle name="Calculation 12 27 16" xfId="8065"/>
    <cellStyle name="Calculation 12 27 16 2" xfId="8066"/>
    <cellStyle name="Calculation 12 27 16 2 2" xfId="8067"/>
    <cellStyle name="Calculation 12 27 16 2 3" xfId="8068"/>
    <cellStyle name="Calculation 12 27 16 3" xfId="8069"/>
    <cellStyle name="Calculation 12 27 16 3 2" xfId="8070"/>
    <cellStyle name="Calculation 12 27 16 4" xfId="8071"/>
    <cellStyle name="Calculation 12 27 16 5" xfId="8072"/>
    <cellStyle name="Calculation 12 27 17" xfId="8073"/>
    <cellStyle name="Calculation 12 27 17 2" xfId="8074"/>
    <cellStyle name="Calculation 12 27 17 2 2" xfId="8075"/>
    <cellStyle name="Calculation 12 27 17 2 3" xfId="8076"/>
    <cellStyle name="Calculation 12 27 17 3" xfId="8077"/>
    <cellStyle name="Calculation 12 27 17 3 2" xfId="8078"/>
    <cellStyle name="Calculation 12 27 17 4" xfId="8079"/>
    <cellStyle name="Calculation 12 27 17 5" xfId="8080"/>
    <cellStyle name="Calculation 12 27 18" xfId="8081"/>
    <cellStyle name="Calculation 12 27 18 2" xfId="8082"/>
    <cellStyle name="Calculation 12 27 18 2 2" xfId="8083"/>
    <cellStyle name="Calculation 12 27 18 2 3" xfId="8084"/>
    <cellStyle name="Calculation 12 27 18 3" xfId="8085"/>
    <cellStyle name="Calculation 12 27 18 3 2" xfId="8086"/>
    <cellStyle name="Calculation 12 27 18 4" xfId="8087"/>
    <cellStyle name="Calculation 12 27 18 5" xfId="8088"/>
    <cellStyle name="Calculation 12 27 19" xfId="8089"/>
    <cellStyle name="Calculation 12 27 19 2" xfId="8090"/>
    <cellStyle name="Calculation 12 27 19 2 2" xfId="8091"/>
    <cellStyle name="Calculation 12 27 19 2 3" xfId="8092"/>
    <cellStyle name="Calculation 12 27 19 3" xfId="8093"/>
    <cellStyle name="Calculation 12 27 19 3 2" xfId="8094"/>
    <cellStyle name="Calculation 12 27 19 4" xfId="8095"/>
    <cellStyle name="Calculation 12 27 19 5" xfId="8096"/>
    <cellStyle name="Calculation 12 27 2" xfId="8097"/>
    <cellStyle name="Calculation 12 27 2 2" xfId="8098"/>
    <cellStyle name="Calculation 12 27 2 2 2" xfId="8099"/>
    <cellStyle name="Calculation 12 27 2 2 3" xfId="8100"/>
    <cellStyle name="Calculation 12 27 2 3" xfId="8101"/>
    <cellStyle name="Calculation 12 27 2 3 2" xfId="8102"/>
    <cellStyle name="Calculation 12 27 2 4" xfId="8103"/>
    <cellStyle name="Calculation 12 27 2 5" xfId="8104"/>
    <cellStyle name="Calculation 12 27 20" xfId="8105"/>
    <cellStyle name="Calculation 12 27 20 2" xfId="8106"/>
    <cellStyle name="Calculation 12 27 20 2 2" xfId="8107"/>
    <cellStyle name="Calculation 12 27 20 2 3" xfId="8108"/>
    <cellStyle name="Calculation 12 27 20 3" xfId="8109"/>
    <cellStyle name="Calculation 12 27 20 4" xfId="8110"/>
    <cellStyle name="Calculation 12 27 20 5" xfId="8111"/>
    <cellStyle name="Calculation 12 27 21" xfId="8112"/>
    <cellStyle name="Calculation 12 27 21 2" xfId="8113"/>
    <cellStyle name="Calculation 12 27 22" xfId="8114"/>
    <cellStyle name="Calculation 12 27 22 2" xfId="8115"/>
    <cellStyle name="Calculation 12 27 3" xfId="8116"/>
    <cellStyle name="Calculation 12 27 3 2" xfId="8117"/>
    <cellStyle name="Calculation 12 27 3 2 2" xfId="8118"/>
    <cellStyle name="Calculation 12 27 3 2 3" xfId="8119"/>
    <cellStyle name="Calculation 12 27 3 3" xfId="8120"/>
    <cellStyle name="Calculation 12 27 3 3 2" xfId="8121"/>
    <cellStyle name="Calculation 12 27 3 4" xfId="8122"/>
    <cellStyle name="Calculation 12 27 3 5" xfId="8123"/>
    <cellStyle name="Calculation 12 27 4" xfId="8124"/>
    <cellStyle name="Calculation 12 27 4 2" xfId="8125"/>
    <cellStyle name="Calculation 12 27 4 2 2" xfId="8126"/>
    <cellStyle name="Calculation 12 27 4 2 3" xfId="8127"/>
    <cellStyle name="Calculation 12 27 4 3" xfId="8128"/>
    <cellStyle name="Calculation 12 27 4 3 2" xfId="8129"/>
    <cellStyle name="Calculation 12 27 4 4" xfId="8130"/>
    <cellStyle name="Calculation 12 27 4 5" xfId="8131"/>
    <cellStyle name="Calculation 12 27 5" xfId="8132"/>
    <cellStyle name="Calculation 12 27 5 2" xfId="8133"/>
    <cellStyle name="Calculation 12 27 5 2 2" xfId="8134"/>
    <cellStyle name="Calculation 12 27 5 2 3" xfId="8135"/>
    <cellStyle name="Calculation 12 27 5 3" xfId="8136"/>
    <cellStyle name="Calculation 12 27 5 3 2" xfId="8137"/>
    <cellStyle name="Calculation 12 27 5 4" xfId="8138"/>
    <cellStyle name="Calculation 12 27 5 5" xfId="8139"/>
    <cellStyle name="Calculation 12 27 6" xfId="8140"/>
    <cellStyle name="Calculation 12 27 6 2" xfId="8141"/>
    <cellStyle name="Calculation 12 27 6 2 2" xfId="8142"/>
    <cellStyle name="Calculation 12 27 6 2 3" xfId="8143"/>
    <cellStyle name="Calculation 12 27 6 3" xfId="8144"/>
    <cellStyle name="Calculation 12 27 6 3 2" xfId="8145"/>
    <cellStyle name="Calculation 12 27 6 4" xfId="8146"/>
    <cellStyle name="Calculation 12 27 6 5" xfId="8147"/>
    <cellStyle name="Calculation 12 27 7" xfId="8148"/>
    <cellStyle name="Calculation 12 27 7 2" xfId="8149"/>
    <cellStyle name="Calculation 12 27 7 2 2" xfId="8150"/>
    <cellStyle name="Calculation 12 27 7 2 3" xfId="8151"/>
    <cellStyle name="Calculation 12 27 7 3" xfId="8152"/>
    <cellStyle name="Calculation 12 27 7 3 2" xfId="8153"/>
    <cellStyle name="Calculation 12 27 7 4" xfId="8154"/>
    <cellStyle name="Calculation 12 27 7 5" xfId="8155"/>
    <cellStyle name="Calculation 12 27 8" xfId="8156"/>
    <cellStyle name="Calculation 12 27 8 2" xfId="8157"/>
    <cellStyle name="Calculation 12 27 8 2 2" xfId="8158"/>
    <cellStyle name="Calculation 12 27 8 2 3" xfId="8159"/>
    <cellStyle name="Calculation 12 27 8 3" xfId="8160"/>
    <cellStyle name="Calculation 12 27 8 3 2" xfId="8161"/>
    <cellStyle name="Calculation 12 27 8 4" xfId="8162"/>
    <cellStyle name="Calculation 12 27 8 5" xfId="8163"/>
    <cellStyle name="Calculation 12 27 9" xfId="8164"/>
    <cellStyle name="Calculation 12 27 9 2" xfId="8165"/>
    <cellStyle name="Calculation 12 27 9 2 2" xfId="8166"/>
    <cellStyle name="Calculation 12 27 9 2 3" xfId="8167"/>
    <cellStyle name="Calculation 12 27 9 3" xfId="8168"/>
    <cellStyle name="Calculation 12 27 9 3 2" xfId="8169"/>
    <cellStyle name="Calculation 12 27 9 4" xfId="8170"/>
    <cellStyle name="Calculation 12 27 9 5" xfId="8171"/>
    <cellStyle name="Calculation 12 28" xfId="8172"/>
    <cellStyle name="Calculation 12 28 10" xfId="8173"/>
    <cellStyle name="Calculation 12 28 10 2" xfId="8174"/>
    <cellStyle name="Calculation 12 28 10 2 2" xfId="8175"/>
    <cellStyle name="Calculation 12 28 10 2 3" xfId="8176"/>
    <cellStyle name="Calculation 12 28 10 3" xfId="8177"/>
    <cellStyle name="Calculation 12 28 10 3 2" xfId="8178"/>
    <cellStyle name="Calculation 12 28 10 4" xfId="8179"/>
    <cellStyle name="Calculation 12 28 10 5" xfId="8180"/>
    <cellStyle name="Calculation 12 28 11" xfId="8181"/>
    <cellStyle name="Calculation 12 28 11 2" xfId="8182"/>
    <cellStyle name="Calculation 12 28 11 2 2" xfId="8183"/>
    <cellStyle name="Calculation 12 28 11 2 3" xfId="8184"/>
    <cellStyle name="Calculation 12 28 11 3" xfId="8185"/>
    <cellStyle name="Calculation 12 28 11 3 2" xfId="8186"/>
    <cellStyle name="Calculation 12 28 11 4" xfId="8187"/>
    <cellStyle name="Calculation 12 28 11 5" xfId="8188"/>
    <cellStyle name="Calculation 12 28 12" xfId="8189"/>
    <cellStyle name="Calculation 12 28 12 2" xfId="8190"/>
    <cellStyle name="Calculation 12 28 12 2 2" xfId="8191"/>
    <cellStyle name="Calculation 12 28 12 2 3" xfId="8192"/>
    <cellStyle name="Calculation 12 28 12 3" xfId="8193"/>
    <cellStyle name="Calculation 12 28 12 3 2" xfId="8194"/>
    <cellStyle name="Calculation 12 28 12 4" xfId="8195"/>
    <cellStyle name="Calculation 12 28 12 5" xfId="8196"/>
    <cellStyle name="Calculation 12 28 13" xfId="8197"/>
    <cellStyle name="Calculation 12 28 13 2" xfId="8198"/>
    <cellStyle name="Calculation 12 28 13 2 2" xfId="8199"/>
    <cellStyle name="Calculation 12 28 13 2 3" xfId="8200"/>
    <cellStyle name="Calculation 12 28 13 3" xfId="8201"/>
    <cellStyle name="Calculation 12 28 13 3 2" xfId="8202"/>
    <cellStyle name="Calculation 12 28 13 4" xfId="8203"/>
    <cellStyle name="Calculation 12 28 13 5" xfId="8204"/>
    <cellStyle name="Calculation 12 28 14" xfId="8205"/>
    <cellStyle name="Calculation 12 28 14 2" xfId="8206"/>
    <cellStyle name="Calculation 12 28 14 2 2" xfId="8207"/>
    <cellStyle name="Calculation 12 28 14 2 3" xfId="8208"/>
    <cellStyle name="Calculation 12 28 14 3" xfId="8209"/>
    <cellStyle name="Calculation 12 28 14 3 2" xfId="8210"/>
    <cellStyle name="Calculation 12 28 14 4" xfId="8211"/>
    <cellStyle name="Calculation 12 28 14 5" xfId="8212"/>
    <cellStyle name="Calculation 12 28 15" xfId="8213"/>
    <cellStyle name="Calculation 12 28 15 2" xfId="8214"/>
    <cellStyle name="Calculation 12 28 15 2 2" xfId="8215"/>
    <cellStyle name="Calculation 12 28 15 2 3" xfId="8216"/>
    <cellStyle name="Calculation 12 28 15 3" xfId="8217"/>
    <cellStyle name="Calculation 12 28 15 3 2" xfId="8218"/>
    <cellStyle name="Calculation 12 28 15 4" xfId="8219"/>
    <cellStyle name="Calculation 12 28 15 5" xfId="8220"/>
    <cellStyle name="Calculation 12 28 16" xfId="8221"/>
    <cellStyle name="Calculation 12 28 16 2" xfId="8222"/>
    <cellStyle name="Calculation 12 28 16 2 2" xfId="8223"/>
    <cellStyle name="Calculation 12 28 16 2 3" xfId="8224"/>
    <cellStyle name="Calculation 12 28 16 3" xfId="8225"/>
    <cellStyle name="Calculation 12 28 16 3 2" xfId="8226"/>
    <cellStyle name="Calculation 12 28 16 4" xfId="8227"/>
    <cellStyle name="Calculation 12 28 16 5" xfId="8228"/>
    <cellStyle name="Calculation 12 28 17" xfId="8229"/>
    <cellStyle name="Calculation 12 28 17 2" xfId="8230"/>
    <cellStyle name="Calculation 12 28 17 2 2" xfId="8231"/>
    <cellStyle name="Calculation 12 28 17 2 3" xfId="8232"/>
    <cellStyle name="Calculation 12 28 17 3" xfId="8233"/>
    <cellStyle name="Calculation 12 28 17 3 2" xfId="8234"/>
    <cellStyle name="Calculation 12 28 17 4" xfId="8235"/>
    <cellStyle name="Calculation 12 28 17 5" xfId="8236"/>
    <cellStyle name="Calculation 12 28 18" xfId="8237"/>
    <cellStyle name="Calculation 12 28 18 2" xfId="8238"/>
    <cellStyle name="Calculation 12 28 18 2 2" xfId="8239"/>
    <cellStyle name="Calculation 12 28 18 2 3" xfId="8240"/>
    <cellStyle name="Calculation 12 28 18 3" xfId="8241"/>
    <cellStyle name="Calculation 12 28 18 3 2" xfId="8242"/>
    <cellStyle name="Calculation 12 28 18 4" xfId="8243"/>
    <cellStyle name="Calculation 12 28 18 5" xfId="8244"/>
    <cellStyle name="Calculation 12 28 19" xfId="8245"/>
    <cellStyle name="Calculation 12 28 19 2" xfId="8246"/>
    <cellStyle name="Calculation 12 28 19 2 2" xfId="8247"/>
    <cellStyle name="Calculation 12 28 19 2 3" xfId="8248"/>
    <cellStyle name="Calculation 12 28 19 3" xfId="8249"/>
    <cellStyle name="Calculation 12 28 19 3 2" xfId="8250"/>
    <cellStyle name="Calculation 12 28 19 4" xfId="8251"/>
    <cellStyle name="Calculation 12 28 19 5" xfId="8252"/>
    <cellStyle name="Calculation 12 28 2" xfId="8253"/>
    <cellStyle name="Calculation 12 28 2 2" xfId="8254"/>
    <cellStyle name="Calculation 12 28 2 2 2" xfId="8255"/>
    <cellStyle name="Calculation 12 28 2 2 3" xfId="8256"/>
    <cellStyle name="Calculation 12 28 2 3" xfId="8257"/>
    <cellStyle name="Calculation 12 28 2 3 2" xfId="8258"/>
    <cellStyle name="Calculation 12 28 2 4" xfId="8259"/>
    <cellStyle name="Calculation 12 28 2 5" xfId="8260"/>
    <cellStyle name="Calculation 12 28 20" xfId="8261"/>
    <cellStyle name="Calculation 12 28 20 2" xfId="8262"/>
    <cellStyle name="Calculation 12 28 20 2 2" xfId="8263"/>
    <cellStyle name="Calculation 12 28 20 2 3" xfId="8264"/>
    <cellStyle name="Calculation 12 28 20 3" xfId="8265"/>
    <cellStyle name="Calculation 12 28 20 4" xfId="8266"/>
    <cellStyle name="Calculation 12 28 20 5" xfId="8267"/>
    <cellStyle name="Calculation 12 28 21" xfId="8268"/>
    <cellStyle name="Calculation 12 28 21 2" xfId="8269"/>
    <cellStyle name="Calculation 12 28 22" xfId="8270"/>
    <cellStyle name="Calculation 12 28 22 2" xfId="8271"/>
    <cellStyle name="Calculation 12 28 3" xfId="8272"/>
    <cellStyle name="Calculation 12 28 3 2" xfId="8273"/>
    <cellStyle name="Calculation 12 28 3 2 2" xfId="8274"/>
    <cellStyle name="Calculation 12 28 3 2 3" xfId="8275"/>
    <cellStyle name="Calculation 12 28 3 3" xfId="8276"/>
    <cellStyle name="Calculation 12 28 3 3 2" xfId="8277"/>
    <cellStyle name="Calculation 12 28 3 4" xfId="8278"/>
    <cellStyle name="Calculation 12 28 3 5" xfId="8279"/>
    <cellStyle name="Calculation 12 28 4" xfId="8280"/>
    <cellStyle name="Calculation 12 28 4 2" xfId="8281"/>
    <cellStyle name="Calculation 12 28 4 2 2" xfId="8282"/>
    <cellStyle name="Calculation 12 28 4 2 3" xfId="8283"/>
    <cellStyle name="Calculation 12 28 4 3" xfId="8284"/>
    <cellStyle name="Calculation 12 28 4 3 2" xfId="8285"/>
    <cellStyle name="Calculation 12 28 4 4" xfId="8286"/>
    <cellStyle name="Calculation 12 28 4 5" xfId="8287"/>
    <cellStyle name="Calculation 12 28 5" xfId="8288"/>
    <cellStyle name="Calculation 12 28 5 2" xfId="8289"/>
    <cellStyle name="Calculation 12 28 5 2 2" xfId="8290"/>
    <cellStyle name="Calculation 12 28 5 2 3" xfId="8291"/>
    <cellStyle name="Calculation 12 28 5 3" xfId="8292"/>
    <cellStyle name="Calculation 12 28 5 3 2" xfId="8293"/>
    <cellStyle name="Calculation 12 28 5 4" xfId="8294"/>
    <cellStyle name="Calculation 12 28 5 5" xfId="8295"/>
    <cellStyle name="Calculation 12 28 6" xfId="8296"/>
    <cellStyle name="Calculation 12 28 6 2" xfId="8297"/>
    <cellStyle name="Calculation 12 28 6 2 2" xfId="8298"/>
    <cellStyle name="Calculation 12 28 6 2 3" xfId="8299"/>
    <cellStyle name="Calculation 12 28 6 3" xfId="8300"/>
    <cellStyle name="Calculation 12 28 6 3 2" xfId="8301"/>
    <cellStyle name="Calculation 12 28 6 4" xfId="8302"/>
    <cellStyle name="Calculation 12 28 6 5" xfId="8303"/>
    <cellStyle name="Calculation 12 28 7" xfId="8304"/>
    <cellStyle name="Calculation 12 28 7 2" xfId="8305"/>
    <cellStyle name="Calculation 12 28 7 2 2" xfId="8306"/>
    <cellStyle name="Calculation 12 28 7 2 3" xfId="8307"/>
    <cellStyle name="Calculation 12 28 7 3" xfId="8308"/>
    <cellStyle name="Calculation 12 28 7 3 2" xfId="8309"/>
    <cellStyle name="Calculation 12 28 7 4" xfId="8310"/>
    <cellStyle name="Calculation 12 28 7 5" xfId="8311"/>
    <cellStyle name="Calculation 12 28 8" xfId="8312"/>
    <cellStyle name="Calculation 12 28 8 2" xfId="8313"/>
    <cellStyle name="Calculation 12 28 8 2 2" xfId="8314"/>
    <cellStyle name="Calculation 12 28 8 2 3" xfId="8315"/>
    <cellStyle name="Calculation 12 28 8 3" xfId="8316"/>
    <cellStyle name="Calculation 12 28 8 3 2" xfId="8317"/>
    <cellStyle name="Calculation 12 28 8 4" xfId="8318"/>
    <cellStyle name="Calculation 12 28 8 5" xfId="8319"/>
    <cellStyle name="Calculation 12 28 9" xfId="8320"/>
    <cellStyle name="Calculation 12 28 9 2" xfId="8321"/>
    <cellStyle name="Calculation 12 28 9 2 2" xfId="8322"/>
    <cellStyle name="Calculation 12 28 9 2 3" xfId="8323"/>
    <cellStyle name="Calculation 12 28 9 3" xfId="8324"/>
    <cellStyle name="Calculation 12 28 9 3 2" xfId="8325"/>
    <cellStyle name="Calculation 12 28 9 4" xfId="8326"/>
    <cellStyle name="Calculation 12 28 9 5" xfId="8327"/>
    <cellStyle name="Calculation 12 29" xfId="8328"/>
    <cellStyle name="Calculation 12 29 10" xfId="8329"/>
    <cellStyle name="Calculation 12 29 10 2" xfId="8330"/>
    <cellStyle name="Calculation 12 29 10 2 2" xfId="8331"/>
    <cellStyle name="Calculation 12 29 10 2 3" xfId="8332"/>
    <cellStyle name="Calculation 12 29 10 3" xfId="8333"/>
    <cellStyle name="Calculation 12 29 10 3 2" xfId="8334"/>
    <cellStyle name="Calculation 12 29 10 4" xfId="8335"/>
    <cellStyle name="Calculation 12 29 10 5" xfId="8336"/>
    <cellStyle name="Calculation 12 29 11" xfId="8337"/>
    <cellStyle name="Calculation 12 29 11 2" xfId="8338"/>
    <cellStyle name="Calculation 12 29 11 2 2" xfId="8339"/>
    <cellStyle name="Calculation 12 29 11 2 3" xfId="8340"/>
    <cellStyle name="Calculation 12 29 11 3" xfId="8341"/>
    <cellStyle name="Calculation 12 29 11 3 2" xfId="8342"/>
    <cellStyle name="Calculation 12 29 11 4" xfId="8343"/>
    <cellStyle name="Calculation 12 29 11 5" xfId="8344"/>
    <cellStyle name="Calculation 12 29 12" xfId="8345"/>
    <cellStyle name="Calculation 12 29 12 2" xfId="8346"/>
    <cellStyle name="Calculation 12 29 12 2 2" xfId="8347"/>
    <cellStyle name="Calculation 12 29 12 2 3" xfId="8348"/>
    <cellStyle name="Calculation 12 29 12 3" xfId="8349"/>
    <cellStyle name="Calculation 12 29 12 3 2" xfId="8350"/>
    <cellStyle name="Calculation 12 29 12 4" xfId="8351"/>
    <cellStyle name="Calculation 12 29 12 5" xfId="8352"/>
    <cellStyle name="Calculation 12 29 13" xfId="8353"/>
    <cellStyle name="Calculation 12 29 13 2" xfId="8354"/>
    <cellStyle name="Calculation 12 29 13 2 2" xfId="8355"/>
    <cellStyle name="Calculation 12 29 13 2 3" xfId="8356"/>
    <cellStyle name="Calculation 12 29 13 3" xfId="8357"/>
    <cellStyle name="Calculation 12 29 13 3 2" xfId="8358"/>
    <cellStyle name="Calculation 12 29 13 4" xfId="8359"/>
    <cellStyle name="Calculation 12 29 13 5" xfId="8360"/>
    <cellStyle name="Calculation 12 29 14" xfId="8361"/>
    <cellStyle name="Calculation 12 29 14 2" xfId="8362"/>
    <cellStyle name="Calculation 12 29 14 2 2" xfId="8363"/>
    <cellStyle name="Calculation 12 29 14 2 3" xfId="8364"/>
    <cellStyle name="Calculation 12 29 14 3" xfId="8365"/>
    <cellStyle name="Calculation 12 29 14 3 2" xfId="8366"/>
    <cellStyle name="Calculation 12 29 14 4" xfId="8367"/>
    <cellStyle name="Calculation 12 29 14 5" xfId="8368"/>
    <cellStyle name="Calculation 12 29 15" xfId="8369"/>
    <cellStyle name="Calculation 12 29 15 2" xfId="8370"/>
    <cellStyle name="Calculation 12 29 15 2 2" xfId="8371"/>
    <cellStyle name="Calculation 12 29 15 2 3" xfId="8372"/>
    <cellStyle name="Calculation 12 29 15 3" xfId="8373"/>
    <cellStyle name="Calculation 12 29 15 3 2" xfId="8374"/>
    <cellStyle name="Calculation 12 29 15 4" xfId="8375"/>
    <cellStyle name="Calculation 12 29 15 5" xfId="8376"/>
    <cellStyle name="Calculation 12 29 16" xfId="8377"/>
    <cellStyle name="Calculation 12 29 16 2" xfId="8378"/>
    <cellStyle name="Calculation 12 29 16 2 2" xfId="8379"/>
    <cellStyle name="Calculation 12 29 16 2 3" xfId="8380"/>
    <cellStyle name="Calculation 12 29 16 3" xfId="8381"/>
    <cellStyle name="Calculation 12 29 16 3 2" xfId="8382"/>
    <cellStyle name="Calculation 12 29 16 4" xfId="8383"/>
    <cellStyle name="Calculation 12 29 16 5" xfId="8384"/>
    <cellStyle name="Calculation 12 29 17" xfId="8385"/>
    <cellStyle name="Calculation 12 29 17 2" xfId="8386"/>
    <cellStyle name="Calculation 12 29 17 2 2" xfId="8387"/>
    <cellStyle name="Calculation 12 29 17 2 3" xfId="8388"/>
    <cellStyle name="Calculation 12 29 17 3" xfId="8389"/>
    <cellStyle name="Calculation 12 29 17 3 2" xfId="8390"/>
    <cellStyle name="Calculation 12 29 17 4" xfId="8391"/>
    <cellStyle name="Calculation 12 29 17 5" xfId="8392"/>
    <cellStyle name="Calculation 12 29 18" xfId="8393"/>
    <cellStyle name="Calculation 12 29 18 2" xfId="8394"/>
    <cellStyle name="Calculation 12 29 18 2 2" xfId="8395"/>
    <cellStyle name="Calculation 12 29 18 2 3" xfId="8396"/>
    <cellStyle name="Calculation 12 29 18 3" xfId="8397"/>
    <cellStyle name="Calculation 12 29 18 3 2" xfId="8398"/>
    <cellStyle name="Calculation 12 29 18 4" xfId="8399"/>
    <cellStyle name="Calculation 12 29 18 5" xfId="8400"/>
    <cellStyle name="Calculation 12 29 19" xfId="8401"/>
    <cellStyle name="Calculation 12 29 19 2" xfId="8402"/>
    <cellStyle name="Calculation 12 29 19 2 2" xfId="8403"/>
    <cellStyle name="Calculation 12 29 19 2 3" xfId="8404"/>
    <cellStyle name="Calculation 12 29 19 3" xfId="8405"/>
    <cellStyle name="Calculation 12 29 19 3 2" xfId="8406"/>
    <cellStyle name="Calculation 12 29 19 4" xfId="8407"/>
    <cellStyle name="Calculation 12 29 19 5" xfId="8408"/>
    <cellStyle name="Calculation 12 29 2" xfId="8409"/>
    <cellStyle name="Calculation 12 29 2 2" xfId="8410"/>
    <cellStyle name="Calculation 12 29 2 2 2" xfId="8411"/>
    <cellStyle name="Calculation 12 29 2 2 3" xfId="8412"/>
    <cellStyle name="Calculation 12 29 2 3" xfId="8413"/>
    <cellStyle name="Calculation 12 29 2 3 2" xfId="8414"/>
    <cellStyle name="Calculation 12 29 2 4" xfId="8415"/>
    <cellStyle name="Calculation 12 29 2 5" xfId="8416"/>
    <cellStyle name="Calculation 12 29 20" xfId="8417"/>
    <cellStyle name="Calculation 12 29 20 2" xfId="8418"/>
    <cellStyle name="Calculation 12 29 20 2 2" xfId="8419"/>
    <cellStyle name="Calculation 12 29 20 2 3" xfId="8420"/>
    <cellStyle name="Calculation 12 29 20 3" xfId="8421"/>
    <cellStyle name="Calculation 12 29 20 4" xfId="8422"/>
    <cellStyle name="Calculation 12 29 20 5" xfId="8423"/>
    <cellStyle name="Calculation 12 29 21" xfId="8424"/>
    <cellStyle name="Calculation 12 29 21 2" xfId="8425"/>
    <cellStyle name="Calculation 12 29 22" xfId="8426"/>
    <cellStyle name="Calculation 12 29 22 2" xfId="8427"/>
    <cellStyle name="Calculation 12 29 3" xfId="8428"/>
    <cellStyle name="Calculation 12 29 3 2" xfId="8429"/>
    <cellStyle name="Calculation 12 29 3 2 2" xfId="8430"/>
    <cellStyle name="Calculation 12 29 3 2 3" xfId="8431"/>
    <cellStyle name="Calculation 12 29 3 3" xfId="8432"/>
    <cellStyle name="Calculation 12 29 3 3 2" xfId="8433"/>
    <cellStyle name="Calculation 12 29 3 4" xfId="8434"/>
    <cellStyle name="Calculation 12 29 3 5" xfId="8435"/>
    <cellStyle name="Calculation 12 29 4" xfId="8436"/>
    <cellStyle name="Calculation 12 29 4 2" xfId="8437"/>
    <cellStyle name="Calculation 12 29 4 2 2" xfId="8438"/>
    <cellStyle name="Calculation 12 29 4 2 3" xfId="8439"/>
    <cellStyle name="Calculation 12 29 4 3" xfId="8440"/>
    <cellStyle name="Calculation 12 29 4 3 2" xfId="8441"/>
    <cellStyle name="Calculation 12 29 4 4" xfId="8442"/>
    <cellStyle name="Calculation 12 29 4 5" xfId="8443"/>
    <cellStyle name="Calculation 12 29 5" xfId="8444"/>
    <cellStyle name="Calculation 12 29 5 2" xfId="8445"/>
    <cellStyle name="Calculation 12 29 5 2 2" xfId="8446"/>
    <cellStyle name="Calculation 12 29 5 2 3" xfId="8447"/>
    <cellStyle name="Calculation 12 29 5 3" xfId="8448"/>
    <cellStyle name="Calculation 12 29 5 3 2" xfId="8449"/>
    <cellStyle name="Calculation 12 29 5 4" xfId="8450"/>
    <cellStyle name="Calculation 12 29 5 5" xfId="8451"/>
    <cellStyle name="Calculation 12 29 6" xfId="8452"/>
    <cellStyle name="Calculation 12 29 6 2" xfId="8453"/>
    <cellStyle name="Calculation 12 29 6 2 2" xfId="8454"/>
    <cellStyle name="Calculation 12 29 6 2 3" xfId="8455"/>
    <cellStyle name="Calculation 12 29 6 3" xfId="8456"/>
    <cellStyle name="Calculation 12 29 6 3 2" xfId="8457"/>
    <cellStyle name="Calculation 12 29 6 4" xfId="8458"/>
    <cellStyle name="Calculation 12 29 6 5" xfId="8459"/>
    <cellStyle name="Calculation 12 29 7" xfId="8460"/>
    <cellStyle name="Calculation 12 29 7 2" xfId="8461"/>
    <cellStyle name="Calculation 12 29 7 2 2" xfId="8462"/>
    <cellStyle name="Calculation 12 29 7 2 3" xfId="8463"/>
    <cellStyle name="Calculation 12 29 7 3" xfId="8464"/>
    <cellStyle name="Calculation 12 29 7 3 2" xfId="8465"/>
    <cellStyle name="Calculation 12 29 7 4" xfId="8466"/>
    <cellStyle name="Calculation 12 29 7 5" xfId="8467"/>
    <cellStyle name="Calculation 12 29 8" xfId="8468"/>
    <cellStyle name="Calculation 12 29 8 2" xfId="8469"/>
    <cellStyle name="Calculation 12 29 8 2 2" xfId="8470"/>
    <cellStyle name="Calculation 12 29 8 2 3" xfId="8471"/>
    <cellStyle name="Calculation 12 29 8 3" xfId="8472"/>
    <cellStyle name="Calculation 12 29 8 3 2" xfId="8473"/>
    <cellStyle name="Calculation 12 29 8 4" xfId="8474"/>
    <cellStyle name="Calculation 12 29 8 5" xfId="8475"/>
    <cellStyle name="Calculation 12 29 9" xfId="8476"/>
    <cellStyle name="Calculation 12 29 9 2" xfId="8477"/>
    <cellStyle name="Calculation 12 29 9 2 2" xfId="8478"/>
    <cellStyle name="Calculation 12 29 9 2 3" xfId="8479"/>
    <cellStyle name="Calculation 12 29 9 3" xfId="8480"/>
    <cellStyle name="Calculation 12 29 9 3 2" xfId="8481"/>
    <cellStyle name="Calculation 12 29 9 4" xfId="8482"/>
    <cellStyle name="Calculation 12 29 9 5" xfId="8483"/>
    <cellStyle name="Calculation 12 3" xfId="8484"/>
    <cellStyle name="Calculation 12 3 10" xfId="8485"/>
    <cellStyle name="Calculation 12 3 10 2" xfId="8486"/>
    <cellStyle name="Calculation 12 3 10 2 2" xfId="8487"/>
    <cellStyle name="Calculation 12 3 10 2 3" xfId="8488"/>
    <cellStyle name="Calculation 12 3 10 3" xfId="8489"/>
    <cellStyle name="Calculation 12 3 10 3 2" xfId="8490"/>
    <cellStyle name="Calculation 12 3 10 4" xfId="8491"/>
    <cellStyle name="Calculation 12 3 10 5" xfId="8492"/>
    <cellStyle name="Calculation 12 3 11" xfId="8493"/>
    <cellStyle name="Calculation 12 3 11 2" xfId="8494"/>
    <cellStyle name="Calculation 12 3 11 2 2" xfId="8495"/>
    <cellStyle name="Calculation 12 3 11 2 3" xfId="8496"/>
    <cellStyle name="Calculation 12 3 11 3" xfId="8497"/>
    <cellStyle name="Calculation 12 3 11 3 2" xfId="8498"/>
    <cellStyle name="Calculation 12 3 11 4" xfId="8499"/>
    <cellStyle name="Calculation 12 3 11 5" xfId="8500"/>
    <cellStyle name="Calculation 12 3 12" xfId="8501"/>
    <cellStyle name="Calculation 12 3 12 2" xfId="8502"/>
    <cellStyle name="Calculation 12 3 12 2 2" xfId="8503"/>
    <cellStyle name="Calculation 12 3 12 2 3" xfId="8504"/>
    <cellStyle name="Calculation 12 3 12 3" xfId="8505"/>
    <cellStyle name="Calculation 12 3 12 3 2" xfId="8506"/>
    <cellStyle name="Calculation 12 3 12 4" xfId="8507"/>
    <cellStyle name="Calculation 12 3 12 5" xfId="8508"/>
    <cellStyle name="Calculation 12 3 13" xfId="8509"/>
    <cellStyle name="Calculation 12 3 13 2" xfId="8510"/>
    <cellStyle name="Calculation 12 3 13 2 2" xfId="8511"/>
    <cellStyle name="Calculation 12 3 13 2 3" xfId="8512"/>
    <cellStyle name="Calculation 12 3 13 3" xfId="8513"/>
    <cellStyle name="Calculation 12 3 13 3 2" xfId="8514"/>
    <cellStyle name="Calculation 12 3 13 4" xfId="8515"/>
    <cellStyle name="Calculation 12 3 13 5" xfId="8516"/>
    <cellStyle name="Calculation 12 3 14" xfId="8517"/>
    <cellStyle name="Calculation 12 3 14 2" xfId="8518"/>
    <cellStyle name="Calculation 12 3 14 2 2" xfId="8519"/>
    <cellStyle name="Calculation 12 3 14 2 3" xfId="8520"/>
    <cellStyle name="Calculation 12 3 14 3" xfId="8521"/>
    <cellStyle name="Calculation 12 3 14 3 2" xfId="8522"/>
    <cellStyle name="Calculation 12 3 14 4" xfId="8523"/>
    <cellStyle name="Calculation 12 3 14 5" xfId="8524"/>
    <cellStyle name="Calculation 12 3 15" xfId="8525"/>
    <cellStyle name="Calculation 12 3 15 2" xfId="8526"/>
    <cellStyle name="Calculation 12 3 15 2 2" xfId="8527"/>
    <cellStyle name="Calculation 12 3 15 2 3" xfId="8528"/>
    <cellStyle name="Calculation 12 3 15 3" xfId="8529"/>
    <cellStyle name="Calculation 12 3 15 3 2" xfId="8530"/>
    <cellStyle name="Calculation 12 3 15 4" xfId="8531"/>
    <cellStyle name="Calculation 12 3 15 5" xfId="8532"/>
    <cellStyle name="Calculation 12 3 16" xfId="8533"/>
    <cellStyle name="Calculation 12 3 16 2" xfId="8534"/>
    <cellStyle name="Calculation 12 3 16 2 2" xfId="8535"/>
    <cellStyle name="Calculation 12 3 16 2 3" xfId="8536"/>
    <cellStyle name="Calculation 12 3 16 3" xfId="8537"/>
    <cellStyle name="Calculation 12 3 16 3 2" xfId="8538"/>
    <cellStyle name="Calculation 12 3 16 4" xfId="8539"/>
    <cellStyle name="Calculation 12 3 16 5" xfId="8540"/>
    <cellStyle name="Calculation 12 3 17" xfId="8541"/>
    <cellStyle name="Calculation 12 3 17 2" xfId="8542"/>
    <cellStyle name="Calculation 12 3 17 2 2" xfId="8543"/>
    <cellStyle name="Calculation 12 3 17 2 3" xfId="8544"/>
    <cellStyle name="Calculation 12 3 17 3" xfId="8545"/>
    <cellStyle name="Calculation 12 3 17 3 2" xfId="8546"/>
    <cellStyle name="Calculation 12 3 17 4" xfId="8547"/>
    <cellStyle name="Calculation 12 3 17 5" xfId="8548"/>
    <cellStyle name="Calculation 12 3 18" xfId="8549"/>
    <cellStyle name="Calculation 12 3 18 2" xfId="8550"/>
    <cellStyle name="Calculation 12 3 18 2 2" xfId="8551"/>
    <cellStyle name="Calculation 12 3 18 2 3" xfId="8552"/>
    <cellStyle name="Calculation 12 3 18 3" xfId="8553"/>
    <cellStyle name="Calculation 12 3 18 3 2" xfId="8554"/>
    <cellStyle name="Calculation 12 3 18 4" xfId="8555"/>
    <cellStyle name="Calculation 12 3 18 5" xfId="8556"/>
    <cellStyle name="Calculation 12 3 19" xfId="8557"/>
    <cellStyle name="Calculation 12 3 19 2" xfId="8558"/>
    <cellStyle name="Calculation 12 3 19 2 2" xfId="8559"/>
    <cellStyle name="Calculation 12 3 19 2 3" xfId="8560"/>
    <cellStyle name="Calculation 12 3 19 3" xfId="8561"/>
    <cellStyle name="Calculation 12 3 19 3 2" xfId="8562"/>
    <cellStyle name="Calculation 12 3 19 4" xfId="8563"/>
    <cellStyle name="Calculation 12 3 19 5" xfId="8564"/>
    <cellStyle name="Calculation 12 3 2" xfId="8565"/>
    <cellStyle name="Calculation 12 3 2 2" xfId="8566"/>
    <cellStyle name="Calculation 12 3 2 2 2" xfId="8567"/>
    <cellStyle name="Calculation 12 3 2 2 3" xfId="8568"/>
    <cellStyle name="Calculation 12 3 2 3" xfId="8569"/>
    <cellStyle name="Calculation 12 3 2 3 2" xfId="8570"/>
    <cellStyle name="Calculation 12 3 2 4" xfId="8571"/>
    <cellStyle name="Calculation 12 3 2 5" xfId="8572"/>
    <cellStyle name="Calculation 12 3 20" xfId="8573"/>
    <cellStyle name="Calculation 12 3 20 2" xfId="8574"/>
    <cellStyle name="Calculation 12 3 20 2 2" xfId="8575"/>
    <cellStyle name="Calculation 12 3 20 2 3" xfId="8576"/>
    <cellStyle name="Calculation 12 3 20 3" xfId="8577"/>
    <cellStyle name="Calculation 12 3 20 4" xfId="8578"/>
    <cellStyle name="Calculation 12 3 20 5" xfId="8579"/>
    <cellStyle name="Calculation 12 3 21" xfId="8580"/>
    <cellStyle name="Calculation 12 3 21 2" xfId="8581"/>
    <cellStyle name="Calculation 12 3 22" xfId="8582"/>
    <cellStyle name="Calculation 12 3 22 2" xfId="8583"/>
    <cellStyle name="Calculation 12 3 3" xfId="8584"/>
    <cellStyle name="Calculation 12 3 3 2" xfId="8585"/>
    <cellStyle name="Calculation 12 3 3 2 2" xfId="8586"/>
    <cellStyle name="Calculation 12 3 3 2 3" xfId="8587"/>
    <cellStyle name="Calculation 12 3 3 3" xfId="8588"/>
    <cellStyle name="Calculation 12 3 3 3 2" xfId="8589"/>
    <cellStyle name="Calculation 12 3 3 4" xfId="8590"/>
    <cellStyle name="Calculation 12 3 3 5" xfId="8591"/>
    <cellStyle name="Calculation 12 3 4" xfId="8592"/>
    <cellStyle name="Calculation 12 3 4 2" xfId="8593"/>
    <cellStyle name="Calculation 12 3 4 2 2" xfId="8594"/>
    <cellStyle name="Calculation 12 3 4 2 3" xfId="8595"/>
    <cellStyle name="Calculation 12 3 4 3" xfId="8596"/>
    <cellStyle name="Calculation 12 3 4 3 2" xfId="8597"/>
    <cellStyle name="Calculation 12 3 4 4" xfId="8598"/>
    <cellStyle name="Calculation 12 3 4 5" xfId="8599"/>
    <cellStyle name="Calculation 12 3 5" xfId="8600"/>
    <cellStyle name="Calculation 12 3 5 2" xfId="8601"/>
    <cellStyle name="Calculation 12 3 5 2 2" xfId="8602"/>
    <cellStyle name="Calculation 12 3 5 2 3" xfId="8603"/>
    <cellStyle name="Calculation 12 3 5 3" xfId="8604"/>
    <cellStyle name="Calculation 12 3 5 3 2" xfId="8605"/>
    <cellStyle name="Calculation 12 3 5 4" xfId="8606"/>
    <cellStyle name="Calculation 12 3 5 5" xfId="8607"/>
    <cellStyle name="Calculation 12 3 6" xfId="8608"/>
    <cellStyle name="Calculation 12 3 6 2" xfId="8609"/>
    <cellStyle name="Calculation 12 3 6 2 2" xfId="8610"/>
    <cellStyle name="Calculation 12 3 6 2 3" xfId="8611"/>
    <cellStyle name="Calculation 12 3 6 3" xfId="8612"/>
    <cellStyle name="Calculation 12 3 6 3 2" xfId="8613"/>
    <cellStyle name="Calculation 12 3 6 4" xfId="8614"/>
    <cellStyle name="Calculation 12 3 6 5" xfId="8615"/>
    <cellStyle name="Calculation 12 3 7" xfId="8616"/>
    <cellStyle name="Calculation 12 3 7 2" xfId="8617"/>
    <cellStyle name="Calculation 12 3 7 2 2" xfId="8618"/>
    <cellStyle name="Calculation 12 3 7 2 3" xfId="8619"/>
    <cellStyle name="Calculation 12 3 7 3" xfId="8620"/>
    <cellStyle name="Calculation 12 3 7 3 2" xfId="8621"/>
    <cellStyle name="Calculation 12 3 7 4" xfId="8622"/>
    <cellStyle name="Calculation 12 3 7 5" xfId="8623"/>
    <cellStyle name="Calculation 12 3 8" xfId="8624"/>
    <cellStyle name="Calculation 12 3 8 2" xfId="8625"/>
    <cellStyle name="Calculation 12 3 8 2 2" xfId="8626"/>
    <cellStyle name="Calculation 12 3 8 2 3" xfId="8627"/>
    <cellStyle name="Calculation 12 3 8 3" xfId="8628"/>
    <cellStyle name="Calculation 12 3 8 3 2" xfId="8629"/>
    <cellStyle name="Calculation 12 3 8 4" xfId="8630"/>
    <cellStyle name="Calculation 12 3 8 5" xfId="8631"/>
    <cellStyle name="Calculation 12 3 9" xfId="8632"/>
    <cellStyle name="Calculation 12 3 9 2" xfId="8633"/>
    <cellStyle name="Calculation 12 3 9 2 2" xfId="8634"/>
    <cellStyle name="Calculation 12 3 9 2 3" xfId="8635"/>
    <cellStyle name="Calculation 12 3 9 3" xfId="8636"/>
    <cellStyle name="Calculation 12 3 9 3 2" xfId="8637"/>
    <cellStyle name="Calculation 12 3 9 4" xfId="8638"/>
    <cellStyle name="Calculation 12 3 9 5" xfId="8639"/>
    <cellStyle name="Calculation 12 30" xfId="8640"/>
    <cellStyle name="Calculation 12 30 10" xfId="8641"/>
    <cellStyle name="Calculation 12 30 10 2" xfId="8642"/>
    <cellStyle name="Calculation 12 30 10 2 2" xfId="8643"/>
    <cellStyle name="Calculation 12 30 10 2 3" xfId="8644"/>
    <cellStyle name="Calculation 12 30 10 3" xfId="8645"/>
    <cellStyle name="Calculation 12 30 10 3 2" xfId="8646"/>
    <cellStyle name="Calculation 12 30 10 4" xfId="8647"/>
    <cellStyle name="Calculation 12 30 10 5" xfId="8648"/>
    <cellStyle name="Calculation 12 30 11" xfId="8649"/>
    <cellStyle name="Calculation 12 30 11 2" xfId="8650"/>
    <cellStyle name="Calculation 12 30 11 2 2" xfId="8651"/>
    <cellStyle name="Calculation 12 30 11 2 3" xfId="8652"/>
    <cellStyle name="Calculation 12 30 11 3" xfId="8653"/>
    <cellStyle name="Calculation 12 30 11 3 2" xfId="8654"/>
    <cellStyle name="Calculation 12 30 11 4" xfId="8655"/>
    <cellStyle name="Calculation 12 30 11 5" xfId="8656"/>
    <cellStyle name="Calculation 12 30 12" xfId="8657"/>
    <cellStyle name="Calculation 12 30 12 2" xfId="8658"/>
    <cellStyle name="Calculation 12 30 12 2 2" xfId="8659"/>
    <cellStyle name="Calculation 12 30 12 2 3" xfId="8660"/>
    <cellStyle name="Calculation 12 30 12 3" xfId="8661"/>
    <cellStyle name="Calculation 12 30 12 3 2" xfId="8662"/>
    <cellStyle name="Calculation 12 30 12 4" xfId="8663"/>
    <cellStyle name="Calculation 12 30 12 5" xfId="8664"/>
    <cellStyle name="Calculation 12 30 13" xfId="8665"/>
    <cellStyle name="Calculation 12 30 13 2" xfId="8666"/>
    <cellStyle name="Calculation 12 30 13 2 2" xfId="8667"/>
    <cellStyle name="Calculation 12 30 13 2 3" xfId="8668"/>
    <cellStyle name="Calculation 12 30 13 3" xfId="8669"/>
    <cellStyle name="Calculation 12 30 13 3 2" xfId="8670"/>
    <cellStyle name="Calculation 12 30 13 4" xfId="8671"/>
    <cellStyle name="Calculation 12 30 13 5" xfId="8672"/>
    <cellStyle name="Calculation 12 30 14" xfId="8673"/>
    <cellStyle name="Calculation 12 30 14 2" xfId="8674"/>
    <cellStyle name="Calculation 12 30 14 2 2" xfId="8675"/>
    <cellStyle name="Calculation 12 30 14 2 3" xfId="8676"/>
    <cellStyle name="Calculation 12 30 14 3" xfId="8677"/>
    <cellStyle name="Calculation 12 30 14 3 2" xfId="8678"/>
    <cellStyle name="Calculation 12 30 14 4" xfId="8679"/>
    <cellStyle name="Calculation 12 30 14 5" xfId="8680"/>
    <cellStyle name="Calculation 12 30 15" xfId="8681"/>
    <cellStyle name="Calculation 12 30 15 2" xfId="8682"/>
    <cellStyle name="Calculation 12 30 15 2 2" xfId="8683"/>
    <cellStyle name="Calculation 12 30 15 2 3" xfId="8684"/>
    <cellStyle name="Calculation 12 30 15 3" xfId="8685"/>
    <cellStyle name="Calculation 12 30 15 3 2" xfId="8686"/>
    <cellStyle name="Calculation 12 30 15 4" xfId="8687"/>
    <cellStyle name="Calculation 12 30 15 5" xfId="8688"/>
    <cellStyle name="Calculation 12 30 16" xfId="8689"/>
    <cellStyle name="Calculation 12 30 16 2" xfId="8690"/>
    <cellStyle name="Calculation 12 30 16 2 2" xfId="8691"/>
    <cellStyle name="Calculation 12 30 16 2 3" xfId="8692"/>
    <cellStyle name="Calculation 12 30 16 3" xfId="8693"/>
    <cellStyle name="Calculation 12 30 16 3 2" xfId="8694"/>
    <cellStyle name="Calculation 12 30 16 4" xfId="8695"/>
    <cellStyle name="Calculation 12 30 16 5" xfId="8696"/>
    <cellStyle name="Calculation 12 30 17" xfId="8697"/>
    <cellStyle name="Calculation 12 30 17 2" xfId="8698"/>
    <cellStyle name="Calculation 12 30 17 2 2" xfId="8699"/>
    <cellStyle name="Calculation 12 30 17 2 3" xfId="8700"/>
    <cellStyle name="Calculation 12 30 17 3" xfId="8701"/>
    <cellStyle name="Calculation 12 30 17 3 2" xfId="8702"/>
    <cellStyle name="Calculation 12 30 17 4" xfId="8703"/>
    <cellStyle name="Calculation 12 30 17 5" xfId="8704"/>
    <cellStyle name="Calculation 12 30 18" xfId="8705"/>
    <cellStyle name="Calculation 12 30 18 2" xfId="8706"/>
    <cellStyle name="Calculation 12 30 18 2 2" xfId="8707"/>
    <cellStyle name="Calculation 12 30 18 2 3" xfId="8708"/>
    <cellStyle name="Calculation 12 30 18 3" xfId="8709"/>
    <cellStyle name="Calculation 12 30 18 3 2" xfId="8710"/>
    <cellStyle name="Calculation 12 30 18 4" xfId="8711"/>
    <cellStyle name="Calculation 12 30 18 5" xfId="8712"/>
    <cellStyle name="Calculation 12 30 19" xfId="8713"/>
    <cellStyle name="Calculation 12 30 19 2" xfId="8714"/>
    <cellStyle name="Calculation 12 30 19 2 2" xfId="8715"/>
    <cellStyle name="Calculation 12 30 19 2 3" xfId="8716"/>
    <cellStyle name="Calculation 12 30 19 3" xfId="8717"/>
    <cellStyle name="Calculation 12 30 19 3 2" xfId="8718"/>
    <cellStyle name="Calculation 12 30 19 4" xfId="8719"/>
    <cellStyle name="Calculation 12 30 19 5" xfId="8720"/>
    <cellStyle name="Calculation 12 30 2" xfId="8721"/>
    <cellStyle name="Calculation 12 30 2 2" xfId="8722"/>
    <cellStyle name="Calculation 12 30 2 2 2" xfId="8723"/>
    <cellStyle name="Calculation 12 30 2 2 3" xfId="8724"/>
    <cellStyle name="Calculation 12 30 2 3" xfId="8725"/>
    <cellStyle name="Calculation 12 30 2 3 2" xfId="8726"/>
    <cellStyle name="Calculation 12 30 2 4" xfId="8727"/>
    <cellStyle name="Calculation 12 30 2 5" xfId="8728"/>
    <cellStyle name="Calculation 12 30 20" xfId="8729"/>
    <cellStyle name="Calculation 12 30 20 2" xfId="8730"/>
    <cellStyle name="Calculation 12 30 20 2 2" xfId="8731"/>
    <cellStyle name="Calculation 12 30 20 2 3" xfId="8732"/>
    <cellStyle name="Calculation 12 30 20 3" xfId="8733"/>
    <cellStyle name="Calculation 12 30 20 4" xfId="8734"/>
    <cellStyle name="Calculation 12 30 20 5" xfId="8735"/>
    <cellStyle name="Calculation 12 30 21" xfId="8736"/>
    <cellStyle name="Calculation 12 30 21 2" xfId="8737"/>
    <cellStyle name="Calculation 12 30 22" xfId="8738"/>
    <cellStyle name="Calculation 12 30 22 2" xfId="8739"/>
    <cellStyle name="Calculation 12 30 3" xfId="8740"/>
    <cellStyle name="Calculation 12 30 3 2" xfId="8741"/>
    <cellStyle name="Calculation 12 30 3 2 2" xfId="8742"/>
    <cellStyle name="Calculation 12 30 3 2 3" xfId="8743"/>
    <cellStyle name="Calculation 12 30 3 3" xfId="8744"/>
    <cellStyle name="Calculation 12 30 3 3 2" xfId="8745"/>
    <cellStyle name="Calculation 12 30 3 4" xfId="8746"/>
    <cellStyle name="Calculation 12 30 3 5" xfId="8747"/>
    <cellStyle name="Calculation 12 30 4" xfId="8748"/>
    <cellStyle name="Calculation 12 30 4 2" xfId="8749"/>
    <cellStyle name="Calculation 12 30 4 2 2" xfId="8750"/>
    <cellStyle name="Calculation 12 30 4 2 3" xfId="8751"/>
    <cellStyle name="Calculation 12 30 4 3" xfId="8752"/>
    <cellStyle name="Calculation 12 30 4 3 2" xfId="8753"/>
    <cellStyle name="Calculation 12 30 4 4" xfId="8754"/>
    <cellStyle name="Calculation 12 30 4 5" xfId="8755"/>
    <cellStyle name="Calculation 12 30 5" xfId="8756"/>
    <cellStyle name="Calculation 12 30 5 2" xfId="8757"/>
    <cellStyle name="Calculation 12 30 5 2 2" xfId="8758"/>
    <cellStyle name="Calculation 12 30 5 2 3" xfId="8759"/>
    <cellStyle name="Calculation 12 30 5 3" xfId="8760"/>
    <cellStyle name="Calculation 12 30 5 3 2" xfId="8761"/>
    <cellStyle name="Calculation 12 30 5 4" xfId="8762"/>
    <cellStyle name="Calculation 12 30 5 5" xfId="8763"/>
    <cellStyle name="Calculation 12 30 6" xfId="8764"/>
    <cellStyle name="Calculation 12 30 6 2" xfId="8765"/>
    <cellStyle name="Calculation 12 30 6 2 2" xfId="8766"/>
    <cellStyle name="Calculation 12 30 6 2 3" xfId="8767"/>
    <cellStyle name="Calculation 12 30 6 3" xfId="8768"/>
    <cellStyle name="Calculation 12 30 6 3 2" xfId="8769"/>
    <cellStyle name="Calculation 12 30 6 4" xfId="8770"/>
    <cellStyle name="Calculation 12 30 6 5" xfId="8771"/>
    <cellStyle name="Calculation 12 30 7" xfId="8772"/>
    <cellStyle name="Calculation 12 30 7 2" xfId="8773"/>
    <cellStyle name="Calculation 12 30 7 2 2" xfId="8774"/>
    <cellStyle name="Calculation 12 30 7 2 3" xfId="8775"/>
    <cellStyle name="Calculation 12 30 7 3" xfId="8776"/>
    <cellStyle name="Calculation 12 30 7 3 2" xfId="8777"/>
    <cellStyle name="Calculation 12 30 7 4" xfId="8778"/>
    <cellStyle name="Calculation 12 30 7 5" xfId="8779"/>
    <cellStyle name="Calculation 12 30 8" xfId="8780"/>
    <cellStyle name="Calculation 12 30 8 2" xfId="8781"/>
    <cellStyle name="Calculation 12 30 8 2 2" xfId="8782"/>
    <cellStyle name="Calculation 12 30 8 2 3" xfId="8783"/>
    <cellStyle name="Calculation 12 30 8 3" xfId="8784"/>
    <cellStyle name="Calculation 12 30 8 3 2" xfId="8785"/>
    <cellStyle name="Calculation 12 30 8 4" xfId="8786"/>
    <cellStyle name="Calculation 12 30 8 5" xfId="8787"/>
    <cellStyle name="Calculation 12 30 9" xfId="8788"/>
    <cellStyle name="Calculation 12 30 9 2" xfId="8789"/>
    <cellStyle name="Calculation 12 30 9 2 2" xfId="8790"/>
    <cellStyle name="Calculation 12 30 9 2 3" xfId="8791"/>
    <cellStyle name="Calculation 12 30 9 3" xfId="8792"/>
    <cellStyle name="Calculation 12 30 9 3 2" xfId="8793"/>
    <cellStyle name="Calculation 12 30 9 4" xfId="8794"/>
    <cellStyle name="Calculation 12 30 9 5" xfId="8795"/>
    <cellStyle name="Calculation 12 31" xfId="8796"/>
    <cellStyle name="Calculation 12 31 2" xfId="8797"/>
    <cellStyle name="Calculation 12 31 2 2" xfId="8798"/>
    <cellStyle name="Calculation 12 31 2 3" xfId="8799"/>
    <cellStyle name="Calculation 12 31 3" xfId="8800"/>
    <cellStyle name="Calculation 12 31 3 2" xfId="8801"/>
    <cellStyle name="Calculation 12 31 4" xfId="8802"/>
    <cellStyle name="Calculation 12 31 5" xfId="8803"/>
    <cellStyle name="Calculation 12 32" xfId="8804"/>
    <cellStyle name="Calculation 12 32 2" xfId="8805"/>
    <cellStyle name="Calculation 12 32 2 2" xfId="8806"/>
    <cellStyle name="Calculation 12 32 2 3" xfId="8807"/>
    <cellStyle name="Calculation 12 32 3" xfId="8808"/>
    <cellStyle name="Calculation 12 32 3 2" xfId="8809"/>
    <cellStyle name="Calculation 12 32 4" xfId="8810"/>
    <cellStyle name="Calculation 12 32 5" xfId="8811"/>
    <cellStyle name="Calculation 12 33" xfId="8812"/>
    <cellStyle name="Calculation 12 33 2" xfId="8813"/>
    <cellStyle name="Calculation 12 33 2 2" xfId="8814"/>
    <cellStyle name="Calculation 12 33 2 3" xfId="8815"/>
    <cellStyle name="Calculation 12 33 3" xfId="8816"/>
    <cellStyle name="Calculation 12 33 3 2" xfId="8817"/>
    <cellStyle name="Calculation 12 33 4" xfId="8818"/>
    <cellStyle name="Calculation 12 33 5" xfId="8819"/>
    <cellStyle name="Calculation 12 34" xfId="8820"/>
    <cellStyle name="Calculation 12 34 2" xfId="8821"/>
    <cellStyle name="Calculation 12 34 2 2" xfId="8822"/>
    <cellStyle name="Calculation 12 34 2 3" xfId="8823"/>
    <cellStyle name="Calculation 12 34 3" xfId="8824"/>
    <cellStyle name="Calculation 12 34 3 2" xfId="8825"/>
    <cellStyle name="Calculation 12 34 4" xfId="8826"/>
    <cellStyle name="Calculation 12 34 5" xfId="8827"/>
    <cellStyle name="Calculation 12 35" xfId="8828"/>
    <cellStyle name="Calculation 12 35 2" xfId="8829"/>
    <cellStyle name="Calculation 12 35 2 2" xfId="8830"/>
    <cellStyle name="Calculation 12 35 2 3" xfId="8831"/>
    <cellStyle name="Calculation 12 35 3" xfId="8832"/>
    <cellStyle name="Calculation 12 35 3 2" xfId="8833"/>
    <cellStyle name="Calculation 12 35 4" xfId="8834"/>
    <cellStyle name="Calculation 12 35 5" xfId="8835"/>
    <cellStyle name="Calculation 12 36" xfId="8836"/>
    <cellStyle name="Calculation 12 36 2" xfId="8837"/>
    <cellStyle name="Calculation 12 36 2 2" xfId="8838"/>
    <cellStyle name="Calculation 12 36 2 3" xfId="8839"/>
    <cellStyle name="Calculation 12 36 3" xfId="8840"/>
    <cellStyle name="Calculation 12 36 3 2" xfId="8841"/>
    <cellStyle name="Calculation 12 36 4" xfId="8842"/>
    <cellStyle name="Calculation 12 36 5" xfId="8843"/>
    <cellStyle name="Calculation 12 37" xfId="8844"/>
    <cellStyle name="Calculation 12 37 2" xfId="8845"/>
    <cellStyle name="Calculation 12 37 2 2" xfId="8846"/>
    <cellStyle name="Calculation 12 37 2 3" xfId="8847"/>
    <cellStyle name="Calculation 12 37 3" xfId="8848"/>
    <cellStyle name="Calculation 12 37 3 2" xfId="8849"/>
    <cellStyle name="Calculation 12 37 4" xfId="8850"/>
    <cellStyle name="Calculation 12 37 5" xfId="8851"/>
    <cellStyle name="Calculation 12 38" xfId="8852"/>
    <cellStyle name="Calculation 12 38 2" xfId="8853"/>
    <cellStyle name="Calculation 12 38 2 2" xfId="8854"/>
    <cellStyle name="Calculation 12 38 2 3" xfId="8855"/>
    <cellStyle name="Calculation 12 38 3" xfId="8856"/>
    <cellStyle name="Calculation 12 38 3 2" xfId="8857"/>
    <cellStyle name="Calculation 12 38 4" xfId="8858"/>
    <cellStyle name="Calculation 12 38 5" xfId="8859"/>
    <cellStyle name="Calculation 12 39" xfId="8860"/>
    <cellStyle name="Calculation 12 39 2" xfId="8861"/>
    <cellStyle name="Calculation 12 39 2 2" xfId="8862"/>
    <cellStyle name="Calculation 12 39 2 3" xfId="8863"/>
    <cellStyle name="Calculation 12 39 3" xfId="8864"/>
    <cellStyle name="Calculation 12 39 3 2" xfId="8865"/>
    <cellStyle name="Calculation 12 39 4" xfId="8866"/>
    <cellStyle name="Calculation 12 39 5" xfId="8867"/>
    <cellStyle name="Calculation 12 4" xfId="8868"/>
    <cellStyle name="Calculation 12 4 10" xfId="8869"/>
    <cellStyle name="Calculation 12 4 10 2" xfId="8870"/>
    <cellStyle name="Calculation 12 4 10 2 2" xfId="8871"/>
    <cellStyle name="Calculation 12 4 10 2 3" xfId="8872"/>
    <cellStyle name="Calculation 12 4 10 3" xfId="8873"/>
    <cellStyle name="Calculation 12 4 10 3 2" xfId="8874"/>
    <cellStyle name="Calculation 12 4 10 4" xfId="8875"/>
    <cellStyle name="Calculation 12 4 10 5" xfId="8876"/>
    <cellStyle name="Calculation 12 4 11" xfId="8877"/>
    <cellStyle name="Calculation 12 4 11 2" xfId="8878"/>
    <cellStyle name="Calculation 12 4 11 2 2" xfId="8879"/>
    <cellStyle name="Calculation 12 4 11 2 3" xfId="8880"/>
    <cellStyle name="Calculation 12 4 11 3" xfId="8881"/>
    <cellStyle name="Calculation 12 4 11 3 2" xfId="8882"/>
    <cellStyle name="Calculation 12 4 11 4" xfId="8883"/>
    <cellStyle name="Calculation 12 4 11 5" xfId="8884"/>
    <cellStyle name="Calculation 12 4 12" xfId="8885"/>
    <cellStyle name="Calculation 12 4 12 2" xfId="8886"/>
    <cellStyle name="Calculation 12 4 12 2 2" xfId="8887"/>
    <cellStyle name="Calculation 12 4 12 2 3" xfId="8888"/>
    <cellStyle name="Calculation 12 4 12 3" xfId="8889"/>
    <cellStyle name="Calculation 12 4 12 3 2" xfId="8890"/>
    <cellStyle name="Calculation 12 4 12 4" xfId="8891"/>
    <cellStyle name="Calculation 12 4 12 5" xfId="8892"/>
    <cellStyle name="Calculation 12 4 13" xfId="8893"/>
    <cellStyle name="Calculation 12 4 13 2" xfId="8894"/>
    <cellStyle name="Calculation 12 4 13 2 2" xfId="8895"/>
    <cellStyle name="Calculation 12 4 13 2 3" xfId="8896"/>
    <cellStyle name="Calculation 12 4 13 3" xfId="8897"/>
    <cellStyle name="Calculation 12 4 13 3 2" xfId="8898"/>
    <cellStyle name="Calculation 12 4 13 4" xfId="8899"/>
    <cellStyle name="Calculation 12 4 13 5" xfId="8900"/>
    <cellStyle name="Calculation 12 4 14" xfId="8901"/>
    <cellStyle name="Calculation 12 4 14 2" xfId="8902"/>
    <cellStyle name="Calculation 12 4 14 2 2" xfId="8903"/>
    <cellStyle name="Calculation 12 4 14 2 3" xfId="8904"/>
    <cellStyle name="Calculation 12 4 14 3" xfId="8905"/>
    <cellStyle name="Calculation 12 4 14 3 2" xfId="8906"/>
    <cellStyle name="Calculation 12 4 14 4" xfId="8907"/>
    <cellStyle name="Calculation 12 4 14 5" xfId="8908"/>
    <cellStyle name="Calculation 12 4 15" xfId="8909"/>
    <cellStyle name="Calculation 12 4 15 2" xfId="8910"/>
    <cellStyle name="Calculation 12 4 15 2 2" xfId="8911"/>
    <cellStyle name="Calculation 12 4 15 2 3" xfId="8912"/>
    <cellStyle name="Calculation 12 4 15 3" xfId="8913"/>
    <cellStyle name="Calculation 12 4 15 3 2" xfId="8914"/>
    <cellStyle name="Calculation 12 4 15 4" xfId="8915"/>
    <cellStyle name="Calculation 12 4 15 5" xfId="8916"/>
    <cellStyle name="Calculation 12 4 16" xfId="8917"/>
    <cellStyle name="Calculation 12 4 16 2" xfId="8918"/>
    <cellStyle name="Calculation 12 4 16 2 2" xfId="8919"/>
    <cellStyle name="Calculation 12 4 16 2 3" xfId="8920"/>
    <cellStyle name="Calculation 12 4 16 3" xfId="8921"/>
    <cellStyle name="Calculation 12 4 16 3 2" xfId="8922"/>
    <cellStyle name="Calculation 12 4 16 4" xfId="8923"/>
    <cellStyle name="Calculation 12 4 16 5" xfId="8924"/>
    <cellStyle name="Calculation 12 4 17" xfId="8925"/>
    <cellStyle name="Calculation 12 4 17 2" xfId="8926"/>
    <cellStyle name="Calculation 12 4 17 2 2" xfId="8927"/>
    <cellStyle name="Calculation 12 4 17 2 3" xfId="8928"/>
    <cellStyle name="Calculation 12 4 17 3" xfId="8929"/>
    <cellStyle name="Calculation 12 4 17 3 2" xfId="8930"/>
    <cellStyle name="Calculation 12 4 17 4" xfId="8931"/>
    <cellStyle name="Calculation 12 4 17 5" xfId="8932"/>
    <cellStyle name="Calculation 12 4 18" xfId="8933"/>
    <cellStyle name="Calculation 12 4 18 2" xfId="8934"/>
    <cellStyle name="Calculation 12 4 18 2 2" xfId="8935"/>
    <cellStyle name="Calculation 12 4 18 2 3" xfId="8936"/>
    <cellStyle name="Calculation 12 4 18 3" xfId="8937"/>
    <cellStyle name="Calculation 12 4 18 3 2" xfId="8938"/>
    <cellStyle name="Calculation 12 4 18 4" xfId="8939"/>
    <cellStyle name="Calculation 12 4 18 5" xfId="8940"/>
    <cellStyle name="Calculation 12 4 19" xfId="8941"/>
    <cellStyle name="Calculation 12 4 19 2" xfId="8942"/>
    <cellStyle name="Calculation 12 4 19 2 2" xfId="8943"/>
    <cellStyle name="Calculation 12 4 19 2 3" xfId="8944"/>
    <cellStyle name="Calculation 12 4 19 3" xfId="8945"/>
    <cellStyle name="Calculation 12 4 19 3 2" xfId="8946"/>
    <cellStyle name="Calculation 12 4 19 4" xfId="8947"/>
    <cellStyle name="Calculation 12 4 19 5" xfId="8948"/>
    <cellStyle name="Calculation 12 4 2" xfId="8949"/>
    <cellStyle name="Calculation 12 4 2 2" xfId="8950"/>
    <cellStyle name="Calculation 12 4 2 2 2" xfId="8951"/>
    <cellStyle name="Calculation 12 4 2 2 3" xfId="8952"/>
    <cellStyle name="Calculation 12 4 2 3" xfId="8953"/>
    <cellStyle name="Calculation 12 4 2 3 2" xfId="8954"/>
    <cellStyle name="Calculation 12 4 2 4" xfId="8955"/>
    <cellStyle name="Calculation 12 4 2 5" xfId="8956"/>
    <cellStyle name="Calculation 12 4 20" xfId="8957"/>
    <cellStyle name="Calculation 12 4 20 2" xfId="8958"/>
    <cellStyle name="Calculation 12 4 20 2 2" xfId="8959"/>
    <cellStyle name="Calculation 12 4 20 2 3" xfId="8960"/>
    <cellStyle name="Calculation 12 4 20 3" xfId="8961"/>
    <cellStyle name="Calculation 12 4 20 4" xfId="8962"/>
    <cellStyle name="Calculation 12 4 20 5" xfId="8963"/>
    <cellStyle name="Calculation 12 4 21" xfId="8964"/>
    <cellStyle name="Calculation 12 4 21 2" xfId="8965"/>
    <cellStyle name="Calculation 12 4 22" xfId="8966"/>
    <cellStyle name="Calculation 12 4 22 2" xfId="8967"/>
    <cellStyle name="Calculation 12 4 3" xfId="8968"/>
    <cellStyle name="Calculation 12 4 3 2" xfId="8969"/>
    <cellStyle name="Calculation 12 4 3 2 2" xfId="8970"/>
    <cellStyle name="Calculation 12 4 3 2 3" xfId="8971"/>
    <cellStyle name="Calculation 12 4 3 3" xfId="8972"/>
    <cellStyle name="Calculation 12 4 3 3 2" xfId="8973"/>
    <cellStyle name="Calculation 12 4 3 4" xfId="8974"/>
    <cellStyle name="Calculation 12 4 3 5" xfId="8975"/>
    <cellStyle name="Calculation 12 4 4" xfId="8976"/>
    <cellStyle name="Calculation 12 4 4 2" xfId="8977"/>
    <cellStyle name="Calculation 12 4 4 2 2" xfId="8978"/>
    <cellStyle name="Calculation 12 4 4 2 3" xfId="8979"/>
    <cellStyle name="Calculation 12 4 4 3" xfId="8980"/>
    <cellStyle name="Calculation 12 4 4 3 2" xfId="8981"/>
    <cellStyle name="Calculation 12 4 4 4" xfId="8982"/>
    <cellStyle name="Calculation 12 4 4 5" xfId="8983"/>
    <cellStyle name="Calculation 12 4 5" xfId="8984"/>
    <cellStyle name="Calculation 12 4 5 2" xfId="8985"/>
    <cellStyle name="Calculation 12 4 5 2 2" xfId="8986"/>
    <cellStyle name="Calculation 12 4 5 2 3" xfId="8987"/>
    <cellStyle name="Calculation 12 4 5 3" xfId="8988"/>
    <cellStyle name="Calculation 12 4 5 3 2" xfId="8989"/>
    <cellStyle name="Calculation 12 4 5 4" xfId="8990"/>
    <cellStyle name="Calculation 12 4 5 5" xfId="8991"/>
    <cellStyle name="Calculation 12 4 6" xfId="8992"/>
    <cellStyle name="Calculation 12 4 6 2" xfId="8993"/>
    <cellStyle name="Calculation 12 4 6 2 2" xfId="8994"/>
    <cellStyle name="Calculation 12 4 6 2 3" xfId="8995"/>
    <cellStyle name="Calculation 12 4 6 3" xfId="8996"/>
    <cellStyle name="Calculation 12 4 6 3 2" xfId="8997"/>
    <cellStyle name="Calculation 12 4 6 4" xfId="8998"/>
    <cellStyle name="Calculation 12 4 6 5" xfId="8999"/>
    <cellStyle name="Calculation 12 4 7" xfId="9000"/>
    <cellStyle name="Calculation 12 4 7 2" xfId="9001"/>
    <cellStyle name="Calculation 12 4 7 2 2" xfId="9002"/>
    <cellStyle name="Calculation 12 4 7 2 3" xfId="9003"/>
    <cellStyle name="Calculation 12 4 7 3" xfId="9004"/>
    <cellStyle name="Calculation 12 4 7 3 2" xfId="9005"/>
    <cellStyle name="Calculation 12 4 7 4" xfId="9006"/>
    <cellStyle name="Calculation 12 4 7 5" xfId="9007"/>
    <cellStyle name="Calculation 12 4 8" xfId="9008"/>
    <cellStyle name="Calculation 12 4 8 2" xfId="9009"/>
    <cellStyle name="Calculation 12 4 8 2 2" xfId="9010"/>
    <cellStyle name="Calculation 12 4 8 2 3" xfId="9011"/>
    <cellStyle name="Calculation 12 4 8 3" xfId="9012"/>
    <cellStyle name="Calculation 12 4 8 3 2" xfId="9013"/>
    <cellStyle name="Calculation 12 4 8 4" xfId="9014"/>
    <cellStyle name="Calculation 12 4 8 5" xfId="9015"/>
    <cellStyle name="Calculation 12 4 9" xfId="9016"/>
    <cellStyle name="Calculation 12 4 9 2" xfId="9017"/>
    <cellStyle name="Calculation 12 4 9 2 2" xfId="9018"/>
    <cellStyle name="Calculation 12 4 9 2 3" xfId="9019"/>
    <cellStyle name="Calculation 12 4 9 3" xfId="9020"/>
    <cellStyle name="Calculation 12 4 9 3 2" xfId="9021"/>
    <cellStyle name="Calculation 12 4 9 4" xfId="9022"/>
    <cellStyle name="Calculation 12 4 9 5" xfId="9023"/>
    <cellStyle name="Calculation 12 40" xfId="9024"/>
    <cellStyle name="Calculation 12 40 2" xfId="9025"/>
    <cellStyle name="Calculation 12 40 2 2" xfId="9026"/>
    <cellStyle name="Calculation 12 40 2 3" xfId="9027"/>
    <cellStyle name="Calculation 12 40 3" xfId="9028"/>
    <cellStyle name="Calculation 12 40 3 2" xfId="9029"/>
    <cellStyle name="Calculation 12 40 4" xfId="9030"/>
    <cellStyle name="Calculation 12 40 5" xfId="9031"/>
    <cellStyle name="Calculation 12 41" xfId="9032"/>
    <cellStyle name="Calculation 12 41 2" xfId="9033"/>
    <cellStyle name="Calculation 12 41 2 2" xfId="9034"/>
    <cellStyle name="Calculation 12 41 2 3" xfId="9035"/>
    <cellStyle name="Calculation 12 41 3" xfId="9036"/>
    <cellStyle name="Calculation 12 41 3 2" xfId="9037"/>
    <cellStyle name="Calculation 12 41 4" xfId="9038"/>
    <cellStyle name="Calculation 12 41 5" xfId="9039"/>
    <cellStyle name="Calculation 12 42" xfId="9040"/>
    <cellStyle name="Calculation 12 42 2" xfId="9041"/>
    <cellStyle name="Calculation 12 42 2 2" xfId="9042"/>
    <cellStyle name="Calculation 12 42 2 3" xfId="9043"/>
    <cellStyle name="Calculation 12 42 3" xfId="9044"/>
    <cellStyle name="Calculation 12 42 3 2" xfId="9045"/>
    <cellStyle name="Calculation 12 42 4" xfId="9046"/>
    <cellStyle name="Calculation 12 42 5" xfId="9047"/>
    <cellStyle name="Calculation 12 43" xfId="9048"/>
    <cellStyle name="Calculation 12 43 2" xfId="9049"/>
    <cellStyle name="Calculation 12 43 2 2" xfId="9050"/>
    <cellStyle name="Calculation 12 43 2 3" xfId="9051"/>
    <cellStyle name="Calculation 12 43 3" xfId="9052"/>
    <cellStyle name="Calculation 12 43 3 2" xfId="9053"/>
    <cellStyle name="Calculation 12 43 4" xfId="9054"/>
    <cellStyle name="Calculation 12 43 5" xfId="9055"/>
    <cellStyle name="Calculation 12 44" xfId="9056"/>
    <cellStyle name="Calculation 12 44 2" xfId="9057"/>
    <cellStyle name="Calculation 12 44 2 2" xfId="9058"/>
    <cellStyle name="Calculation 12 44 2 3" xfId="9059"/>
    <cellStyle name="Calculation 12 44 3" xfId="9060"/>
    <cellStyle name="Calculation 12 44 3 2" xfId="9061"/>
    <cellStyle name="Calculation 12 44 4" xfId="9062"/>
    <cellStyle name="Calculation 12 44 5" xfId="9063"/>
    <cellStyle name="Calculation 12 45" xfId="9064"/>
    <cellStyle name="Calculation 12 45 2" xfId="9065"/>
    <cellStyle name="Calculation 12 45 2 2" xfId="9066"/>
    <cellStyle name="Calculation 12 45 2 3" xfId="9067"/>
    <cellStyle name="Calculation 12 45 3" xfId="9068"/>
    <cellStyle name="Calculation 12 45 3 2" xfId="9069"/>
    <cellStyle name="Calculation 12 45 4" xfId="9070"/>
    <cellStyle name="Calculation 12 45 5" xfId="9071"/>
    <cellStyle name="Calculation 12 46" xfId="9072"/>
    <cellStyle name="Calculation 12 46 2" xfId="9073"/>
    <cellStyle name="Calculation 12 46 2 2" xfId="9074"/>
    <cellStyle name="Calculation 12 46 2 3" xfId="9075"/>
    <cellStyle name="Calculation 12 46 3" xfId="9076"/>
    <cellStyle name="Calculation 12 46 3 2" xfId="9077"/>
    <cellStyle name="Calculation 12 46 4" xfId="9078"/>
    <cellStyle name="Calculation 12 46 5" xfId="9079"/>
    <cellStyle name="Calculation 12 47" xfId="9080"/>
    <cellStyle name="Calculation 12 47 2" xfId="9081"/>
    <cellStyle name="Calculation 12 47 2 2" xfId="9082"/>
    <cellStyle name="Calculation 12 47 2 3" xfId="9083"/>
    <cellStyle name="Calculation 12 47 3" xfId="9084"/>
    <cellStyle name="Calculation 12 47 3 2" xfId="9085"/>
    <cellStyle name="Calculation 12 47 4" xfId="9086"/>
    <cellStyle name="Calculation 12 47 5" xfId="9087"/>
    <cellStyle name="Calculation 12 48" xfId="9088"/>
    <cellStyle name="Calculation 12 48 2" xfId="9089"/>
    <cellStyle name="Calculation 12 48 2 2" xfId="9090"/>
    <cellStyle name="Calculation 12 48 2 3" xfId="9091"/>
    <cellStyle name="Calculation 12 48 3" xfId="9092"/>
    <cellStyle name="Calculation 12 48 3 2" xfId="9093"/>
    <cellStyle name="Calculation 12 48 4" xfId="9094"/>
    <cellStyle name="Calculation 12 48 5" xfId="9095"/>
    <cellStyle name="Calculation 12 49" xfId="9096"/>
    <cellStyle name="Calculation 12 49 2" xfId="9097"/>
    <cellStyle name="Calculation 12 49 2 2" xfId="9098"/>
    <cellStyle name="Calculation 12 49 2 3" xfId="9099"/>
    <cellStyle name="Calculation 12 49 3" xfId="9100"/>
    <cellStyle name="Calculation 12 49 4" xfId="9101"/>
    <cellStyle name="Calculation 12 49 5" xfId="9102"/>
    <cellStyle name="Calculation 12 5" xfId="9103"/>
    <cellStyle name="Calculation 12 5 10" xfId="9104"/>
    <cellStyle name="Calculation 12 5 10 2" xfId="9105"/>
    <cellStyle name="Calculation 12 5 10 2 2" xfId="9106"/>
    <cellStyle name="Calculation 12 5 10 2 3" xfId="9107"/>
    <cellStyle name="Calculation 12 5 10 3" xfId="9108"/>
    <cellStyle name="Calculation 12 5 10 3 2" xfId="9109"/>
    <cellStyle name="Calculation 12 5 10 4" xfId="9110"/>
    <cellStyle name="Calculation 12 5 10 5" xfId="9111"/>
    <cellStyle name="Calculation 12 5 11" xfId="9112"/>
    <cellStyle name="Calculation 12 5 11 2" xfId="9113"/>
    <cellStyle name="Calculation 12 5 11 2 2" xfId="9114"/>
    <cellStyle name="Calculation 12 5 11 2 3" xfId="9115"/>
    <cellStyle name="Calculation 12 5 11 3" xfId="9116"/>
    <cellStyle name="Calculation 12 5 11 3 2" xfId="9117"/>
    <cellStyle name="Calculation 12 5 11 4" xfId="9118"/>
    <cellStyle name="Calculation 12 5 11 5" xfId="9119"/>
    <cellStyle name="Calculation 12 5 12" xfId="9120"/>
    <cellStyle name="Calculation 12 5 12 2" xfId="9121"/>
    <cellStyle name="Calculation 12 5 12 2 2" xfId="9122"/>
    <cellStyle name="Calculation 12 5 12 2 3" xfId="9123"/>
    <cellStyle name="Calculation 12 5 12 3" xfId="9124"/>
    <cellStyle name="Calculation 12 5 12 3 2" xfId="9125"/>
    <cellStyle name="Calculation 12 5 12 4" xfId="9126"/>
    <cellStyle name="Calculation 12 5 12 5" xfId="9127"/>
    <cellStyle name="Calculation 12 5 13" xfId="9128"/>
    <cellStyle name="Calculation 12 5 13 2" xfId="9129"/>
    <cellStyle name="Calculation 12 5 13 2 2" xfId="9130"/>
    <cellStyle name="Calculation 12 5 13 2 3" xfId="9131"/>
    <cellStyle name="Calculation 12 5 13 3" xfId="9132"/>
    <cellStyle name="Calculation 12 5 13 3 2" xfId="9133"/>
    <cellStyle name="Calculation 12 5 13 4" xfId="9134"/>
    <cellStyle name="Calculation 12 5 13 5" xfId="9135"/>
    <cellStyle name="Calculation 12 5 14" xfId="9136"/>
    <cellStyle name="Calculation 12 5 14 2" xfId="9137"/>
    <cellStyle name="Calculation 12 5 14 2 2" xfId="9138"/>
    <cellStyle name="Calculation 12 5 14 2 3" xfId="9139"/>
    <cellStyle name="Calculation 12 5 14 3" xfId="9140"/>
    <cellStyle name="Calculation 12 5 14 3 2" xfId="9141"/>
    <cellStyle name="Calculation 12 5 14 4" xfId="9142"/>
    <cellStyle name="Calculation 12 5 14 5" xfId="9143"/>
    <cellStyle name="Calculation 12 5 15" xfId="9144"/>
    <cellStyle name="Calculation 12 5 15 2" xfId="9145"/>
    <cellStyle name="Calculation 12 5 15 2 2" xfId="9146"/>
    <cellStyle name="Calculation 12 5 15 2 3" xfId="9147"/>
    <cellStyle name="Calculation 12 5 15 3" xfId="9148"/>
    <cellStyle name="Calculation 12 5 15 3 2" xfId="9149"/>
    <cellStyle name="Calculation 12 5 15 4" xfId="9150"/>
    <cellStyle name="Calculation 12 5 15 5" xfId="9151"/>
    <cellStyle name="Calculation 12 5 16" xfId="9152"/>
    <cellStyle name="Calculation 12 5 16 2" xfId="9153"/>
    <cellStyle name="Calculation 12 5 16 2 2" xfId="9154"/>
    <cellStyle name="Calculation 12 5 16 2 3" xfId="9155"/>
    <cellStyle name="Calculation 12 5 16 3" xfId="9156"/>
    <cellStyle name="Calculation 12 5 16 3 2" xfId="9157"/>
    <cellStyle name="Calculation 12 5 16 4" xfId="9158"/>
    <cellStyle name="Calculation 12 5 16 5" xfId="9159"/>
    <cellStyle name="Calculation 12 5 17" xfId="9160"/>
    <cellStyle name="Calculation 12 5 17 2" xfId="9161"/>
    <cellStyle name="Calculation 12 5 17 2 2" xfId="9162"/>
    <cellStyle name="Calculation 12 5 17 2 3" xfId="9163"/>
    <cellStyle name="Calculation 12 5 17 3" xfId="9164"/>
    <cellStyle name="Calculation 12 5 17 3 2" xfId="9165"/>
    <cellStyle name="Calculation 12 5 17 4" xfId="9166"/>
    <cellStyle name="Calculation 12 5 17 5" xfId="9167"/>
    <cellStyle name="Calculation 12 5 18" xfId="9168"/>
    <cellStyle name="Calculation 12 5 18 2" xfId="9169"/>
    <cellStyle name="Calculation 12 5 18 2 2" xfId="9170"/>
    <cellStyle name="Calculation 12 5 18 2 3" xfId="9171"/>
    <cellStyle name="Calculation 12 5 18 3" xfId="9172"/>
    <cellStyle name="Calculation 12 5 18 3 2" xfId="9173"/>
    <cellStyle name="Calculation 12 5 18 4" xfId="9174"/>
    <cellStyle name="Calculation 12 5 18 5" xfId="9175"/>
    <cellStyle name="Calculation 12 5 19" xfId="9176"/>
    <cellStyle name="Calculation 12 5 19 2" xfId="9177"/>
    <cellStyle name="Calculation 12 5 19 2 2" xfId="9178"/>
    <cellStyle name="Calculation 12 5 19 2 3" xfId="9179"/>
    <cellStyle name="Calculation 12 5 19 3" xfId="9180"/>
    <cellStyle name="Calculation 12 5 19 3 2" xfId="9181"/>
    <cellStyle name="Calculation 12 5 19 4" xfId="9182"/>
    <cellStyle name="Calculation 12 5 19 5" xfId="9183"/>
    <cellStyle name="Calculation 12 5 2" xfId="9184"/>
    <cellStyle name="Calculation 12 5 2 2" xfId="9185"/>
    <cellStyle name="Calculation 12 5 2 2 2" xfId="9186"/>
    <cellStyle name="Calculation 12 5 2 2 3" xfId="9187"/>
    <cellStyle name="Calculation 12 5 2 3" xfId="9188"/>
    <cellStyle name="Calculation 12 5 2 3 2" xfId="9189"/>
    <cellStyle name="Calculation 12 5 2 4" xfId="9190"/>
    <cellStyle name="Calculation 12 5 2 5" xfId="9191"/>
    <cellStyle name="Calculation 12 5 20" xfId="9192"/>
    <cellStyle name="Calculation 12 5 20 2" xfId="9193"/>
    <cellStyle name="Calculation 12 5 20 2 2" xfId="9194"/>
    <cellStyle name="Calculation 12 5 20 2 3" xfId="9195"/>
    <cellStyle name="Calculation 12 5 20 3" xfId="9196"/>
    <cellStyle name="Calculation 12 5 20 4" xfId="9197"/>
    <cellStyle name="Calculation 12 5 20 5" xfId="9198"/>
    <cellStyle name="Calculation 12 5 21" xfId="9199"/>
    <cellStyle name="Calculation 12 5 21 2" xfId="9200"/>
    <cellStyle name="Calculation 12 5 22" xfId="9201"/>
    <cellStyle name="Calculation 12 5 22 2" xfId="9202"/>
    <cellStyle name="Calculation 12 5 3" xfId="9203"/>
    <cellStyle name="Calculation 12 5 3 2" xfId="9204"/>
    <cellStyle name="Calculation 12 5 3 2 2" xfId="9205"/>
    <cellStyle name="Calculation 12 5 3 2 3" xfId="9206"/>
    <cellStyle name="Calculation 12 5 3 3" xfId="9207"/>
    <cellStyle name="Calculation 12 5 3 3 2" xfId="9208"/>
    <cellStyle name="Calculation 12 5 3 4" xfId="9209"/>
    <cellStyle name="Calculation 12 5 3 5" xfId="9210"/>
    <cellStyle name="Calculation 12 5 4" xfId="9211"/>
    <cellStyle name="Calculation 12 5 4 2" xfId="9212"/>
    <cellStyle name="Calculation 12 5 4 2 2" xfId="9213"/>
    <cellStyle name="Calculation 12 5 4 2 3" xfId="9214"/>
    <cellStyle name="Calculation 12 5 4 3" xfId="9215"/>
    <cellStyle name="Calculation 12 5 4 3 2" xfId="9216"/>
    <cellStyle name="Calculation 12 5 4 4" xfId="9217"/>
    <cellStyle name="Calculation 12 5 4 5" xfId="9218"/>
    <cellStyle name="Calculation 12 5 5" xfId="9219"/>
    <cellStyle name="Calculation 12 5 5 2" xfId="9220"/>
    <cellStyle name="Calculation 12 5 5 2 2" xfId="9221"/>
    <cellStyle name="Calculation 12 5 5 2 3" xfId="9222"/>
    <cellStyle name="Calculation 12 5 5 3" xfId="9223"/>
    <cellStyle name="Calculation 12 5 5 3 2" xfId="9224"/>
    <cellStyle name="Calculation 12 5 5 4" xfId="9225"/>
    <cellStyle name="Calculation 12 5 5 5" xfId="9226"/>
    <cellStyle name="Calculation 12 5 6" xfId="9227"/>
    <cellStyle name="Calculation 12 5 6 2" xfId="9228"/>
    <cellStyle name="Calculation 12 5 6 2 2" xfId="9229"/>
    <cellStyle name="Calculation 12 5 6 2 3" xfId="9230"/>
    <cellStyle name="Calculation 12 5 6 3" xfId="9231"/>
    <cellStyle name="Calculation 12 5 6 3 2" xfId="9232"/>
    <cellStyle name="Calculation 12 5 6 4" xfId="9233"/>
    <cellStyle name="Calculation 12 5 6 5" xfId="9234"/>
    <cellStyle name="Calculation 12 5 7" xfId="9235"/>
    <cellStyle name="Calculation 12 5 7 2" xfId="9236"/>
    <cellStyle name="Calculation 12 5 7 2 2" xfId="9237"/>
    <cellStyle name="Calculation 12 5 7 2 3" xfId="9238"/>
    <cellStyle name="Calculation 12 5 7 3" xfId="9239"/>
    <cellStyle name="Calculation 12 5 7 3 2" xfId="9240"/>
    <cellStyle name="Calculation 12 5 7 4" xfId="9241"/>
    <cellStyle name="Calculation 12 5 7 5" xfId="9242"/>
    <cellStyle name="Calculation 12 5 8" xfId="9243"/>
    <cellStyle name="Calculation 12 5 8 2" xfId="9244"/>
    <cellStyle name="Calculation 12 5 8 2 2" xfId="9245"/>
    <cellStyle name="Calculation 12 5 8 2 3" xfId="9246"/>
    <cellStyle name="Calculation 12 5 8 3" xfId="9247"/>
    <cellStyle name="Calculation 12 5 8 3 2" xfId="9248"/>
    <cellStyle name="Calculation 12 5 8 4" xfId="9249"/>
    <cellStyle name="Calculation 12 5 8 5" xfId="9250"/>
    <cellStyle name="Calculation 12 5 9" xfId="9251"/>
    <cellStyle name="Calculation 12 5 9 2" xfId="9252"/>
    <cellStyle name="Calculation 12 5 9 2 2" xfId="9253"/>
    <cellStyle name="Calculation 12 5 9 2 3" xfId="9254"/>
    <cellStyle name="Calculation 12 5 9 3" xfId="9255"/>
    <cellStyle name="Calculation 12 5 9 3 2" xfId="9256"/>
    <cellStyle name="Calculation 12 5 9 4" xfId="9257"/>
    <cellStyle name="Calculation 12 5 9 5" xfId="9258"/>
    <cellStyle name="Calculation 12 50" xfId="9259"/>
    <cellStyle name="Calculation 12 50 2" xfId="9260"/>
    <cellStyle name="Calculation 12 51" xfId="9261"/>
    <cellStyle name="Calculation 12 51 2" xfId="9262"/>
    <cellStyle name="Calculation 12 52" xfId="9263"/>
    <cellStyle name="Calculation 12 6" xfId="9264"/>
    <cellStyle name="Calculation 12 6 10" xfId="9265"/>
    <cellStyle name="Calculation 12 6 10 2" xfId="9266"/>
    <cellStyle name="Calculation 12 6 10 2 2" xfId="9267"/>
    <cellStyle name="Calculation 12 6 10 2 3" xfId="9268"/>
    <cellStyle name="Calculation 12 6 10 3" xfId="9269"/>
    <cellStyle name="Calculation 12 6 10 3 2" xfId="9270"/>
    <cellStyle name="Calculation 12 6 10 4" xfId="9271"/>
    <cellStyle name="Calculation 12 6 10 5" xfId="9272"/>
    <cellStyle name="Calculation 12 6 11" xfId="9273"/>
    <cellStyle name="Calculation 12 6 11 2" xfId="9274"/>
    <cellStyle name="Calculation 12 6 11 2 2" xfId="9275"/>
    <cellStyle name="Calculation 12 6 11 2 3" xfId="9276"/>
    <cellStyle name="Calculation 12 6 11 3" xfId="9277"/>
    <cellStyle name="Calculation 12 6 11 3 2" xfId="9278"/>
    <cellStyle name="Calculation 12 6 11 4" xfId="9279"/>
    <cellStyle name="Calculation 12 6 11 5" xfId="9280"/>
    <cellStyle name="Calculation 12 6 12" xfId="9281"/>
    <cellStyle name="Calculation 12 6 12 2" xfId="9282"/>
    <cellStyle name="Calculation 12 6 12 2 2" xfId="9283"/>
    <cellStyle name="Calculation 12 6 12 2 3" xfId="9284"/>
    <cellStyle name="Calculation 12 6 12 3" xfId="9285"/>
    <cellStyle name="Calculation 12 6 12 3 2" xfId="9286"/>
    <cellStyle name="Calculation 12 6 12 4" xfId="9287"/>
    <cellStyle name="Calculation 12 6 12 5" xfId="9288"/>
    <cellStyle name="Calculation 12 6 13" xfId="9289"/>
    <cellStyle name="Calculation 12 6 13 2" xfId="9290"/>
    <cellStyle name="Calculation 12 6 13 2 2" xfId="9291"/>
    <cellStyle name="Calculation 12 6 13 2 3" xfId="9292"/>
    <cellStyle name="Calculation 12 6 13 3" xfId="9293"/>
    <cellStyle name="Calculation 12 6 13 3 2" xfId="9294"/>
    <cellStyle name="Calculation 12 6 13 4" xfId="9295"/>
    <cellStyle name="Calculation 12 6 13 5" xfId="9296"/>
    <cellStyle name="Calculation 12 6 14" xfId="9297"/>
    <cellStyle name="Calculation 12 6 14 2" xfId="9298"/>
    <cellStyle name="Calculation 12 6 14 2 2" xfId="9299"/>
    <cellStyle name="Calculation 12 6 14 2 3" xfId="9300"/>
    <cellStyle name="Calculation 12 6 14 3" xfId="9301"/>
    <cellStyle name="Calculation 12 6 14 3 2" xfId="9302"/>
    <cellStyle name="Calculation 12 6 14 4" xfId="9303"/>
    <cellStyle name="Calculation 12 6 14 5" xfId="9304"/>
    <cellStyle name="Calculation 12 6 15" xfId="9305"/>
    <cellStyle name="Calculation 12 6 15 2" xfId="9306"/>
    <cellStyle name="Calculation 12 6 15 2 2" xfId="9307"/>
    <cellStyle name="Calculation 12 6 15 2 3" xfId="9308"/>
    <cellStyle name="Calculation 12 6 15 3" xfId="9309"/>
    <cellStyle name="Calculation 12 6 15 3 2" xfId="9310"/>
    <cellStyle name="Calculation 12 6 15 4" xfId="9311"/>
    <cellStyle name="Calculation 12 6 15 5" xfId="9312"/>
    <cellStyle name="Calculation 12 6 16" xfId="9313"/>
    <cellStyle name="Calculation 12 6 16 2" xfId="9314"/>
    <cellStyle name="Calculation 12 6 16 2 2" xfId="9315"/>
    <cellStyle name="Calculation 12 6 16 2 3" xfId="9316"/>
    <cellStyle name="Calculation 12 6 16 3" xfId="9317"/>
    <cellStyle name="Calculation 12 6 16 3 2" xfId="9318"/>
    <cellStyle name="Calculation 12 6 16 4" xfId="9319"/>
    <cellStyle name="Calculation 12 6 16 5" xfId="9320"/>
    <cellStyle name="Calculation 12 6 17" xfId="9321"/>
    <cellStyle name="Calculation 12 6 17 2" xfId="9322"/>
    <cellStyle name="Calculation 12 6 17 2 2" xfId="9323"/>
    <cellStyle name="Calculation 12 6 17 2 3" xfId="9324"/>
    <cellStyle name="Calculation 12 6 17 3" xfId="9325"/>
    <cellStyle name="Calculation 12 6 17 3 2" xfId="9326"/>
    <cellStyle name="Calculation 12 6 17 4" xfId="9327"/>
    <cellStyle name="Calculation 12 6 17 5" xfId="9328"/>
    <cellStyle name="Calculation 12 6 18" xfId="9329"/>
    <cellStyle name="Calculation 12 6 18 2" xfId="9330"/>
    <cellStyle name="Calculation 12 6 18 2 2" xfId="9331"/>
    <cellStyle name="Calculation 12 6 18 2 3" xfId="9332"/>
    <cellStyle name="Calculation 12 6 18 3" xfId="9333"/>
    <cellStyle name="Calculation 12 6 18 3 2" xfId="9334"/>
    <cellStyle name="Calculation 12 6 18 4" xfId="9335"/>
    <cellStyle name="Calculation 12 6 18 5" xfId="9336"/>
    <cellStyle name="Calculation 12 6 19" xfId="9337"/>
    <cellStyle name="Calculation 12 6 19 2" xfId="9338"/>
    <cellStyle name="Calculation 12 6 19 2 2" xfId="9339"/>
    <cellStyle name="Calculation 12 6 19 2 3" xfId="9340"/>
    <cellStyle name="Calculation 12 6 19 3" xfId="9341"/>
    <cellStyle name="Calculation 12 6 19 3 2" xfId="9342"/>
    <cellStyle name="Calculation 12 6 19 4" xfId="9343"/>
    <cellStyle name="Calculation 12 6 19 5" xfId="9344"/>
    <cellStyle name="Calculation 12 6 2" xfId="9345"/>
    <cellStyle name="Calculation 12 6 2 2" xfId="9346"/>
    <cellStyle name="Calculation 12 6 2 2 2" xfId="9347"/>
    <cellStyle name="Calculation 12 6 2 2 3" xfId="9348"/>
    <cellStyle name="Calculation 12 6 2 3" xfId="9349"/>
    <cellStyle name="Calculation 12 6 2 3 2" xfId="9350"/>
    <cellStyle name="Calculation 12 6 2 4" xfId="9351"/>
    <cellStyle name="Calculation 12 6 2 5" xfId="9352"/>
    <cellStyle name="Calculation 12 6 20" xfId="9353"/>
    <cellStyle name="Calculation 12 6 20 2" xfId="9354"/>
    <cellStyle name="Calculation 12 6 20 2 2" xfId="9355"/>
    <cellStyle name="Calculation 12 6 20 2 3" xfId="9356"/>
    <cellStyle name="Calculation 12 6 20 3" xfId="9357"/>
    <cellStyle name="Calculation 12 6 20 4" xfId="9358"/>
    <cellStyle name="Calculation 12 6 20 5" xfId="9359"/>
    <cellStyle name="Calculation 12 6 21" xfId="9360"/>
    <cellStyle name="Calculation 12 6 21 2" xfId="9361"/>
    <cellStyle name="Calculation 12 6 22" xfId="9362"/>
    <cellStyle name="Calculation 12 6 22 2" xfId="9363"/>
    <cellStyle name="Calculation 12 6 3" xfId="9364"/>
    <cellStyle name="Calculation 12 6 3 2" xfId="9365"/>
    <cellStyle name="Calculation 12 6 3 2 2" xfId="9366"/>
    <cellStyle name="Calculation 12 6 3 2 3" xfId="9367"/>
    <cellStyle name="Calculation 12 6 3 3" xfId="9368"/>
    <cellStyle name="Calculation 12 6 3 3 2" xfId="9369"/>
    <cellStyle name="Calculation 12 6 3 4" xfId="9370"/>
    <cellStyle name="Calculation 12 6 3 5" xfId="9371"/>
    <cellStyle name="Calculation 12 6 4" xfId="9372"/>
    <cellStyle name="Calculation 12 6 4 2" xfId="9373"/>
    <cellStyle name="Calculation 12 6 4 2 2" xfId="9374"/>
    <cellStyle name="Calculation 12 6 4 2 3" xfId="9375"/>
    <cellStyle name="Calculation 12 6 4 3" xfId="9376"/>
    <cellStyle name="Calculation 12 6 4 3 2" xfId="9377"/>
    <cellStyle name="Calculation 12 6 4 4" xfId="9378"/>
    <cellStyle name="Calculation 12 6 4 5" xfId="9379"/>
    <cellStyle name="Calculation 12 6 5" xfId="9380"/>
    <cellStyle name="Calculation 12 6 5 2" xfId="9381"/>
    <cellStyle name="Calculation 12 6 5 2 2" xfId="9382"/>
    <cellStyle name="Calculation 12 6 5 2 3" xfId="9383"/>
    <cellStyle name="Calculation 12 6 5 3" xfId="9384"/>
    <cellStyle name="Calculation 12 6 5 3 2" xfId="9385"/>
    <cellStyle name="Calculation 12 6 5 4" xfId="9386"/>
    <cellStyle name="Calculation 12 6 5 5" xfId="9387"/>
    <cellStyle name="Calculation 12 6 6" xfId="9388"/>
    <cellStyle name="Calculation 12 6 6 2" xfId="9389"/>
    <cellStyle name="Calculation 12 6 6 2 2" xfId="9390"/>
    <cellStyle name="Calculation 12 6 6 2 3" xfId="9391"/>
    <cellStyle name="Calculation 12 6 6 3" xfId="9392"/>
    <cellStyle name="Calculation 12 6 6 3 2" xfId="9393"/>
    <cellStyle name="Calculation 12 6 6 4" xfId="9394"/>
    <cellStyle name="Calculation 12 6 6 5" xfId="9395"/>
    <cellStyle name="Calculation 12 6 7" xfId="9396"/>
    <cellStyle name="Calculation 12 6 7 2" xfId="9397"/>
    <cellStyle name="Calculation 12 6 7 2 2" xfId="9398"/>
    <cellStyle name="Calculation 12 6 7 2 3" xfId="9399"/>
    <cellStyle name="Calculation 12 6 7 3" xfId="9400"/>
    <cellStyle name="Calculation 12 6 7 3 2" xfId="9401"/>
    <cellStyle name="Calculation 12 6 7 4" xfId="9402"/>
    <cellStyle name="Calculation 12 6 7 5" xfId="9403"/>
    <cellStyle name="Calculation 12 6 8" xfId="9404"/>
    <cellStyle name="Calculation 12 6 8 2" xfId="9405"/>
    <cellStyle name="Calculation 12 6 8 2 2" xfId="9406"/>
    <cellStyle name="Calculation 12 6 8 2 3" xfId="9407"/>
    <cellStyle name="Calculation 12 6 8 3" xfId="9408"/>
    <cellStyle name="Calculation 12 6 8 3 2" xfId="9409"/>
    <cellStyle name="Calculation 12 6 8 4" xfId="9410"/>
    <cellStyle name="Calculation 12 6 8 5" xfId="9411"/>
    <cellStyle name="Calculation 12 6 9" xfId="9412"/>
    <cellStyle name="Calculation 12 6 9 2" xfId="9413"/>
    <cellStyle name="Calculation 12 6 9 2 2" xfId="9414"/>
    <cellStyle name="Calculation 12 6 9 2 3" xfId="9415"/>
    <cellStyle name="Calculation 12 6 9 3" xfId="9416"/>
    <cellStyle name="Calculation 12 6 9 3 2" xfId="9417"/>
    <cellStyle name="Calculation 12 6 9 4" xfId="9418"/>
    <cellStyle name="Calculation 12 6 9 5" xfId="9419"/>
    <cellStyle name="Calculation 12 7" xfId="9420"/>
    <cellStyle name="Calculation 12 7 10" xfId="9421"/>
    <cellStyle name="Calculation 12 7 10 2" xfId="9422"/>
    <cellStyle name="Calculation 12 7 10 2 2" xfId="9423"/>
    <cellStyle name="Calculation 12 7 10 2 3" xfId="9424"/>
    <cellStyle name="Calculation 12 7 10 3" xfId="9425"/>
    <cellStyle name="Calculation 12 7 10 3 2" xfId="9426"/>
    <cellStyle name="Calculation 12 7 10 4" xfId="9427"/>
    <cellStyle name="Calculation 12 7 10 5" xfId="9428"/>
    <cellStyle name="Calculation 12 7 11" xfId="9429"/>
    <cellStyle name="Calculation 12 7 11 2" xfId="9430"/>
    <cellStyle name="Calculation 12 7 11 2 2" xfId="9431"/>
    <cellStyle name="Calculation 12 7 11 2 3" xfId="9432"/>
    <cellStyle name="Calculation 12 7 11 3" xfId="9433"/>
    <cellStyle name="Calculation 12 7 11 3 2" xfId="9434"/>
    <cellStyle name="Calculation 12 7 11 4" xfId="9435"/>
    <cellStyle name="Calculation 12 7 11 5" xfId="9436"/>
    <cellStyle name="Calculation 12 7 12" xfId="9437"/>
    <cellStyle name="Calculation 12 7 12 2" xfId="9438"/>
    <cellStyle name="Calculation 12 7 12 2 2" xfId="9439"/>
    <cellStyle name="Calculation 12 7 12 2 3" xfId="9440"/>
    <cellStyle name="Calculation 12 7 12 3" xfId="9441"/>
    <cellStyle name="Calculation 12 7 12 3 2" xfId="9442"/>
    <cellStyle name="Calculation 12 7 12 4" xfId="9443"/>
    <cellStyle name="Calculation 12 7 12 5" xfId="9444"/>
    <cellStyle name="Calculation 12 7 13" xfId="9445"/>
    <cellStyle name="Calculation 12 7 13 2" xfId="9446"/>
    <cellStyle name="Calculation 12 7 13 2 2" xfId="9447"/>
    <cellStyle name="Calculation 12 7 13 2 3" xfId="9448"/>
    <cellStyle name="Calculation 12 7 13 3" xfId="9449"/>
    <cellStyle name="Calculation 12 7 13 3 2" xfId="9450"/>
    <cellStyle name="Calculation 12 7 13 4" xfId="9451"/>
    <cellStyle name="Calculation 12 7 13 5" xfId="9452"/>
    <cellStyle name="Calculation 12 7 14" xfId="9453"/>
    <cellStyle name="Calculation 12 7 14 2" xfId="9454"/>
    <cellStyle name="Calculation 12 7 14 2 2" xfId="9455"/>
    <cellStyle name="Calculation 12 7 14 2 3" xfId="9456"/>
    <cellStyle name="Calculation 12 7 14 3" xfId="9457"/>
    <cellStyle name="Calculation 12 7 14 3 2" xfId="9458"/>
    <cellStyle name="Calculation 12 7 14 4" xfId="9459"/>
    <cellStyle name="Calculation 12 7 14 5" xfId="9460"/>
    <cellStyle name="Calculation 12 7 15" xfId="9461"/>
    <cellStyle name="Calculation 12 7 15 2" xfId="9462"/>
    <cellStyle name="Calculation 12 7 15 2 2" xfId="9463"/>
    <cellStyle name="Calculation 12 7 15 2 3" xfId="9464"/>
    <cellStyle name="Calculation 12 7 15 3" xfId="9465"/>
    <cellStyle name="Calculation 12 7 15 3 2" xfId="9466"/>
    <cellStyle name="Calculation 12 7 15 4" xfId="9467"/>
    <cellStyle name="Calculation 12 7 15 5" xfId="9468"/>
    <cellStyle name="Calculation 12 7 16" xfId="9469"/>
    <cellStyle name="Calculation 12 7 16 2" xfId="9470"/>
    <cellStyle name="Calculation 12 7 16 2 2" xfId="9471"/>
    <cellStyle name="Calculation 12 7 16 2 3" xfId="9472"/>
    <cellStyle name="Calculation 12 7 16 3" xfId="9473"/>
    <cellStyle name="Calculation 12 7 16 3 2" xfId="9474"/>
    <cellStyle name="Calculation 12 7 16 4" xfId="9475"/>
    <cellStyle name="Calculation 12 7 16 5" xfId="9476"/>
    <cellStyle name="Calculation 12 7 17" xfId="9477"/>
    <cellStyle name="Calculation 12 7 17 2" xfId="9478"/>
    <cellStyle name="Calculation 12 7 17 2 2" xfId="9479"/>
    <cellStyle name="Calculation 12 7 17 2 3" xfId="9480"/>
    <cellStyle name="Calculation 12 7 17 3" xfId="9481"/>
    <cellStyle name="Calculation 12 7 17 3 2" xfId="9482"/>
    <cellStyle name="Calculation 12 7 17 4" xfId="9483"/>
    <cellStyle name="Calculation 12 7 17 5" xfId="9484"/>
    <cellStyle name="Calculation 12 7 18" xfId="9485"/>
    <cellStyle name="Calculation 12 7 18 2" xfId="9486"/>
    <cellStyle name="Calculation 12 7 18 2 2" xfId="9487"/>
    <cellStyle name="Calculation 12 7 18 2 3" xfId="9488"/>
    <cellStyle name="Calculation 12 7 18 3" xfId="9489"/>
    <cellStyle name="Calculation 12 7 18 3 2" xfId="9490"/>
    <cellStyle name="Calculation 12 7 18 4" xfId="9491"/>
    <cellStyle name="Calculation 12 7 18 5" xfId="9492"/>
    <cellStyle name="Calculation 12 7 19" xfId="9493"/>
    <cellStyle name="Calculation 12 7 19 2" xfId="9494"/>
    <cellStyle name="Calculation 12 7 19 2 2" xfId="9495"/>
    <cellStyle name="Calculation 12 7 19 2 3" xfId="9496"/>
    <cellStyle name="Calculation 12 7 19 3" xfId="9497"/>
    <cellStyle name="Calculation 12 7 19 3 2" xfId="9498"/>
    <cellStyle name="Calculation 12 7 19 4" xfId="9499"/>
    <cellStyle name="Calculation 12 7 19 5" xfId="9500"/>
    <cellStyle name="Calculation 12 7 2" xfId="9501"/>
    <cellStyle name="Calculation 12 7 2 2" xfId="9502"/>
    <cellStyle name="Calculation 12 7 2 2 2" xfId="9503"/>
    <cellStyle name="Calculation 12 7 2 2 3" xfId="9504"/>
    <cellStyle name="Calculation 12 7 2 3" xfId="9505"/>
    <cellStyle name="Calculation 12 7 2 3 2" xfId="9506"/>
    <cellStyle name="Calculation 12 7 2 4" xfId="9507"/>
    <cellStyle name="Calculation 12 7 2 5" xfId="9508"/>
    <cellStyle name="Calculation 12 7 20" xfId="9509"/>
    <cellStyle name="Calculation 12 7 20 2" xfId="9510"/>
    <cellStyle name="Calculation 12 7 20 2 2" xfId="9511"/>
    <cellStyle name="Calculation 12 7 20 2 3" xfId="9512"/>
    <cellStyle name="Calculation 12 7 20 3" xfId="9513"/>
    <cellStyle name="Calculation 12 7 20 4" xfId="9514"/>
    <cellStyle name="Calculation 12 7 20 5" xfId="9515"/>
    <cellStyle name="Calculation 12 7 21" xfId="9516"/>
    <cellStyle name="Calculation 12 7 21 2" xfId="9517"/>
    <cellStyle name="Calculation 12 7 22" xfId="9518"/>
    <cellStyle name="Calculation 12 7 22 2" xfId="9519"/>
    <cellStyle name="Calculation 12 7 3" xfId="9520"/>
    <cellStyle name="Calculation 12 7 3 2" xfId="9521"/>
    <cellStyle name="Calculation 12 7 3 2 2" xfId="9522"/>
    <cellStyle name="Calculation 12 7 3 2 3" xfId="9523"/>
    <cellStyle name="Calculation 12 7 3 3" xfId="9524"/>
    <cellStyle name="Calculation 12 7 3 3 2" xfId="9525"/>
    <cellStyle name="Calculation 12 7 3 4" xfId="9526"/>
    <cellStyle name="Calculation 12 7 3 5" xfId="9527"/>
    <cellStyle name="Calculation 12 7 4" xfId="9528"/>
    <cellStyle name="Calculation 12 7 4 2" xfId="9529"/>
    <cellStyle name="Calculation 12 7 4 2 2" xfId="9530"/>
    <cellStyle name="Calculation 12 7 4 2 3" xfId="9531"/>
    <cellStyle name="Calculation 12 7 4 3" xfId="9532"/>
    <cellStyle name="Calculation 12 7 4 3 2" xfId="9533"/>
    <cellStyle name="Calculation 12 7 4 4" xfId="9534"/>
    <cellStyle name="Calculation 12 7 4 5" xfId="9535"/>
    <cellStyle name="Calculation 12 7 5" xfId="9536"/>
    <cellStyle name="Calculation 12 7 5 2" xfId="9537"/>
    <cellStyle name="Calculation 12 7 5 2 2" xfId="9538"/>
    <cellStyle name="Calculation 12 7 5 2 3" xfId="9539"/>
    <cellStyle name="Calculation 12 7 5 3" xfId="9540"/>
    <cellStyle name="Calculation 12 7 5 3 2" xfId="9541"/>
    <cellStyle name="Calculation 12 7 5 4" xfId="9542"/>
    <cellStyle name="Calculation 12 7 5 5" xfId="9543"/>
    <cellStyle name="Calculation 12 7 6" xfId="9544"/>
    <cellStyle name="Calculation 12 7 6 2" xfId="9545"/>
    <cellStyle name="Calculation 12 7 6 2 2" xfId="9546"/>
    <cellStyle name="Calculation 12 7 6 2 3" xfId="9547"/>
    <cellStyle name="Calculation 12 7 6 3" xfId="9548"/>
    <cellStyle name="Calculation 12 7 6 3 2" xfId="9549"/>
    <cellStyle name="Calculation 12 7 6 4" xfId="9550"/>
    <cellStyle name="Calculation 12 7 6 5" xfId="9551"/>
    <cellStyle name="Calculation 12 7 7" xfId="9552"/>
    <cellStyle name="Calculation 12 7 7 2" xfId="9553"/>
    <cellStyle name="Calculation 12 7 7 2 2" xfId="9554"/>
    <cellStyle name="Calculation 12 7 7 2 3" xfId="9555"/>
    <cellStyle name="Calculation 12 7 7 3" xfId="9556"/>
    <cellStyle name="Calculation 12 7 7 3 2" xfId="9557"/>
    <cellStyle name="Calculation 12 7 7 4" xfId="9558"/>
    <cellStyle name="Calculation 12 7 7 5" xfId="9559"/>
    <cellStyle name="Calculation 12 7 8" xfId="9560"/>
    <cellStyle name="Calculation 12 7 8 2" xfId="9561"/>
    <cellStyle name="Calculation 12 7 8 2 2" xfId="9562"/>
    <cellStyle name="Calculation 12 7 8 2 3" xfId="9563"/>
    <cellStyle name="Calculation 12 7 8 3" xfId="9564"/>
    <cellStyle name="Calculation 12 7 8 3 2" xfId="9565"/>
    <cellStyle name="Calculation 12 7 8 4" xfId="9566"/>
    <cellStyle name="Calculation 12 7 8 5" xfId="9567"/>
    <cellStyle name="Calculation 12 7 9" xfId="9568"/>
    <cellStyle name="Calculation 12 7 9 2" xfId="9569"/>
    <cellStyle name="Calculation 12 7 9 2 2" xfId="9570"/>
    <cellStyle name="Calculation 12 7 9 2 3" xfId="9571"/>
    <cellStyle name="Calculation 12 7 9 3" xfId="9572"/>
    <cellStyle name="Calculation 12 7 9 3 2" xfId="9573"/>
    <cellStyle name="Calculation 12 7 9 4" xfId="9574"/>
    <cellStyle name="Calculation 12 7 9 5" xfId="9575"/>
    <cellStyle name="Calculation 12 8" xfId="9576"/>
    <cellStyle name="Calculation 12 8 10" xfId="9577"/>
    <cellStyle name="Calculation 12 8 10 2" xfId="9578"/>
    <cellStyle name="Calculation 12 8 10 2 2" xfId="9579"/>
    <cellStyle name="Calculation 12 8 10 2 3" xfId="9580"/>
    <cellStyle name="Calculation 12 8 10 3" xfId="9581"/>
    <cellStyle name="Calculation 12 8 10 3 2" xfId="9582"/>
    <cellStyle name="Calculation 12 8 10 4" xfId="9583"/>
    <cellStyle name="Calculation 12 8 10 5" xfId="9584"/>
    <cellStyle name="Calculation 12 8 11" xfId="9585"/>
    <cellStyle name="Calculation 12 8 11 2" xfId="9586"/>
    <cellStyle name="Calculation 12 8 11 2 2" xfId="9587"/>
    <cellStyle name="Calculation 12 8 11 2 3" xfId="9588"/>
    <cellStyle name="Calculation 12 8 11 3" xfId="9589"/>
    <cellStyle name="Calculation 12 8 11 3 2" xfId="9590"/>
    <cellStyle name="Calculation 12 8 11 4" xfId="9591"/>
    <cellStyle name="Calculation 12 8 11 5" xfId="9592"/>
    <cellStyle name="Calculation 12 8 12" xfId="9593"/>
    <cellStyle name="Calculation 12 8 12 2" xfId="9594"/>
    <cellStyle name="Calculation 12 8 12 2 2" xfId="9595"/>
    <cellStyle name="Calculation 12 8 12 2 3" xfId="9596"/>
    <cellStyle name="Calculation 12 8 12 3" xfId="9597"/>
    <cellStyle name="Calculation 12 8 12 3 2" xfId="9598"/>
    <cellStyle name="Calculation 12 8 12 4" xfId="9599"/>
    <cellStyle name="Calculation 12 8 12 5" xfId="9600"/>
    <cellStyle name="Calculation 12 8 13" xfId="9601"/>
    <cellStyle name="Calculation 12 8 13 2" xfId="9602"/>
    <cellStyle name="Calculation 12 8 13 2 2" xfId="9603"/>
    <cellStyle name="Calculation 12 8 13 2 3" xfId="9604"/>
    <cellStyle name="Calculation 12 8 13 3" xfId="9605"/>
    <cellStyle name="Calculation 12 8 13 3 2" xfId="9606"/>
    <cellStyle name="Calculation 12 8 13 4" xfId="9607"/>
    <cellStyle name="Calculation 12 8 13 5" xfId="9608"/>
    <cellStyle name="Calculation 12 8 14" xfId="9609"/>
    <cellStyle name="Calculation 12 8 14 2" xfId="9610"/>
    <cellStyle name="Calculation 12 8 14 2 2" xfId="9611"/>
    <cellStyle name="Calculation 12 8 14 2 3" xfId="9612"/>
    <cellStyle name="Calculation 12 8 14 3" xfId="9613"/>
    <cellStyle name="Calculation 12 8 14 3 2" xfId="9614"/>
    <cellStyle name="Calculation 12 8 14 4" xfId="9615"/>
    <cellStyle name="Calculation 12 8 14 5" xfId="9616"/>
    <cellStyle name="Calculation 12 8 15" xfId="9617"/>
    <cellStyle name="Calculation 12 8 15 2" xfId="9618"/>
    <cellStyle name="Calculation 12 8 15 2 2" xfId="9619"/>
    <cellStyle name="Calculation 12 8 15 2 3" xfId="9620"/>
    <cellStyle name="Calculation 12 8 15 3" xfId="9621"/>
    <cellStyle name="Calculation 12 8 15 3 2" xfId="9622"/>
    <cellStyle name="Calculation 12 8 15 4" xfId="9623"/>
    <cellStyle name="Calculation 12 8 15 5" xfId="9624"/>
    <cellStyle name="Calculation 12 8 16" xfId="9625"/>
    <cellStyle name="Calculation 12 8 16 2" xfId="9626"/>
    <cellStyle name="Calculation 12 8 16 2 2" xfId="9627"/>
    <cellStyle name="Calculation 12 8 16 2 3" xfId="9628"/>
    <cellStyle name="Calculation 12 8 16 3" xfId="9629"/>
    <cellStyle name="Calculation 12 8 16 3 2" xfId="9630"/>
    <cellStyle name="Calculation 12 8 16 4" xfId="9631"/>
    <cellStyle name="Calculation 12 8 16 5" xfId="9632"/>
    <cellStyle name="Calculation 12 8 17" xfId="9633"/>
    <cellStyle name="Calculation 12 8 17 2" xfId="9634"/>
    <cellStyle name="Calculation 12 8 17 2 2" xfId="9635"/>
    <cellStyle name="Calculation 12 8 17 2 3" xfId="9636"/>
    <cellStyle name="Calculation 12 8 17 3" xfId="9637"/>
    <cellStyle name="Calculation 12 8 17 3 2" xfId="9638"/>
    <cellStyle name="Calculation 12 8 17 4" xfId="9639"/>
    <cellStyle name="Calculation 12 8 17 5" xfId="9640"/>
    <cellStyle name="Calculation 12 8 18" xfId="9641"/>
    <cellStyle name="Calculation 12 8 18 2" xfId="9642"/>
    <cellStyle name="Calculation 12 8 18 2 2" xfId="9643"/>
    <cellStyle name="Calculation 12 8 18 2 3" xfId="9644"/>
    <cellStyle name="Calculation 12 8 18 3" xfId="9645"/>
    <cellStyle name="Calculation 12 8 18 3 2" xfId="9646"/>
    <cellStyle name="Calculation 12 8 18 4" xfId="9647"/>
    <cellStyle name="Calculation 12 8 18 5" xfId="9648"/>
    <cellStyle name="Calculation 12 8 19" xfId="9649"/>
    <cellStyle name="Calculation 12 8 19 2" xfId="9650"/>
    <cellStyle name="Calculation 12 8 19 2 2" xfId="9651"/>
    <cellStyle name="Calculation 12 8 19 2 3" xfId="9652"/>
    <cellStyle name="Calculation 12 8 19 3" xfId="9653"/>
    <cellStyle name="Calculation 12 8 19 3 2" xfId="9654"/>
    <cellStyle name="Calculation 12 8 19 4" xfId="9655"/>
    <cellStyle name="Calculation 12 8 19 5" xfId="9656"/>
    <cellStyle name="Calculation 12 8 2" xfId="9657"/>
    <cellStyle name="Calculation 12 8 2 2" xfId="9658"/>
    <cellStyle name="Calculation 12 8 2 2 2" xfId="9659"/>
    <cellStyle name="Calculation 12 8 2 2 3" xfId="9660"/>
    <cellStyle name="Calculation 12 8 2 3" xfId="9661"/>
    <cellStyle name="Calculation 12 8 2 3 2" xfId="9662"/>
    <cellStyle name="Calculation 12 8 2 4" xfId="9663"/>
    <cellStyle name="Calculation 12 8 2 5" xfId="9664"/>
    <cellStyle name="Calculation 12 8 20" xfId="9665"/>
    <cellStyle name="Calculation 12 8 20 2" xfId="9666"/>
    <cellStyle name="Calculation 12 8 20 2 2" xfId="9667"/>
    <cellStyle name="Calculation 12 8 20 2 3" xfId="9668"/>
    <cellStyle name="Calculation 12 8 20 3" xfId="9669"/>
    <cellStyle name="Calculation 12 8 20 4" xfId="9670"/>
    <cellStyle name="Calculation 12 8 20 5" xfId="9671"/>
    <cellStyle name="Calculation 12 8 21" xfId="9672"/>
    <cellStyle name="Calculation 12 8 21 2" xfId="9673"/>
    <cellStyle name="Calculation 12 8 22" xfId="9674"/>
    <cellStyle name="Calculation 12 8 22 2" xfId="9675"/>
    <cellStyle name="Calculation 12 8 3" xfId="9676"/>
    <cellStyle name="Calculation 12 8 3 2" xfId="9677"/>
    <cellStyle name="Calculation 12 8 3 2 2" xfId="9678"/>
    <cellStyle name="Calculation 12 8 3 2 3" xfId="9679"/>
    <cellStyle name="Calculation 12 8 3 3" xfId="9680"/>
    <cellStyle name="Calculation 12 8 3 3 2" xfId="9681"/>
    <cellStyle name="Calculation 12 8 3 4" xfId="9682"/>
    <cellStyle name="Calculation 12 8 3 5" xfId="9683"/>
    <cellStyle name="Calculation 12 8 4" xfId="9684"/>
    <cellStyle name="Calculation 12 8 4 2" xfId="9685"/>
    <cellStyle name="Calculation 12 8 4 2 2" xfId="9686"/>
    <cellStyle name="Calculation 12 8 4 2 3" xfId="9687"/>
    <cellStyle name="Calculation 12 8 4 3" xfId="9688"/>
    <cellStyle name="Calculation 12 8 4 3 2" xfId="9689"/>
    <cellStyle name="Calculation 12 8 4 4" xfId="9690"/>
    <cellStyle name="Calculation 12 8 4 5" xfId="9691"/>
    <cellStyle name="Calculation 12 8 5" xfId="9692"/>
    <cellStyle name="Calculation 12 8 5 2" xfId="9693"/>
    <cellStyle name="Calculation 12 8 5 2 2" xfId="9694"/>
    <cellStyle name="Calculation 12 8 5 2 3" xfId="9695"/>
    <cellStyle name="Calculation 12 8 5 3" xfId="9696"/>
    <cellStyle name="Calculation 12 8 5 3 2" xfId="9697"/>
    <cellStyle name="Calculation 12 8 5 4" xfId="9698"/>
    <cellStyle name="Calculation 12 8 5 5" xfId="9699"/>
    <cellStyle name="Calculation 12 8 6" xfId="9700"/>
    <cellStyle name="Calculation 12 8 6 2" xfId="9701"/>
    <cellStyle name="Calculation 12 8 6 2 2" xfId="9702"/>
    <cellStyle name="Calculation 12 8 6 2 3" xfId="9703"/>
    <cellStyle name="Calculation 12 8 6 3" xfId="9704"/>
    <cellStyle name="Calculation 12 8 6 3 2" xfId="9705"/>
    <cellStyle name="Calculation 12 8 6 4" xfId="9706"/>
    <cellStyle name="Calculation 12 8 6 5" xfId="9707"/>
    <cellStyle name="Calculation 12 8 7" xfId="9708"/>
    <cellStyle name="Calculation 12 8 7 2" xfId="9709"/>
    <cellStyle name="Calculation 12 8 7 2 2" xfId="9710"/>
    <cellStyle name="Calculation 12 8 7 2 3" xfId="9711"/>
    <cellStyle name="Calculation 12 8 7 3" xfId="9712"/>
    <cellStyle name="Calculation 12 8 7 3 2" xfId="9713"/>
    <cellStyle name="Calculation 12 8 7 4" xfId="9714"/>
    <cellStyle name="Calculation 12 8 7 5" xfId="9715"/>
    <cellStyle name="Calculation 12 8 8" xfId="9716"/>
    <cellStyle name="Calculation 12 8 8 2" xfId="9717"/>
    <cellStyle name="Calculation 12 8 8 2 2" xfId="9718"/>
    <cellStyle name="Calculation 12 8 8 2 3" xfId="9719"/>
    <cellStyle name="Calculation 12 8 8 3" xfId="9720"/>
    <cellStyle name="Calculation 12 8 8 3 2" xfId="9721"/>
    <cellStyle name="Calculation 12 8 8 4" xfId="9722"/>
    <cellStyle name="Calculation 12 8 8 5" xfId="9723"/>
    <cellStyle name="Calculation 12 8 9" xfId="9724"/>
    <cellStyle name="Calculation 12 8 9 2" xfId="9725"/>
    <cellStyle name="Calculation 12 8 9 2 2" xfId="9726"/>
    <cellStyle name="Calculation 12 8 9 2 3" xfId="9727"/>
    <cellStyle name="Calculation 12 8 9 3" xfId="9728"/>
    <cellStyle name="Calculation 12 8 9 3 2" xfId="9729"/>
    <cellStyle name="Calculation 12 8 9 4" xfId="9730"/>
    <cellStyle name="Calculation 12 8 9 5" xfId="9731"/>
    <cellStyle name="Calculation 12 9" xfId="9732"/>
    <cellStyle name="Calculation 12 9 10" xfId="9733"/>
    <cellStyle name="Calculation 12 9 10 2" xfId="9734"/>
    <cellStyle name="Calculation 12 9 10 2 2" xfId="9735"/>
    <cellStyle name="Calculation 12 9 10 2 3" xfId="9736"/>
    <cellStyle name="Calculation 12 9 10 3" xfId="9737"/>
    <cellStyle name="Calculation 12 9 10 3 2" xfId="9738"/>
    <cellStyle name="Calculation 12 9 10 4" xfId="9739"/>
    <cellStyle name="Calculation 12 9 10 5" xfId="9740"/>
    <cellStyle name="Calculation 12 9 11" xfId="9741"/>
    <cellStyle name="Calculation 12 9 11 2" xfId="9742"/>
    <cellStyle name="Calculation 12 9 11 2 2" xfId="9743"/>
    <cellStyle name="Calculation 12 9 11 2 3" xfId="9744"/>
    <cellStyle name="Calculation 12 9 11 3" xfId="9745"/>
    <cellStyle name="Calculation 12 9 11 3 2" xfId="9746"/>
    <cellStyle name="Calculation 12 9 11 4" xfId="9747"/>
    <cellStyle name="Calculation 12 9 11 5" xfId="9748"/>
    <cellStyle name="Calculation 12 9 12" xfId="9749"/>
    <cellStyle name="Calculation 12 9 12 2" xfId="9750"/>
    <cellStyle name="Calculation 12 9 12 2 2" xfId="9751"/>
    <cellStyle name="Calculation 12 9 12 2 3" xfId="9752"/>
    <cellStyle name="Calculation 12 9 12 3" xfId="9753"/>
    <cellStyle name="Calculation 12 9 12 3 2" xfId="9754"/>
    <cellStyle name="Calculation 12 9 12 4" xfId="9755"/>
    <cellStyle name="Calculation 12 9 12 5" xfId="9756"/>
    <cellStyle name="Calculation 12 9 13" xfId="9757"/>
    <cellStyle name="Calculation 12 9 13 2" xfId="9758"/>
    <cellStyle name="Calculation 12 9 13 2 2" xfId="9759"/>
    <cellStyle name="Calculation 12 9 13 2 3" xfId="9760"/>
    <cellStyle name="Calculation 12 9 13 3" xfId="9761"/>
    <cellStyle name="Calculation 12 9 13 3 2" xfId="9762"/>
    <cellStyle name="Calculation 12 9 13 4" xfId="9763"/>
    <cellStyle name="Calculation 12 9 13 5" xfId="9764"/>
    <cellStyle name="Calculation 12 9 14" xfId="9765"/>
    <cellStyle name="Calculation 12 9 14 2" xfId="9766"/>
    <cellStyle name="Calculation 12 9 14 2 2" xfId="9767"/>
    <cellStyle name="Calculation 12 9 14 2 3" xfId="9768"/>
    <cellStyle name="Calculation 12 9 14 3" xfId="9769"/>
    <cellStyle name="Calculation 12 9 14 3 2" xfId="9770"/>
    <cellStyle name="Calculation 12 9 14 4" xfId="9771"/>
    <cellStyle name="Calculation 12 9 14 5" xfId="9772"/>
    <cellStyle name="Calculation 12 9 15" xfId="9773"/>
    <cellStyle name="Calculation 12 9 15 2" xfId="9774"/>
    <cellStyle name="Calculation 12 9 15 2 2" xfId="9775"/>
    <cellStyle name="Calculation 12 9 15 2 3" xfId="9776"/>
    <cellStyle name="Calculation 12 9 15 3" xfId="9777"/>
    <cellStyle name="Calculation 12 9 15 3 2" xfId="9778"/>
    <cellStyle name="Calculation 12 9 15 4" xfId="9779"/>
    <cellStyle name="Calculation 12 9 15 5" xfId="9780"/>
    <cellStyle name="Calculation 12 9 16" xfId="9781"/>
    <cellStyle name="Calculation 12 9 16 2" xfId="9782"/>
    <cellStyle name="Calculation 12 9 16 2 2" xfId="9783"/>
    <cellStyle name="Calculation 12 9 16 2 3" xfId="9784"/>
    <cellStyle name="Calculation 12 9 16 3" xfId="9785"/>
    <cellStyle name="Calculation 12 9 16 3 2" xfId="9786"/>
    <cellStyle name="Calculation 12 9 16 4" xfId="9787"/>
    <cellStyle name="Calculation 12 9 16 5" xfId="9788"/>
    <cellStyle name="Calculation 12 9 17" xfId="9789"/>
    <cellStyle name="Calculation 12 9 17 2" xfId="9790"/>
    <cellStyle name="Calculation 12 9 17 2 2" xfId="9791"/>
    <cellStyle name="Calculation 12 9 17 2 3" xfId="9792"/>
    <cellStyle name="Calculation 12 9 17 3" xfId="9793"/>
    <cellStyle name="Calculation 12 9 17 3 2" xfId="9794"/>
    <cellStyle name="Calculation 12 9 17 4" xfId="9795"/>
    <cellStyle name="Calculation 12 9 17 5" xfId="9796"/>
    <cellStyle name="Calculation 12 9 18" xfId="9797"/>
    <cellStyle name="Calculation 12 9 18 2" xfId="9798"/>
    <cellStyle name="Calculation 12 9 18 2 2" xfId="9799"/>
    <cellStyle name="Calculation 12 9 18 2 3" xfId="9800"/>
    <cellStyle name="Calculation 12 9 18 3" xfId="9801"/>
    <cellStyle name="Calculation 12 9 18 3 2" xfId="9802"/>
    <cellStyle name="Calculation 12 9 18 4" xfId="9803"/>
    <cellStyle name="Calculation 12 9 18 5" xfId="9804"/>
    <cellStyle name="Calculation 12 9 19" xfId="9805"/>
    <cellStyle name="Calculation 12 9 19 2" xfId="9806"/>
    <cellStyle name="Calculation 12 9 19 2 2" xfId="9807"/>
    <cellStyle name="Calculation 12 9 19 2 3" xfId="9808"/>
    <cellStyle name="Calculation 12 9 19 3" xfId="9809"/>
    <cellStyle name="Calculation 12 9 19 3 2" xfId="9810"/>
    <cellStyle name="Calculation 12 9 19 4" xfId="9811"/>
    <cellStyle name="Calculation 12 9 19 5" xfId="9812"/>
    <cellStyle name="Calculation 12 9 2" xfId="9813"/>
    <cellStyle name="Calculation 12 9 2 2" xfId="9814"/>
    <cellStyle name="Calculation 12 9 2 2 2" xfId="9815"/>
    <cellStyle name="Calculation 12 9 2 2 3" xfId="9816"/>
    <cellStyle name="Calculation 12 9 2 3" xfId="9817"/>
    <cellStyle name="Calculation 12 9 2 3 2" xfId="9818"/>
    <cellStyle name="Calculation 12 9 2 4" xfId="9819"/>
    <cellStyle name="Calculation 12 9 2 5" xfId="9820"/>
    <cellStyle name="Calculation 12 9 20" xfId="9821"/>
    <cellStyle name="Calculation 12 9 20 2" xfId="9822"/>
    <cellStyle name="Calculation 12 9 20 2 2" xfId="9823"/>
    <cellStyle name="Calculation 12 9 20 2 3" xfId="9824"/>
    <cellStyle name="Calculation 12 9 20 3" xfId="9825"/>
    <cellStyle name="Calculation 12 9 20 4" xfId="9826"/>
    <cellStyle name="Calculation 12 9 20 5" xfId="9827"/>
    <cellStyle name="Calculation 12 9 21" xfId="9828"/>
    <cellStyle name="Calculation 12 9 21 2" xfId="9829"/>
    <cellStyle name="Calculation 12 9 22" xfId="9830"/>
    <cellStyle name="Calculation 12 9 22 2" xfId="9831"/>
    <cellStyle name="Calculation 12 9 3" xfId="9832"/>
    <cellStyle name="Calculation 12 9 3 2" xfId="9833"/>
    <cellStyle name="Calculation 12 9 3 2 2" xfId="9834"/>
    <cellStyle name="Calculation 12 9 3 2 3" xfId="9835"/>
    <cellStyle name="Calculation 12 9 3 3" xfId="9836"/>
    <cellStyle name="Calculation 12 9 3 3 2" xfId="9837"/>
    <cellStyle name="Calculation 12 9 3 4" xfId="9838"/>
    <cellStyle name="Calculation 12 9 3 5" xfId="9839"/>
    <cellStyle name="Calculation 12 9 4" xfId="9840"/>
    <cellStyle name="Calculation 12 9 4 2" xfId="9841"/>
    <cellStyle name="Calculation 12 9 4 2 2" xfId="9842"/>
    <cellStyle name="Calculation 12 9 4 2 3" xfId="9843"/>
    <cellStyle name="Calculation 12 9 4 3" xfId="9844"/>
    <cellStyle name="Calculation 12 9 4 3 2" xfId="9845"/>
    <cellStyle name="Calculation 12 9 4 4" xfId="9846"/>
    <cellStyle name="Calculation 12 9 4 5" xfId="9847"/>
    <cellStyle name="Calculation 12 9 5" xfId="9848"/>
    <cellStyle name="Calculation 12 9 5 2" xfId="9849"/>
    <cellStyle name="Calculation 12 9 5 2 2" xfId="9850"/>
    <cellStyle name="Calculation 12 9 5 2 3" xfId="9851"/>
    <cellStyle name="Calculation 12 9 5 3" xfId="9852"/>
    <cellStyle name="Calculation 12 9 5 3 2" xfId="9853"/>
    <cellStyle name="Calculation 12 9 5 4" xfId="9854"/>
    <cellStyle name="Calculation 12 9 5 5" xfId="9855"/>
    <cellStyle name="Calculation 12 9 6" xfId="9856"/>
    <cellStyle name="Calculation 12 9 6 2" xfId="9857"/>
    <cellStyle name="Calculation 12 9 6 2 2" xfId="9858"/>
    <cellStyle name="Calculation 12 9 6 2 3" xfId="9859"/>
    <cellStyle name="Calculation 12 9 6 3" xfId="9860"/>
    <cellStyle name="Calculation 12 9 6 3 2" xfId="9861"/>
    <cellStyle name="Calculation 12 9 6 4" xfId="9862"/>
    <cellStyle name="Calculation 12 9 6 5" xfId="9863"/>
    <cellStyle name="Calculation 12 9 7" xfId="9864"/>
    <cellStyle name="Calculation 12 9 7 2" xfId="9865"/>
    <cellStyle name="Calculation 12 9 7 2 2" xfId="9866"/>
    <cellStyle name="Calculation 12 9 7 2 3" xfId="9867"/>
    <cellStyle name="Calculation 12 9 7 3" xfId="9868"/>
    <cellStyle name="Calculation 12 9 7 3 2" xfId="9869"/>
    <cellStyle name="Calculation 12 9 7 4" xfId="9870"/>
    <cellStyle name="Calculation 12 9 7 5" xfId="9871"/>
    <cellStyle name="Calculation 12 9 8" xfId="9872"/>
    <cellStyle name="Calculation 12 9 8 2" xfId="9873"/>
    <cellStyle name="Calculation 12 9 8 2 2" xfId="9874"/>
    <cellStyle name="Calculation 12 9 8 2 3" xfId="9875"/>
    <cellStyle name="Calculation 12 9 8 3" xfId="9876"/>
    <cellStyle name="Calculation 12 9 8 3 2" xfId="9877"/>
    <cellStyle name="Calculation 12 9 8 4" xfId="9878"/>
    <cellStyle name="Calculation 12 9 8 5" xfId="9879"/>
    <cellStyle name="Calculation 12 9 9" xfId="9880"/>
    <cellStyle name="Calculation 12 9 9 2" xfId="9881"/>
    <cellStyle name="Calculation 12 9 9 2 2" xfId="9882"/>
    <cellStyle name="Calculation 12 9 9 2 3" xfId="9883"/>
    <cellStyle name="Calculation 12 9 9 3" xfId="9884"/>
    <cellStyle name="Calculation 12 9 9 3 2" xfId="9885"/>
    <cellStyle name="Calculation 12 9 9 4" xfId="9886"/>
    <cellStyle name="Calculation 12 9 9 5" xfId="9887"/>
    <cellStyle name="Calculation 13" xfId="9888"/>
    <cellStyle name="Calculation 13 10" xfId="9889"/>
    <cellStyle name="Calculation 13 10 2" xfId="9890"/>
    <cellStyle name="Calculation 13 10 2 2" xfId="9891"/>
    <cellStyle name="Calculation 13 10 2 3" xfId="9892"/>
    <cellStyle name="Calculation 13 10 3" xfId="9893"/>
    <cellStyle name="Calculation 13 10 3 2" xfId="9894"/>
    <cellStyle name="Calculation 13 10 4" xfId="9895"/>
    <cellStyle name="Calculation 13 10 5" xfId="9896"/>
    <cellStyle name="Calculation 13 11" xfId="9897"/>
    <cellStyle name="Calculation 13 11 2" xfId="9898"/>
    <cellStyle name="Calculation 13 11 2 2" xfId="9899"/>
    <cellStyle name="Calculation 13 11 2 3" xfId="9900"/>
    <cellStyle name="Calculation 13 11 3" xfId="9901"/>
    <cellStyle name="Calculation 13 11 3 2" xfId="9902"/>
    <cellStyle name="Calculation 13 11 4" xfId="9903"/>
    <cellStyle name="Calculation 13 11 5" xfId="9904"/>
    <cellStyle name="Calculation 13 12" xfId="9905"/>
    <cellStyle name="Calculation 13 12 2" xfId="9906"/>
    <cellStyle name="Calculation 13 12 2 2" xfId="9907"/>
    <cellStyle name="Calculation 13 12 2 3" xfId="9908"/>
    <cellStyle name="Calculation 13 12 3" xfId="9909"/>
    <cellStyle name="Calculation 13 12 3 2" xfId="9910"/>
    <cellStyle name="Calculation 13 12 4" xfId="9911"/>
    <cellStyle name="Calculation 13 12 5" xfId="9912"/>
    <cellStyle name="Calculation 13 13" xfId="9913"/>
    <cellStyle name="Calculation 13 13 2" xfId="9914"/>
    <cellStyle name="Calculation 13 13 2 2" xfId="9915"/>
    <cellStyle name="Calculation 13 13 2 3" xfId="9916"/>
    <cellStyle name="Calculation 13 13 3" xfId="9917"/>
    <cellStyle name="Calculation 13 13 3 2" xfId="9918"/>
    <cellStyle name="Calculation 13 13 4" xfId="9919"/>
    <cellStyle name="Calculation 13 13 5" xfId="9920"/>
    <cellStyle name="Calculation 13 14" xfId="9921"/>
    <cellStyle name="Calculation 13 14 2" xfId="9922"/>
    <cellStyle name="Calculation 13 14 2 2" xfId="9923"/>
    <cellStyle name="Calculation 13 14 2 3" xfId="9924"/>
    <cellStyle name="Calculation 13 14 3" xfId="9925"/>
    <cellStyle name="Calculation 13 14 3 2" xfId="9926"/>
    <cellStyle name="Calculation 13 14 4" xfId="9927"/>
    <cellStyle name="Calculation 13 14 5" xfId="9928"/>
    <cellStyle name="Calculation 13 15" xfId="9929"/>
    <cellStyle name="Calculation 13 15 2" xfId="9930"/>
    <cellStyle name="Calculation 13 15 2 2" xfId="9931"/>
    <cellStyle name="Calculation 13 15 2 3" xfId="9932"/>
    <cellStyle name="Calculation 13 15 3" xfId="9933"/>
    <cellStyle name="Calculation 13 15 3 2" xfId="9934"/>
    <cellStyle name="Calculation 13 15 4" xfId="9935"/>
    <cellStyle name="Calculation 13 15 5" xfId="9936"/>
    <cellStyle name="Calculation 13 16" xfId="9937"/>
    <cellStyle name="Calculation 13 16 2" xfId="9938"/>
    <cellStyle name="Calculation 13 16 2 2" xfId="9939"/>
    <cellStyle name="Calculation 13 16 2 3" xfId="9940"/>
    <cellStyle name="Calculation 13 16 3" xfId="9941"/>
    <cellStyle name="Calculation 13 16 3 2" xfId="9942"/>
    <cellStyle name="Calculation 13 16 4" xfId="9943"/>
    <cellStyle name="Calculation 13 16 5" xfId="9944"/>
    <cellStyle name="Calculation 13 17" xfId="9945"/>
    <cellStyle name="Calculation 13 17 2" xfId="9946"/>
    <cellStyle name="Calculation 13 17 2 2" xfId="9947"/>
    <cellStyle name="Calculation 13 17 2 3" xfId="9948"/>
    <cellStyle name="Calculation 13 17 3" xfId="9949"/>
    <cellStyle name="Calculation 13 17 3 2" xfId="9950"/>
    <cellStyle name="Calculation 13 17 4" xfId="9951"/>
    <cellStyle name="Calculation 13 17 5" xfId="9952"/>
    <cellStyle name="Calculation 13 18" xfId="9953"/>
    <cellStyle name="Calculation 13 18 2" xfId="9954"/>
    <cellStyle name="Calculation 13 18 2 2" xfId="9955"/>
    <cellStyle name="Calculation 13 18 2 3" xfId="9956"/>
    <cellStyle name="Calculation 13 18 3" xfId="9957"/>
    <cellStyle name="Calculation 13 18 3 2" xfId="9958"/>
    <cellStyle name="Calculation 13 18 4" xfId="9959"/>
    <cellStyle name="Calculation 13 18 5" xfId="9960"/>
    <cellStyle name="Calculation 13 19" xfId="9961"/>
    <cellStyle name="Calculation 13 19 2" xfId="9962"/>
    <cellStyle name="Calculation 13 19 2 2" xfId="9963"/>
    <cellStyle name="Calculation 13 19 2 3" xfId="9964"/>
    <cellStyle name="Calculation 13 19 3" xfId="9965"/>
    <cellStyle name="Calculation 13 19 3 2" xfId="9966"/>
    <cellStyle name="Calculation 13 19 4" xfId="9967"/>
    <cellStyle name="Calculation 13 19 5" xfId="9968"/>
    <cellStyle name="Calculation 13 2" xfId="9969"/>
    <cellStyle name="Calculation 13 2 2" xfId="9970"/>
    <cellStyle name="Calculation 13 2 2 2" xfId="9971"/>
    <cellStyle name="Calculation 13 2 2 3" xfId="9972"/>
    <cellStyle name="Calculation 13 2 3" xfId="9973"/>
    <cellStyle name="Calculation 13 2 3 2" xfId="9974"/>
    <cellStyle name="Calculation 13 2 4" xfId="9975"/>
    <cellStyle name="Calculation 13 2 5" xfId="9976"/>
    <cellStyle name="Calculation 13 20" xfId="9977"/>
    <cellStyle name="Calculation 13 20 2" xfId="9978"/>
    <cellStyle name="Calculation 13 20 2 2" xfId="9979"/>
    <cellStyle name="Calculation 13 20 2 3" xfId="9980"/>
    <cellStyle name="Calculation 13 20 3" xfId="9981"/>
    <cellStyle name="Calculation 13 20 4" xfId="9982"/>
    <cellStyle name="Calculation 13 20 5" xfId="9983"/>
    <cellStyle name="Calculation 13 21" xfId="9984"/>
    <cellStyle name="Calculation 13 21 2" xfId="9985"/>
    <cellStyle name="Calculation 13 22" xfId="9986"/>
    <cellStyle name="Calculation 13 22 2" xfId="9987"/>
    <cellStyle name="Calculation 13 3" xfId="9988"/>
    <cellStyle name="Calculation 13 3 2" xfId="9989"/>
    <cellStyle name="Calculation 13 3 2 2" xfId="9990"/>
    <cellStyle name="Calculation 13 3 2 3" xfId="9991"/>
    <cellStyle name="Calculation 13 3 3" xfId="9992"/>
    <cellStyle name="Calculation 13 3 3 2" xfId="9993"/>
    <cellStyle name="Calculation 13 3 4" xfId="9994"/>
    <cellStyle name="Calculation 13 3 5" xfId="9995"/>
    <cellStyle name="Calculation 13 4" xfId="9996"/>
    <cellStyle name="Calculation 13 4 2" xfId="9997"/>
    <cellStyle name="Calculation 13 4 2 2" xfId="9998"/>
    <cellStyle name="Calculation 13 4 2 3" xfId="9999"/>
    <cellStyle name="Calculation 13 4 3" xfId="10000"/>
    <cellStyle name="Calculation 13 4 3 2" xfId="10001"/>
    <cellStyle name="Calculation 13 4 4" xfId="10002"/>
    <cellStyle name="Calculation 13 4 5" xfId="10003"/>
    <cellStyle name="Calculation 13 5" xfId="10004"/>
    <cellStyle name="Calculation 13 5 2" xfId="10005"/>
    <cellStyle name="Calculation 13 5 2 2" xfId="10006"/>
    <cellStyle name="Calculation 13 5 2 3" xfId="10007"/>
    <cellStyle name="Calculation 13 5 3" xfId="10008"/>
    <cellStyle name="Calculation 13 5 3 2" xfId="10009"/>
    <cellStyle name="Calculation 13 5 4" xfId="10010"/>
    <cellStyle name="Calculation 13 5 5" xfId="10011"/>
    <cellStyle name="Calculation 13 6" xfId="10012"/>
    <cellStyle name="Calculation 13 6 2" xfId="10013"/>
    <cellStyle name="Calculation 13 6 2 2" xfId="10014"/>
    <cellStyle name="Calculation 13 6 2 3" xfId="10015"/>
    <cellStyle name="Calculation 13 6 3" xfId="10016"/>
    <cellStyle name="Calculation 13 6 3 2" xfId="10017"/>
    <cellStyle name="Calculation 13 6 4" xfId="10018"/>
    <cellStyle name="Calculation 13 6 5" xfId="10019"/>
    <cellStyle name="Calculation 13 7" xfId="10020"/>
    <cellStyle name="Calculation 13 7 2" xfId="10021"/>
    <cellStyle name="Calculation 13 7 2 2" xfId="10022"/>
    <cellStyle name="Calculation 13 7 2 3" xfId="10023"/>
    <cellStyle name="Calculation 13 7 3" xfId="10024"/>
    <cellStyle name="Calculation 13 7 3 2" xfId="10025"/>
    <cellStyle name="Calculation 13 7 4" xfId="10026"/>
    <cellStyle name="Calculation 13 7 5" xfId="10027"/>
    <cellStyle name="Calculation 13 8" xfId="10028"/>
    <cellStyle name="Calculation 13 8 2" xfId="10029"/>
    <cellStyle name="Calculation 13 8 2 2" xfId="10030"/>
    <cellStyle name="Calculation 13 8 2 3" xfId="10031"/>
    <cellStyle name="Calculation 13 8 3" xfId="10032"/>
    <cellStyle name="Calculation 13 8 3 2" xfId="10033"/>
    <cellStyle name="Calculation 13 8 4" xfId="10034"/>
    <cellStyle name="Calculation 13 8 5" xfId="10035"/>
    <cellStyle name="Calculation 13 9" xfId="10036"/>
    <cellStyle name="Calculation 13 9 2" xfId="10037"/>
    <cellStyle name="Calculation 13 9 2 2" xfId="10038"/>
    <cellStyle name="Calculation 13 9 2 3" xfId="10039"/>
    <cellStyle name="Calculation 13 9 3" xfId="10040"/>
    <cellStyle name="Calculation 13 9 3 2" xfId="10041"/>
    <cellStyle name="Calculation 13 9 4" xfId="10042"/>
    <cellStyle name="Calculation 13 9 5" xfId="10043"/>
    <cellStyle name="Calculation 14" xfId="10044"/>
    <cellStyle name="Calculation 14 10" xfId="10045"/>
    <cellStyle name="Calculation 14 10 2" xfId="10046"/>
    <cellStyle name="Calculation 14 10 2 2" xfId="10047"/>
    <cellStyle name="Calculation 14 10 2 3" xfId="10048"/>
    <cellStyle name="Calculation 14 10 3" xfId="10049"/>
    <cellStyle name="Calculation 14 10 3 2" xfId="10050"/>
    <cellStyle name="Calculation 14 10 4" xfId="10051"/>
    <cellStyle name="Calculation 14 10 5" xfId="10052"/>
    <cellStyle name="Calculation 14 11" xfId="10053"/>
    <cellStyle name="Calculation 14 11 2" xfId="10054"/>
    <cellStyle name="Calculation 14 11 2 2" xfId="10055"/>
    <cellStyle name="Calculation 14 11 2 3" xfId="10056"/>
    <cellStyle name="Calculation 14 11 3" xfId="10057"/>
    <cellStyle name="Calculation 14 11 3 2" xfId="10058"/>
    <cellStyle name="Calculation 14 11 4" xfId="10059"/>
    <cellStyle name="Calculation 14 11 5" xfId="10060"/>
    <cellStyle name="Calculation 14 12" xfId="10061"/>
    <cellStyle name="Calculation 14 12 2" xfId="10062"/>
    <cellStyle name="Calculation 14 12 2 2" xfId="10063"/>
    <cellStyle name="Calculation 14 12 2 3" xfId="10064"/>
    <cellStyle name="Calculation 14 12 3" xfId="10065"/>
    <cellStyle name="Calculation 14 12 3 2" xfId="10066"/>
    <cellStyle name="Calculation 14 12 4" xfId="10067"/>
    <cellStyle name="Calculation 14 12 5" xfId="10068"/>
    <cellStyle name="Calculation 14 13" xfId="10069"/>
    <cellStyle name="Calculation 14 13 2" xfId="10070"/>
    <cellStyle name="Calculation 14 13 2 2" xfId="10071"/>
    <cellStyle name="Calculation 14 13 2 3" xfId="10072"/>
    <cellStyle name="Calculation 14 13 3" xfId="10073"/>
    <cellStyle name="Calculation 14 13 3 2" xfId="10074"/>
    <cellStyle name="Calculation 14 13 4" xfId="10075"/>
    <cellStyle name="Calculation 14 13 5" xfId="10076"/>
    <cellStyle name="Calculation 14 14" xfId="10077"/>
    <cellStyle name="Calculation 14 14 2" xfId="10078"/>
    <cellStyle name="Calculation 14 14 2 2" xfId="10079"/>
    <cellStyle name="Calculation 14 14 2 3" xfId="10080"/>
    <cellStyle name="Calculation 14 14 3" xfId="10081"/>
    <cellStyle name="Calculation 14 14 3 2" xfId="10082"/>
    <cellStyle name="Calculation 14 14 4" xfId="10083"/>
    <cellStyle name="Calculation 14 14 5" xfId="10084"/>
    <cellStyle name="Calculation 14 15" xfId="10085"/>
    <cellStyle name="Calculation 14 15 2" xfId="10086"/>
    <cellStyle name="Calculation 14 15 2 2" xfId="10087"/>
    <cellStyle name="Calculation 14 15 2 3" xfId="10088"/>
    <cellStyle name="Calculation 14 15 3" xfId="10089"/>
    <cellStyle name="Calculation 14 15 3 2" xfId="10090"/>
    <cellStyle name="Calculation 14 15 4" xfId="10091"/>
    <cellStyle name="Calculation 14 15 5" xfId="10092"/>
    <cellStyle name="Calculation 14 16" xfId="10093"/>
    <cellStyle name="Calculation 14 16 2" xfId="10094"/>
    <cellStyle name="Calculation 14 16 2 2" xfId="10095"/>
    <cellStyle name="Calculation 14 16 2 3" xfId="10096"/>
    <cellStyle name="Calculation 14 16 3" xfId="10097"/>
    <cellStyle name="Calculation 14 16 3 2" xfId="10098"/>
    <cellStyle name="Calculation 14 16 4" xfId="10099"/>
    <cellStyle name="Calculation 14 16 5" xfId="10100"/>
    <cellStyle name="Calculation 14 17" xfId="10101"/>
    <cellStyle name="Calculation 14 17 2" xfId="10102"/>
    <cellStyle name="Calculation 14 17 2 2" xfId="10103"/>
    <cellStyle name="Calculation 14 17 2 3" xfId="10104"/>
    <cellStyle name="Calculation 14 17 3" xfId="10105"/>
    <cellStyle name="Calculation 14 17 3 2" xfId="10106"/>
    <cellStyle name="Calculation 14 17 4" xfId="10107"/>
    <cellStyle name="Calculation 14 17 5" xfId="10108"/>
    <cellStyle name="Calculation 14 18" xfId="10109"/>
    <cellStyle name="Calculation 14 18 2" xfId="10110"/>
    <cellStyle name="Calculation 14 18 2 2" xfId="10111"/>
    <cellStyle name="Calculation 14 18 2 3" xfId="10112"/>
    <cellStyle name="Calculation 14 18 3" xfId="10113"/>
    <cellStyle name="Calculation 14 18 3 2" xfId="10114"/>
    <cellStyle name="Calculation 14 18 4" xfId="10115"/>
    <cellStyle name="Calculation 14 18 5" xfId="10116"/>
    <cellStyle name="Calculation 14 19" xfId="10117"/>
    <cellStyle name="Calculation 14 19 2" xfId="10118"/>
    <cellStyle name="Calculation 14 19 2 2" xfId="10119"/>
    <cellStyle name="Calculation 14 19 2 3" xfId="10120"/>
    <cellStyle name="Calculation 14 19 3" xfId="10121"/>
    <cellStyle name="Calculation 14 19 3 2" xfId="10122"/>
    <cellStyle name="Calculation 14 19 4" xfId="10123"/>
    <cellStyle name="Calculation 14 19 5" xfId="10124"/>
    <cellStyle name="Calculation 14 2" xfId="10125"/>
    <cellStyle name="Calculation 14 2 2" xfId="10126"/>
    <cellStyle name="Calculation 14 2 2 2" xfId="10127"/>
    <cellStyle name="Calculation 14 2 2 3" xfId="10128"/>
    <cellStyle name="Calculation 14 2 3" xfId="10129"/>
    <cellStyle name="Calculation 14 2 3 2" xfId="10130"/>
    <cellStyle name="Calculation 14 2 4" xfId="10131"/>
    <cellStyle name="Calculation 14 2 5" xfId="10132"/>
    <cellStyle name="Calculation 14 20" xfId="10133"/>
    <cellStyle name="Calculation 14 20 2" xfId="10134"/>
    <cellStyle name="Calculation 14 20 2 2" xfId="10135"/>
    <cellStyle name="Calculation 14 20 2 3" xfId="10136"/>
    <cellStyle name="Calculation 14 20 3" xfId="10137"/>
    <cellStyle name="Calculation 14 20 4" xfId="10138"/>
    <cellStyle name="Calculation 14 20 5" xfId="10139"/>
    <cellStyle name="Calculation 14 21" xfId="10140"/>
    <cellStyle name="Calculation 14 21 2" xfId="10141"/>
    <cellStyle name="Calculation 14 22" xfId="10142"/>
    <cellStyle name="Calculation 14 22 2" xfId="10143"/>
    <cellStyle name="Calculation 14 3" xfId="10144"/>
    <cellStyle name="Calculation 14 3 2" xfId="10145"/>
    <cellStyle name="Calculation 14 3 2 2" xfId="10146"/>
    <cellStyle name="Calculation 14 3 2 3" xfId="10147"/>
    <cellStyle name="Calculation 14 3 3" xfId="10148"/>
    <cellStyle name="Calculation 14 3 3 2" xfId="10149"/>
    <cellStyle name="Calculation 14 3 4" xfId="10150"/>
    <cellStyle name="Calculation 14 3 5" xfId="10151"/>
    <cellStyle name="Calculation 14 4" xfId="10152"/>
    <cellStyle name="Calculation 14 4 2" xfId="10153"/>
    <cellStyle name="Calculation 14 4 2 2" xfId="10154"/>
    <cellStyle name="Calculation 14 4 2 3" xfId="10155"/>
    <cellStyle name="Calculation 14 4 3" xfId="10156"/>
    <cellStyle name="Calculation 14 4 3 2" xfId="10157"/>
    <cellStyle name="Calculation 14 4 4" xfId="10158"/>
    <cellStyle name="Calculation 14 4 5" xfId="10159"/>
    <cellStyle name="Calculation 14 5" xfId="10160"/>
    <cellStyle name="Calculation 14 5 2" xfId="10161"/>
    <cellStyle name="Calculation 14 5 2 2" xfId="10162"/>
    <cellStyle name="Calculation 14 5 2 3" xfId="10163"/>
    <cellStyle name="Calculation 14 5 3" xfId="10164"/>
    <cellStyle name="Calculation 14 5 3 2" xfId="10165"/>
    <cellStyle name="Calculation 14 5 4" xfId="10166"/>
    <cellStyle name="Calculation 14 5 5" xfId="10167"/>
    <cellStyle name="Calculation 14 6" xfId="10168"/>
    <cellStyle name="Calculation 14 6 2" xfId="10169"/>
    <cellStyle name="Calculation 14 6 2 2" xfId="10170"/>
    <cellStyle name="Calculation 14 6 2 3" xfId="10171"/>
    <cellStyle name="Calculation 14 6 3" xfId="10172"/>
    <cellStyle name="Calculation 14 6 3 2" xfId="10173"/>
    <cellStyle name="Calculation 14 6 4" xfId="10174"/>
    <cellStyle name="Calculation 14 6 5" xfId="10175"/>
    <cellStyle name="Calculation 14 7" xfId="10176"/>
    <cellStyle name="Calculation 14 7 2" xfId="10177"/>
    <cellStyle name="Calculation 14 7 2 2" xfId="10178"/>
    <cellStyle name="Calculation 14 7 2 3" xfId="10179"/>
    <cellStyle name="Calculation 14 7 3" xfId="10180"/>
    <cellStyle name="Calculation 14 7 3 2" xfId="10181"/>
    <cellStyle name="Calculation 14 7 4" xfId="10182"/>
    <cellStyle name="Calculation 14 7 5" xfId="10183"/>
    <cellStyle name="Calculation 14 8" xfId="10184"/>
    <cellStyle name="Calculation 14 8 2" xfId="10185"/>
    <cellStyle name="Calculation 14 8 2 2" xfId="10186"/>
    <cellStyle name="Calculation 14 8 2 3" xfId="10187"/>
    <cellStyle name="Calculation 14 8 3" xfId="10188"/>
    <cellStyle name="Calculation 14 8 3 2" xfId="10189"/>
    <cellStyle name="Calculation 14 8 4" xfId="10190"/>
    <cellStyle name="Calculation 14 8 5" xfId="10191"/>
    <cellStyle name="Calculation 14 9" xfId="10192"/>
    <cellStyle name="Calculation 14 9 2" xfId="10193"/>
    <cellStyle name="Calculation 14 9 2 2" xfId="10194"/>
    <cellStyle name="Calculation 14 9 2 3" xfId="10195"/>
    <cellStyle name="Calculation 14 9 3" xfId="10196"/>
    <cellStyle name="Calculation 14 9 3 2" xfId="10197"/>
    <cellStyle name="Calculation 14 9 4" xfId="10198"/>
    <cellStyle name="Calculation 14 9 5" xfId="10199"/>
    <cellStyle name="Calculation 15" xfId="10200"/>
    <cellStyle name="Calculation 15 10" xfId="10201"/>
    <cellStyle name="Calculation 15 10 2" xfId="10202"/>
    <cellStyle name="Calculation 15 10 2 2" xfId="10203"/>
    <cellStyle name="Calculation 15 10 2 3" xfId="10204"/>
    <cellStyle name="Calculation 15 10 3" xfId="10205"/>
    <cellStyle name="Calculation 15 10 3 2" xfId="10206"/>
    <cellStyle name="Calculation 15 10 4" xfId="10207"/>
    <cellStyle name="Calculation 15 10 5" xfId="10208"/>
    <cellStyle name="Calculation 15 11" xfId="10209"/>
    <cellStyle name="Calculation 15 11 2" xfId="10210"/>
    <cellStyle name="Calculation 15 11 2 2" xfId="10211"/>
    <cellStyle name="Calculation 15 11 2 3" xfId="10212"/>
    <cellStyle name="Calculation 15 11 3" xfId="10213"/>
    <cellStyle name="Calculation 15 11 3 2" xfId="10214"/>
    <cellStyle name="Calculation 15 11 4" xfId="10215"/>
    <cellStyle name="Calculation 15 11 5" xfId="10216"/>
    <cellStyle name="Calculation 15 12" xfId="10217"/>
    <cellStyle name="Calculation 15 12 2" xfId="10218"/>
    <cellStyle name="Calculation 15 12 2 2" xfId="10219"/>
    <cellStyle name="Calculation 15 12 2 3" xfId="10220"/>
    <cellStyle name="Calculation 15 12 3" xfId="10221"/>
    <cellStyle name="Calculation 15 12 3 2" xfId="10222"/>
    <cellStyle name="Calculation 15 12 4" xfId="10223"/>
    <cellStyle name="Calculation 15 12 5" xfId="10224"/>
    <cellStyle name="Calculation 15 13" xfId="10225"/>
    <cellStyle name="Calculation 15 13 2" xfId="10226"/>
    <cellStyle name="Calculation 15 13 2 2" xfId="10227"/>
    <cellStyle name="Calculation 15 13 2 3" xfId="10228"/>
    <cellStyle name="Calculation 15 13 3" xfId="10229"/>
    <cellStyle name="Calculation 15 13 3 2" xfId="10230"/>
    <cellStyle name="Calculation 15 13 4" xfId="10231"/>
    <cellStyle name="Calculation 15 13 5" xfId="10232"/>
    <cellStyle name="Calculation 15 14" xfId="10233"/>
    <cellStyle name="Calculation 15 14 2" xfId="10234"/>
    <cellStyle name="Calculation 15 14 2 2" xfId="10235"/>
    <cellStyle name="Calculation 15 14 2 3" xfId="10236"/>
    <cellStyle name="Calculation 15 14 3" xfId="10237"/>
    <cellStyle name="Calculation 15 14 3 2" xfId="10238"/>
    <cellStyle name="Calculation 15 14 4" xfId="10239"/>
    <cellStyle name="Calculation 15 14 5" xfId="10240"/>
    <cellStyle name="Calculation 15 15" xfId="10241"/>
    <cellStyle name="Calculation 15 15 2" xfId="10242"/>
    <cellStyle name="Calculation 15 15 2 2" xfId="10243"/>
    <cellStyle name="Calculation 15 15 2 3" xfId="10244"/>
    <cellStyle name="Calculation 15 15 3" xfId="10245"/>
    <cellStyle name="Calculation 15 15 3 2" xfId="10246"/>
    <cellStyle name="Calculation 15 15 4" xfId="10247"/>
    <cellStyle name="Calculation 15 15 5" xfId="10248"/>
    <cellStyle name="Calculation 15 16" xfId="10249"/>
    <cellStyle name="Calculation 15 16 2" xfId="10250"/>
    <cellStyle name="Calculation 15 16 2 2" xfId="10251"/>
    <cellStyle name="Calculation 15 16 2 3" xfId="10252"/>
    <cellStyle name="Calculation 15 16 3" xfId="10253"/>
    <cellStyle name="Calculation 15 16 3 2" xfId="10254"/>
    <cellStyle name="Calculation 15 16 4" xfId="10255"/>
    <cellStyle name="Calculation 15 16 5" xfId="10256"/>
    <cellStyle name="Calculation 15 17" xfId="10257"/>
    <cellStyle name="Calculation 15 17 2" xfId="10258"/>
    <cellStyle name="Calculation 15 17 2 2" xfId="10259"/>
    <cellStyle name="Calculation 15 17 2 3" xfId="10260"/>
    <cellStyle name="Calculation 15 17 3" xfId="10261"/>
    <cellStyle name="Calculation 15 17 3 2" xfId="10262"/>
    <cellStyle name="Calculation 15 17 4" xfId="10263"/>
    <cellStyle name="Calculation 15 17 5" xfId="10264"/>
    <cellStyle name="Calculation 15 18" xfId="10265"/>
    <cellStyle name="Calculation 15 18 2" xfId="10266"/>
    <cellStyle name="Calculation 15 18 2 2" xfId="10267"/>
    <cellStyle name="Calculation 15 18 2 3" xfId="10268"/>
    <cellStyle name="Calculation 15 18 3" xfId="10269"/>
    <cellStyle name="Calculation 15 18 3 2" xfId="10270"/>
    <cellStyle name="Calculation 15 18 4" xfId="10271"/>
    <cellStyle name="Calculation 15 18 5" xfId="10272"/>
    <cellStyle name="Calculation 15 19" xfId="10273"/>
    <cellStyle name="Calculation 15 19 2" xfId="10274"/>
    <cellStyle name="Calculation 15 19 2 2" xfId="10275"/>
    <cellStyle name="Calculation 15 19 2 3" xfId="10276"/>
    <cellStyle name="Calculation 15 19 3" xfId="10277"/>
    <cellStyle name="Calculation 15 19 3 2" xfId="10278"/>
    <cellStyle name="Calculation 15 19 4" xfId="10279"/>
    <cellStyle name="Calculation 15 19 5" xfId="10280"/>
    <cellStyle name="Calculation 15 2" xfId="10281"/>
    <cellStyle name="Calculation 15 2 2" xfId="10282"/>
    <cellStyle name="Calculation 15 2 2 2" xfId="10283"/>
    <cellStyle name="Calculation 15 2 2 3" xfId="10284"/>
    <cellStyle name="Calculation 15 2 3" xfId="10285"/>
    <cellStyle name="Calculation 15 2 3 2" xfId="10286"/>
    <cellStyle name="Calculation 15 2 4" xfId="10287"/>
    <cellStyle name="Calculation 15 2 5" xfId="10288"/>
    <cellStyle name="Calculation 15 20" xfId="10289"/>
    <cellStyle name="Calculation 15 20 2" xfId="10290"/>
    <cellStyle name="Calculation 15 20 2 2" xfId="10291"/>
    <cellStyle name="Calculation 15 20 2 3" xfId="10292"/>
    <cellStyle name="Calculation 15 20 3" xfId="10293"/>
    <cellStyle name="Calculation 15 20 4" xfId="10294"/>
    <cellStyle name="Calculation 15 20 5" xfId="10295"/>
    <cellStyle name="Calculation 15 21" xfId="10296"/>
    <cellStyle name="Calculation 15 21 2" xfId="10297"/>
    <cellStyle name="Calculation 15 22" xfId="10298"/>
    <cellStyle name="Calculation 15 22 2" xfId="10299"/>
    <cellStyle name="Calculation 15 3" xfId="10300"/>
    <cellStyle name="Calculation 15 3 2" xfId="10301"/>
    <cellStyle name="Calculation 15 3 2 2" xfId="10302"/>
    <cellStyle name="Calculation 15 3 2 3" xfId="10303"/>
    <cellStyle name="Calculation 15 3 3" xfId="10304"/>
    <cellStyle name="Calculation 15 3 3 2" xfId="10305"/>
    <cellStyle name="Calculation 15 3 4" xfId="10306"/>
    <cellStyle name="Calculation 15 3 5" xfId="10307"/>
    <cellStyle name="Calculation 15 4" xfId="10308"/>
    <cellStyle name="Calculation 15 4 2" xfId="10309"/>
    <cellStyle name="Calculation 15 4 2 2" xfId="10310"/>
    <cellStyle name="Calculation 15 4 2 3" xfId="10311"/>
    <cellStyle name="Calculation 15 4 3" xfId="10312"/>
    <cellStyle name="Calculation 15 4 3 2" xfId="10313"/>
    <cellStyle name="Calculation 15 4 4" xfId="10314"/>
    <cellStyle name="Calculation 15 4 5" xfId="10315"/>
    <cellStyle name="Calculation 15 5" xfId="10316"/>
    <cellStyle name="Calculation 15 5 2" xfId="10317"/>
    <cellStyle name="Calculation 15 5 2 2" xfId="10318"/>
    <cellStyle name="Calculation 15 5 2 3" xfId="10319"/>
    <cellStyle name="Calculation 15 5 3" xfId="10320"/>
    <cellStyle name="Calculation 15 5 3 2" xfId="10321"/>
    <cellStyle name="Calculation 15 5 4" xfId="10322"/>
    <cellStyle name="Calculation 15 5 5" xfId="10323"/>
    <cellStyle name="Calculation 15 6" xfId="10324"/>
    <cellStyle name="Calculation 15 6 2" xfId="10325"/>
    <cellStyle name="Calculation 15 6 2 2" xfId="10326"/>
    <cellStyle name="Calculation 15 6 2 3" xfId="10327"/>
    <cellStyle name="Calculation 15 6 3" xfId="10328"/>
    <cellStyle name="Calculation 15 6 3 2" xfId="10329"/>
    <cellStyle name="Calculation 15 6 4" xfId="10330"/>
    <cellStyle name="Calculation 15 6 5" xfId="10331"/>
    <cellStyle name="Calculation 15 7" xfId="10332"/>
    <cellStyle name="Calculation 15 7 2" xfId="10333"/>
    <cellStyle name="Calculation 15 7 2 2" xfId="10334"/>
    <cellStyle name="Calculation 15 7 2 3" xfId="10335"/>
    <cellStyle name="Calculation 15 7 3" xfId="10336"/>
    <cellStyle name="Calculation 15 7 3 2" xfId="10337"/>
    <cellStyle name="Calculation 15 7 4" xfId="10338"/>
    <cellStyle name="Calculation 15 7 5" xfId="10339"/>
    <cellStyle name="Calculation 15 8" xfId="10340"/>
    <cellStyle name="Calculation 15 8 2" xfId="10341"/>
    <cellStyle name="Calculation 15 8 2 2" xfId="10342"/>
    <cellStyle name="Calculation 15 8 2 3" xfId="10343"/>
    <cellStyle name="Calculation 15 8 3" xfId="10344"/>
    <cellStyle name="Calculation 15 8 3 2" xfId="10345"/>
    <cellStyle name="Calculation 15 8 4" xfId="10346"/>
    <cellStyle name="Calculation 15 8 5" xfId="10347"/>
    <cellStyle name="Calculation 15 9" xfId="10348"/>
    <cellStyle name="Calculation 15 9 2" xfId="10349"/>
    <cellStyle name="Calculation 15 9 2 2" xfId="10350"/>
    <cellStyle name="Calculation 15 9 2 3" xfId="10351"/>
    <cellStyle name="Calculation 15 9 3" xfId="10352"/>
    <cellStyle name="Calculation 15 9 3 2" xfId="10353"/>
    <cellStyle name="Calculation 15 9 4" xfId="10354"/>
    <cellStyle name="Calculation 15 9 5" xfId="10355"/>
    <cellStyle name="Calculation 16" xfId="10356"/>
    <cellStyle name="Calculation 16 2" xfId="10357"/>
    <cellStyle name="Calculation 16 2 2" xfId="10358"/>
    <cellStyle name="Calculation 16 3" xfId="10359"/>
    <cellStyle name="Calculation 16 3 2" xfId="10360"/>
    <cellStyle name="Calculation 17" xfId="10361"/>
    <cellStyle name="Calculation 17 2" xfId="10362"/>
    <cellStyle name="Calculation 17 2 2" xfId="10363"/>
    <cellStyle name="Calculation 17 2 3" xfId="10364"/>
    <cellStyle name="Calculation 17 3" xfId="10365"/>
    <cellStyle name="Calculation 17 3 2" xfId="10366"/>
    <cellStyle name="Calculation 17 4" xfId="10367"/>
    <cellStyle name="Calculation 17 5" xfId="10368"/>
    <cellStyle name="Calculation 18" xfId="10369"/>
    <cellStyle name="Calculation 18 2" xfId="10370"/>
    <cellStyle name="Calculation 18 2 2" xfId="10371"/>
    <cellStyle name="Calculation 18 2 3" xfId="10372"/>
    <cellStyle name="Calculation 18 3" xfId="10373"/>
    <cellStyle name="Calculation 18 3 2" xfId="10374"/>
    <cellStyle name="Calculation 18 4" xfId="10375"/>
    <cellStyle name="Calculation 18 5" xfId="10376"/>
    <cellStyle name="Calculation 19" xfId="10377"/>
    <cellStyle name="Calculation 19 2" xfId="10378"/>
    <cellStyle name="Calculation 19 2 2" xfId="10379"/>
    <cellStyle name="Calculation 19 2 3" xfId="10380"/>
    <cellStyle name="Calculation 19 3" xfId="10381"/>
    <cellStyle name="Calculation 19 3 2" xfId="10382"/>
    <cellStyle name="Calculation 19 4" xfId="10383"/>
    <cellStyle name="Calculation 19 5" xfId="10384"/>
    <cellStyle name="Calculation 2" xfId="3"/>
    <cellStyle name="Calculation 2 10" xfId="10386"/>
    <cellStyle name="Calculation 2 10 2" xfId="10387"/>
    <cellStyle name="Calculation 2 10 2 2" xfId="10388"/>
    <cellStyle name="Calculation 2 10 2 3" xfId="10389"/>
    <cellStyle name="Calculation 2 10 3" xfId="10390"/>
    <cellStyle name="Calculation 2 10 3 2" xfId="10391"/>
    <cellStyle name="Calculation 2 10 4" xfId="10392"/>
    <cellStyle name="Calculation 2 10 5" xfId="10393"/>
    <cellStyle name="Calculation 2 10 6" xfId="10394"/>
    <cellStyle name="Calculation 2 11" xfId="10395"/>
    <cellStyle name="Calculation 2 11 2" xfId="10396"/>
    <cellStyle name="Calculation 2 11 2 2" xfId="10397"/>
    <cellStyle name="Calculation 2 11 2 3" xfId="10398"/>
    <cellStyle name="Calculation 2 11 3" xfId="10399"/>
    <cellStyle name="Calculation 2 11 3 2" xfId="10400"/>
    <cellStyle name="Calculation 2 11 4" xfId="10401"/>
    <cellStyle name="Calculation 2 11 5" xfId="10402"/>
    <cellStyle name="Calculation 2 11 6" xfId="10403"/>
    <cellStyle name="Calculation 2 12" xfId="10404"/>
    <cellStyle name="Calculation 2 12 2" xfId="10405"/>
    <cellStyle name="Calculation 2 12 2 2" xfId="10406"/>
    <cellStyle name="Calculation 2 12 2 3" xfId="10407"/>
    <cellStyle name="Calculation 2 12 3" xfId="10408"/>
    <cellStyle name="Calculation 2 12 3 2" xfId="10409"/>
    <cellStyle name="Calculation 2 12 4" xfId="10410"/>
    <cellStyle name="Calculation 2 12 5" xfId="10411"/>
    <cellStyle name="Calculation 2 12 6" xfId="10412"/>
    <cellStyle name="Calculation 2 13" xfId="10413"/>
    <cellStyle name="Calculation 2 13 2" xfId="10414"/>
    <cellStyle name="Calculation 2 13 2 2" xfId="10415"/>
    <cellStyle name="Calculation 2 13 2 3" xfId="10416"/>
    <cellStyle name="Calculation 2 13 3" xfId="10417"/>
    <cellStyle name="Calculation 2 13 3 2" xfId="10418"/>
    <cellStyle name="Calculation 2 13 4" xfId="10419"/>
    <cellStyle name="Calculation 2 13 5" xfId="10420"/>
    <cellStyle name="Calculation 2 14" xfId="10421"/>
    <cellStyle name="Calculation 2 14 2" xfId="10422"/>
    <cellStyle name="Calculation 2 14 2 2" xfId="10423"/>
    <cellStyle name="Calculation 2 14 2 3" xfId="10424"/>
    <cellStyle name="Calculation 2 14 3" xfId="10425"/>
    <cellStyle name="Calculation 2 14 3 2" xfId="10426"/>
    <cellStyle name="Calculation 2 14 4" xfId="10427"/>
    <cellStyle name="Calculation 2 14 5" xfId="10428"/>
    <cellStyle name="Calculation 2 15" xfId="10429"/>
    <cellStyle name="Calculation 2 15 2" xfId="10430"/>
    <cellStyle name="Calculation 2 15 2 2" xfId="10431"/>
    <cellStyle name="Calculation 2 15 2 3" xfId="10432"/>
    <cellStyle name="Calculation 2 15 3" xfId="10433"/>
    <cellStyle name="Calculation 2 15 3 2" xfId="10434"/>
    <cellStyle name="Calculation 2 15 4" xfId="10435"/>
    <cellStyle name="Calculation 2 15 5" xfId="10436"/>
    <cellStyle name="Calculation 2 16" xfId="10437"/>
    <cellStyle name="Calculation 2 16 2" xfId="10438"/>
    <cellStyle name="Calculation 2 16 2 2" xfId="10439"/>
    <cellStyle name="Calculation 2 16 2 3" xfId="10440"/>
    <cellStyle name="Calculation 2 16 3" xfId="10441"/>
    <cellStyle name="Calculation 2 16 3 2" xfId="10442"/>
    <cellStyle name="Calculation 2 16 4" xfId="10443"/>
    <cellStyle name="Calculation 2 16 5" xfId="10444"/>
    <cellStyle name="Calculation 2 17" xfId="10445"/>
    <cellStyle name="Calculation 2 17 2" xfId="10446"/>
    <cellStyle name="Calculation 2 17 2 2" xfId="10447"/>
    <cellStyle name="Calculation 2 17 2 3" xfId="10448"/>
    <cellStyle name="Calculation 2 17 3" xfId="10449"/>
    <cellStyle name="Calculation 2 17 3 2" xfId="10450"/>
    <cellStyle name="Calculation 2 17 4" xfId="10451"/>
    <cellStyle name="Calculation 2 17 5" xfId="10452"/>
    <cellStyle name="Calculation 2 18" xfId="10453"/>
    <cellStyle name="Calculation 2 18 2" xfId="10454"/>
    <cellStyle name="Calculation 2 18 2 2" xfId="10455"/>
    <cellStyle name="Calculation 2 18 2 3" xfId="10456"/>
    <cellStyle name="Calculation 2 18 3" xfId="10457"/>
    <cellStyle name="Calculation 2 18 3 2" xfId="10458"/>
    <cellStyle name="Calculation 2 18 4" xfId="10459"/>
    <cellStyle name="Calculation 2 18 5" xfId="10460"/>
    <cellStyle name="Calculation 2 19" xfId="10461"/>
    <cellStyle name="Calculation 2 19 2" xfId="10462"/>
    <cellStyle name="Calculation 2 19 2 2" xfId="10463"/>
    <cellStyle name="Calculation 2 19 2 3" xfId="10464"/>
    <cellStyle name="Calculation 2 19 3" xfId="10465"/>
    <cellStyle name="Calculation 2 19 3 2" xfId="10466"/>
    <cellStyle name="Calculation 2 19 4" xfId="10467"/>
    <cellStyle name="Calculation 2 19 5" xfId="10468"/>
    <cellStyle name="Calculation 2 2" xfId="31"/>
    <cellStyle name="Calculation 2 2 10" xfId="10470"/>
    <cellStyle name="Calculation 2 2 10 2" xfId="10471"/>
    <cellStyle name="Calculation 2 2 10 2 2" xfId="10472"/>
    <cellStyle name="Calculation 2 2 10 2 3" xfId="10473"/>
    <cellStyle name="Calculation 2 2 10 3" xfId="10474"/>
    <cellStyle name="Calculation 2 2 10 3 2" xfId="10475"/>
    <cellStyle name="Calculation 2 2 10 4" xfId="10476"/>
    <cellStyle name="Calculation 2 2 10 5" xfId="10477"/>
    <cellStyle name="Calculation 2 2 11" xfId="10478"/>
    <cellStyle name="Calculation 2 2 11 2" xfId="10479"/>
    <cellStyle name="Calculation 2 2 11 2 2" xfId="10480"/>
    <cellStyle name="Calculation 2 2 11 2 3" xfId="10481"/>
    <cellStyle name="Calculation 2 2 11 3" xfId="10482"/>
    <cellStyle name="Calculation 2 2 11 3 2" xfId="10483"/>
    <cellStyle name="Calculation 2 2 11 4" xfId="10484"/>
    <cellStyle name="Calculation 2 2 11 5" xfId="10485"/>
    <cellStyle name="Calculation 2 2 12" xfId="10486"/>
    <cellStyle name="Calculation 2 2 12 2" xfId="10487"/>
    <cellStyle name="Calculation 2 2 12 2 2" xfId="10488"/>
    <cellStyle name="Calculation 2 2 12 2 3" xfId="10489"/>
    <cellStyle name="Calculation 2 2 12 3" xfId="10490"/>
    <cellStyle name="Calculation 2 2 12 3 2" xfId="10491"/>
    <cellStyle name="Calculation 2 2 12 4" xfId="10492"/>
    <cellStyle name="Calculation 2 2 12 5" xfId="10493"/>
    <cellStyle name="Calculation 2 2 13" xfId="10494"/>
    <cellStyle name="Calculation 2 2 13 2" xfId="10495"/>
    <cellStyle name="Calculation 2 2 13 2 2" xfId="10496"/>
    <cellStyle name="Calculation 2 2 13 2 3" xfId="10497"/>
    <cellStyle name="Calculation 2 2 13 3" xfId="10498"/>
    <cellStyle name="Calculation 2 2 13 3 2" xfId="10499"/>
    <cellStyle name="Calculation 2 2 13 4" xfId="10500"/>
    <cellStyle name="Calculation 2 2 13 5" xfId="10501"/>
    <cellStyle name="Calculation 2 2 14" xfId="10502"/>
    <cellStyle name="Calculation 2 2 14 2" xfId="10503"/>
    <cellStyle name="Calculation 2 2 14 2 2" xfId="10504"/>
    <cellStyle name="Calculation 2 2 14 2 3" xfId="10505"/>
    <cellStyle name="Calculation 2 2 14 3" xfId="10506"/>
    <cellStyle name="Calculation 2 2 14 3 2" xfId="10507"/>
    <cellStyle name="Calculation 2 2 14 4" xfId="10508"/>
    <cellStyle name="Calculation 2 2 14 5" xfId="10509"/>
    <cellStyle name="Calculation 2 2 15" xfId="10510"/>
    <cellStyle name="Calculation 2 2 15 2" xfId="10511"/>
    <cellStyle name="Calculation 2 2 15 2 2" xfId="10512"/>
    <cellStyle name="Calculation 2 2 15 2 3" xfId="10513"/>
    <cellStyle name="Calculation 2 2 15 3" xfId="10514"/>
    <cellStyle name="Calculation 2 2 15 3 2" xfId="10515"/>
    <cellStyle name="Calculation 2 2 15 4" xfId="10516"/>
    <cellStyle name="Calculation 2 2 15 5" xfId="10517"/>
    <cellStyle name="Calculation 2 2 16" xfId="10518"/>
    <cellStyle name="Calculation 2 2 16 2" xfId="10519"/>
    <cellStyle name="Calculation 2 2 16 2 2" xfId="10520"/>
    <cellStyle name="Calculation 2 2 16 2 3" xfId="10521"/>
    <cellStyle name="Calculation 2 2 16 3" xfId="10522"/>
    <cellStyle name="Calculation 2 2 16 3 2" xfId="10523"/>
    <cellStyle name="Calculation 2 2 16 4" xfId="10524"/>
    <cellStyle name="Calculation 2 2 16 5" xfId="10525"/>
    <cellStyle name="Calculation 2 2 17" xfId="10526"/>
    <cellStyle name="Calculation 2 2 17 2" xfId="10527"/>
    <cellStyle name="Calculation 2 2 17 2 2" xfId="10528"/>
    <cellStyle name="Calculation 2 2 17 2 3" xfId="10529"/>
    <cellStyle name="Calculation 2 2 17 3" xfId="10530"/>
    <cellStyle name="Calculation 2 2 17 3 2" xfId="10531"/>
    <cellStyle name="Calculation 2 2 17 4" xfId="10532"/>
    <cellStyle name="Calculation 2 2 17 5" xfId="10533"/>
    <cellStyle name="Calculation 2 2 18" xfId="10534"/>
    <cellStyle name="Calculation 2 2 18 2" xfId="10535"/>
    <cellStyle name="Calculation 2 2 18 2 2" xfId="10536"/>
    <cellStyle name="Calculation 2 2 18 2 3" xfId="10537"/>
    <cellStyle name="Calculation 2 2 18 3" xfId="10538"/>
    <cellStyle name="Calculation 2 2 18 3 2" xfId="10539"/>
    <cellStyle name="Calculation 2 2 18 4" xfId="10540"/>
    <cellStyle name="Calculation 2 2 18 5" xfId="10541"/>
    <cellStyle name="Calculation 2 2 19" xfId="10542"/>
    <cellStyle name="Calculation 2 2 19 2" xfId="10543"/>
    <cellStyle name="Calculation 2 2 19 2 2" xfId="10544"/>
    <cellStyle name="Calculation 2 2 19 2 3" xfId="10545"/>
    <cellStyle name="Calculation 2 2 19 3" xfId="10546"/>
    <cellStyle name="Calculation 2 2 19 3 2" xfId="10547"/>
    <cellStyle name="Calculation 2 2 19 4" xfId="10548"/>
    <cellStyle name="Calculation 2 2 19 5" xfId="10549"/>
    <cellStyle name="Calculation 2 2 2" xfId="10550"/>
    <cellStyle name="Calculation 2 2 2 2" xfId="10551"/>
    <cellStyle name="Calculation 2 2 2 2 2" xfId="10552"/>
    <cellStyle name="Calculation 2 2 2 2 3" xfId="10553"/>
    <cellStyle name="Calculation 2 2 2 3" xfId="10554"/>
    <cellStyle name="Calculation 2 2 2 3 2" xfId="10555"/>
    <cellStyle name="Calculation 2 2 2 4" xfId="10556"/>
    <cellStyle name="Calculation 2 2 2 5" xfId="10557"/>
    <cellStyle name="Calculation 2 2 20" xfId="10558"/>
    <cellStyle name="Calculation 2 2 20 2" xfId="10559"/>
    <cellStyle name="Calculation 2 2 20 2 2" xfId="10560"/>
    <cellStyle name="Calculation 2 2 20 2 3" xfId="10561"/>
    <cellStyle name="Calculation 2 2 20 3" xfId="10562"/>
    <cellStyle name="Calculation 2 2 20 4" xfId="10563"/>
    <cellStyle name="Calculation 2 2 20 5" xfId="10564"/>
    <cellStyle name="Calculation 2 2 21" xfId="10565"/>
    <cellStyle name="Calculation 2 2 21 2" xfId="10566"/>
    <cellStyle name="Calculation 2 2 22" xfId="10567"/>
    <cellStyle name="Calculation 2 2 22 2" xfId="10568"/>
    <cellStyle name="Calculation 2 2 23" xfId="10569"/>
    <cellStyle name="Calculation 2 2 24" xfId="10469"/>
    <cellStyle name="Calculation 2 2 3" xfId="10570"/>
    <cellStyle name="Calculation 2 2 3 2" xfId="10571"/>
    <cellStyle name="Calculation 2 2 3 2 2" xfId="10572"/>
    <cellStyle name="Calculation 2 2 3 2 3" xfId="10573"/>
    <cellStyle name="Calculation 2 2 3 3" xfId="10574"/>
    <cellStyle name="Calculation 2 2 3 3 2" xfId="10575"/>
    <cellStyle name="Calculation 2 2 3 4" xfId="10576"/>
    <cellStyle name="Calculation 2 2 3 5" xfId="10577"/>
    <cellStyle name="Calculation 2 2 4" xfId="10578"/>
    <cellStyle name="Calculation 2 2 4 2" xfId="10579"/>
    <cellStyle name="Calculation 2 2 4 2 2" xfId="10580"/>
    <cellStyle name="Calculation 2 2 4 2 3" xfId="10581"/>
    <cellStyle name="Calculation 2 2 4 3" xfId="10582"/>
    <cellStyle name="Calculation 2 2 4 3 2" xfId="10583"/>
    <cellStyle name="Calculation 2 2 4 4" xfId="10584"/>
    <cellStyle name="Calculation 2 2 4 5" xfId="10585"/>
    <cellStyle name="Calculation 2 2 5" xfId="10586"/>
    <cellStyle name="Calculation 2 2 5 2" xfId="10587"/>
    <cellStyle name="Calculation 2 2 5 2 2" xfId="10588"/>
    <cellStyle name="Calculation 2 2 5 2 3" xfId="10589"/>
    <cellStyle name="Calculation 2 2 5 3" xfId="10590"/>
    <cellStyle name="Calculation 2 2 5 3 2" xfId="10591"/>
    <cellStyle name="Calculation 2 2 5 4" xfId="10592"/>
    <cellStyle name="Calculation 2 2 5 5" xfId="10593"/>
    <cellStyle name="Calculation 2 2 6" xfId="10594"/>
    <cellStyle name="Calculation 2 2 6 2" xfId="10595"/>
    <cellStyle name="Calculation 2 2 6 2 2" xfId="10596"/>
    <cellStyle name="Calculation 2 2 6 2 3" xfId="10597"/>
    <cellStyle name="Calculation 2 2 6 3" xfId="10598"/>
    <cellStyle name="Calculation 2 2 6 3 2" xfId="10599"/>
    <cellStyle name="Calculation 2 2 6 4" xfId="10600"/>
    <cellStyle name="Calculation 2 2 6 5" xfId="10601"/>
    <cellStyle name="Calculation 2 2 7" xfId="10602"/>
    <cellStyle name="Calculation 2 2 7 2" xfId="10603"/>
    <cellStyle name="Calculation 2 2 7 2 2" xfId="10604"/>
    <cellStyle name="Calculation 2 2 7 2 3" xfId="10605"/>
    <cellStyle name="Calculation 2 2 7 3" xfId="10606"/>
    <cellStyle name="Calculation 2 2 7 3 2" xfId="10607"/>
    <cellStyle name="Calculation 2 2 7 4" xfId="10608"/>
    <cellStyle name="Calculation 2 2 7 5" xfId="10609"/>
    <cellStyle name="Calculation 2 2 8" xfId="10610"/>
    <cellStyle name="Calculation 2 2 8 2" xfId="10611"/>
    <cellStyle name="Calculation 2 2 8 2 2" xfId="10612"/>
    <cellStyle name="Calculation 2 2 8 2 3" xfId="10613"/>
    <cellStyle name="Calculation 2 2 8 3" xfId="10614"/>
    <cellStyle name="Calculation 2 2 8 3 2" xfId="10615"/>
    <cellStyle name="Calculation 2 2 8 4" xfId="10616"/>
    <cellStyle name="Calculation 2 2 8 5" xfId="10617"/>
    <cellStyle name="Calculation 2 2 9" xfId="10618"/>
    <cellStyle name="Calculation 2 2 9 2" xfId="10619"/>
    <cellStyle name="Calculation 2 2 9 2 2" xfId="10620"/>
    <cellStyle name="Calculation 2 2 9 2 3" xfId="10621"/>
    <cellStyle name="Calculation 2 2 9 3" xfId="10622"/>
    <cellStyle name="Calculation 2 2 9 3 2" xfId="10623"/>
    <cellStyle name="Calculation 2 2 9 4" xfId="10624"/>
    <cellStyle name="Calculation 2 2 9 5" xfId="10625"/>
    <cellStyle name="Calculation 2 20" xfId="10626"/>
    <cellStyle name="Calculation 2 20 2" xfId="10627"/>
    <cellStyle name="Calculation 2 20 2 2" xfId="10628"/>
    <cellStyle name="Calculation 2 20 2 3" xfId="10629"/>
    <cellStyle name="Calculation 2 20 3" xfId="10630"/>
    <cellStyle name="Calculation 2 20 3 2" xfId="10631"/>
    <cellStyle name="Calculation 2 20 4" xfId="10632"/>
    <cellStyle name="Calculation 2 20 5" xfId="10633"/>
    <cellStyle name="Calculation 2 21" xfId="10634"/>
    <cellStyle name="Calculation 2 21 2" xfId="10635"/>
    <cellStyle name="Calculation 2 21 2 2" xfId="10636"/>
    <cellStyle name="Calculation 2 21 2 3" xfId="10637"/>
    <cellStyle name="Calculation 2 21 3" xfId="10638"/>
    <cellStyle name="Calculation 2 21 3 2" xfId="10639"/>
    <cellStyle name="Calculation 2 21 4" xfId="10640"/>
    <cellStyle name="Calculation 2 21 5" xfId="10641"/>
    <cellStyle name="Calculation 2 22" xfId="10642"/>
    <cellStyle name="Calculation 2 22 2" xfId="10643"/>
    <cellStyle name="Calculation 2 22 2 2" xfId="10644"/>
    <cellStyle name="Calculation 2 22 2 3" xfId="10645"/>
    <cellStyle name="Calculation 2 22 3" xfId="10646"/>
    <cellStyle name="Calculation 2 22 3 2" xfId="10647"/>
    <cellStyle name="Calculation 2 22 4" xfId="10648"/>
    <cellStyle name="Calculation 2 22 5" xfId="10649"/>
    <cellStyle name="Calculation 2 23" xfId="10650"/>
    <cellStyle name="Calculation 2 23 2" xfId="10651"/>
    <cellStyle name="Calculation 2 23 2 2" xfId="10652"/>
    <cellStyle name="Calculation 2 23 2 3" xfId="10653"/>
    <cellStyle name="Calculation 2 23 3" xfId="10654"/>
    <cellStyle name="Calculation 2 23 3 2" xfId="10655"/>
    <cellStyle name="Calculation 2 23 4" xfId="10656"/>
    <cellStyle name="Calculation 2 23 5" xfId="10657"/>
    <cellStyle name="Calculation 2 24" xfId="10658"/>
    <cellStyle name="Calculation 2 24 2" xfId="10659"/>
    <cellStyle name="Calculation 2 24 2 2" xfId="10660"/>
    <cellStyle name="Calculation 2 24 2 3" xfId="10661"/>
    <cellStyle name="Calculation 2 24 3" xfId="10662"/>
    <cellStyle name="Calculation 2 24 3 2" xfId="10663"/>
    <cellStyle name="Calculation 2 24 4" xfId="10664"/>
    <cellStyle name="Calculation 2 24 5" xfId="10665"/>
    <cellStyle name="Calculation 2 25" xfId="10666"/>
    <cellStyle name="Calculation 2 25 2" xfId="10667"/>
    <cellStyle name="Calculation 2 25 2 2" xfId="10668"/>
    <cellStyle name="Calculation 2 25 2 3" xfId="10669"/>
    <cellStyle name="Calculation 2 25 3" xfId="10670"/>
    <cellStyle name="Calculation 2 25 3 2" xfId="10671"/>
    <cellStyle name="Calculation 2 25 4" xfId="10672"/>
    <cellStyle name="Calculation 2 25 5" xfId="10673"/>
    <cellStyle name="Calculation 2 26" xfId="10674"/>
    <cellStyle name="Calculation 2 26 2" xfId="10675"/>
    <cellStyle name="Calculation 2 26 2 2" xfId="10676"/>
    <cellStyle name="Calculation 2 26 2 3" xfId="10677"/>
    <cellStyle name="Calculation 2 26 3" xfId="10678"/>
    <cellStyle name="Calculation 2 26 3 2" xfId="10679"/>
    <cellStyle name="Calculation 2 26 4" xfId="10680"/>
    <cellStyle name="Calculation 2 26 5" xfId="10681"/>
    <cellStyle name="Calculation 2 27" xfId="10682"/>
    <cellStyle name="Calculation 2 27 2" xfId="10683"/>
    <cellStyle name="Calculation 2 27 2 2" xfId="10684"/>
    <cellStyle name="Calculation 2 27 2 3" xfId="10685"/>
    <cellStyle name="Calculation 2 27 3" xfId="10686"/>
    <cellStyle name="Calculation 2 27 3 2" xfId="10687"/>
    <cellStyle name="Calculation 2 27 4" xfId="10688"/>
    <cellStyle name="Calculation 2 27 5" xfId="10689"/>
    <cellStyle name="Calculation 2 28" xfId="10690"/>
    <cellStyle name="Calculation 2 28 2" xfId="10691"/>
    <cellStyle name="Calculation 2 29" xfId="10692"/>
    <cellStyle name="Calculation 2 29 2" xfId="10693"/>
    <cellStyle name="Calculation 2 3" xfId="10694"/>
    <cellStyle name="Calculation 2 3 10" xfId="10695"/>
    <cellStyle name="Calculation 2 3 10 2" xfId="10696"/>
    <cellStyle name="Calculation 2 3 10 2 2" xfId="10697"/>
    <cellStyle name="Calculation 2 3 10 2 3" xfId="10698"/>
    <cellStyle name="Calculation 2 3 10 3" xfId="10699"/>
    <cellStyle name="Calculation 2 3 10 3 2" xfId="10700"/>
    <cellStyle name="Calculation 2 3 10 4" xfId="10701"/>
    <cellStyle name="Calculation 2 3 10 5" xfId="10702"/>
    <cellStyle name="Calculation 2 3 11" xfId="10703"/>
    <cellStyle name="Calculation 2 3 11 2" xfId="10704"/>
    <cellStyle name="Calculation 2 3 11 2 2" xfId="10705"/>
    <cellStyle name="Calculation 2 3 11 2 3" xfId="10706"/>
    <cellStyle name="Calculation 2 3 11 3" xfId="10707"/>
    <cellStyle name="Calculation 2 3 11 3 2" xfId="10708"/>
    <cellStyle name="Calculation 2 3 11 4" xfId="10709"/>
    <cellStyle name="Calculation 2 3 11 5" xfId="10710"/>
    <cellStyle name="Calculation 2 3 12" xfId="10711"/>
    <cellStyle name="Calculation 2 3 12 2" xfId="10712"/>
    <cellStyle name="Calculation 2 3 12 2 2" xfId="10713"/>
    <cellStyle name="Calculation 2 3 12 2 3" xfId="10714"/>
    <cellStyle name="Calculation 2 3 12 3" xfId="10715"/>
    <cellStyle name="Calculation 2 3 12 3 2" xfId="10716"/>
    <cellStyle name="Calculation 2 3 12 4" xfId="10717"/>
    <cellStyle name="Calculation 2 3 12 5" xfId="10718"/>
    <cellStyle name="Calculation 2 3 13" xfId="10719"/>
    <cellStyle name="Calculation 2 3 13 2" xfId="10720"/>
    <cellStyle name="Calculation 2 3 13 2 2" xfId="10721"/>
    <cellStyle name="Calculation 2 3 13 2 3" xfId="10722"/>
    <cellStyle name="Calculation 2 3 13 3" xfId="10723"/>
    <cellStyle name="Calculation 2 3 13 3 2" xfId="10724"/>
    <cellStyle name="Calculation 2 3 13 4" xfId="10725"/>
    <cellStyle name="Calculation 2 3 13 5" xfId="10726"/>
    <cellStyle name="Calculation 2 3 14" xfId="10727"/>
    <cellStyle name="Calculation 2 3 14 2" xfId="10728"/>
    <cellStyle name="Calculation 2 3 14 2 2" xfId="10729"/>
    <cellStyle name="Calculation 2 3 14 2 3" xfId="10730"/>
    <cellStyle name="Calculation 2 3 14 3" xfId="10731"/>
    <cellStyle name="Calculation 2 3 14 3 2" xfId="10732"/>
    <cellStyle name="Calculation 2 3 14 4" xfId="10733"/>
    <cellStyle name="Calculation 2 3 14 5" xfId="10734"/>
    <cellStyle name="Calculation 2 3 15" xfId="10735"/>
    <cellStyle name="Calculation 2 3 15 2" xfId="10736"/>
    <cellStyle name="Calculation 2 3 15 2 2" xfId="10737"/>
    <cellStyle name="Calculation 2 3 15 2 3" xfId="10738"/>
    <cellStyle name="Calculation 2 3 15 3" xfId="10739"/>
    <cellStyle name="Calculation 2 3 15 3 2" xfId="10740"/>
    <cellStyle name="Calculation 2 3 15 4" xfId="10741"/>
    <cellStyle name="Calculation 2 3 15 5" xfId="10742"/>
    <cellStyle name="Calculation 2 3 16" xfId="10743"/>
    <cellStyle name="Calculation 2 3 16 2" xfId="10744"/>
    <cellStyle name="Calculation 2 3 16 2 2" xfId="10745"/>
    <cellStyle name="Calculation 2 3 16 2 3" xfId="10746"/>
    <cellStyle name="Calculation 2 3 16 3" xfId="10747"/>
    <cellStyle name="Calculation 2 3 16 3 2" xfId="10748"/>
    <cellStyle name="Calculation 2 3 16 4" xfId="10749"/>
    <cellStyle name="Calculation 2 3 16 5" xfId="10750"/>
    <cellStyle name="Calculation 2 3 17" xfId="10751"/>
    <cellStyle name="Calculation 2 3 17 2" xfId="10752"/>
    <cellStyle name="Calculation 2 3 17 2 2" xfId="10753"/>
    <cellStyle name="Calculation 2 3 17 2 3" xfId="10754"/>
    <cellStyle name="Calculation 2 3 17 3" xfId="10755"/>
    <cellStyle name="Calculation 2 3 17 3 2" xfId="10756"/>
    <cellStyle name="Calculation 2 3 17 4" xfId="10757"/>
    <cellStyle name="Calculation 2 3 17 5" xfId="10758"/>
    <cellStyle name="Calculation 2 3 18" xfId="10759"/>
    <cellStyle name="Calculation 2 3 18 2" xfId="10760"/>
    <cellStyle name="Calculation 2 3 18 2 2" xfId="10761"/>
    <cellStyle name="Calculation 2 3 18 2 3" xfId="10762"/>
    <cellStyle name="Calculation 2 3 18 3" xfId="10763"/>
    <cellStyle name="Calculation 2 3 18 3 2" xfId="10764"/>
    <cellStyle name="Calculation 2 3 18 4" xfId="10765"/>
    <cellStyle name="Calculation 2 3 18 5" xfId="10766"/>
    <cellStyle name="Calculation 2 3 19" xfId="10767"/>
    <cellStyle name="Calculation 2 3 19 2" xfId="10768"/>
    <cellStyle name="Calculation 2 3 19 2 2" xfId="10769"/>
    <cellStyle name="Calculation 2 3 19 2 3" xfId="10770"/>
    <cellStyle name="Calculation 2 3 19 3" xfId="10771"/>
    <cellStyle name="Calculation 2 3 19 3 2" xfId="10772"/>
    <cellStyle name="Calculation 2 3 19 4" xfId="10773"/>
    <cellStyle name="Calculation 2 3 19 5" xfId="10774"/>
    <cellStyle name="Calculation 2 3 2" xfId="10775"/>
    <cellStyle name="Calculation 2 3 2 2" xfId="10776"/>
    <cellStyle name="Calculation 2 3 2 2 2" xfId="10777"/>
    <cellStyle name="Calculation 2 3 2 2 3" xfId="10778"/>
    <cellStyle name="Calculation 2 3 2 3" xfId="10779"/>
    <cellStyle name="Calculation 2 3 2 3 2" xfId="10780"/>
    <cellStyle name="Calculation 2 3 2 4" xfId="10781"/>
    <cellStyle name="Calculation 2 3 2 5" xfId="10782"/>
    <cellStyle name="Calculation 2 3 20" xfId="10783"/>
    <cellStyle name="Calculation 2 3 20 2" xfId="10784"/>
    <cellStyle name="Calculation 2 3 20 2 2" xfId="10785"/>
    <cellStyle name="Calculation 2 3 20 2 3" xfId="10786"/>
    <cellStyle name="Calculation 2 3 20 3" xfId="10787"/>
    <cellStyle name="Calculation 2 3 20 4" xfId="10788"/>
    <cellStyle name="Calculation 2 3 20 5" xfId="10789"/>
    <cellStyle name="Calculation 2 3 21" xfId="10790"/>
    <cellStyle name="Calculation 2 3 21 2" xfId="10791"/>
    <cellStyle name="Calculation 2 3 22" xfId="10792"/>
    <cellStyle name="Calculation 2 3 22 2" xfId="10793"/>
    <cellStyle name="Calculation 2 3 23" xfId="10794"/>
    <cellStyle name="Calculation 2 3 3" xfId="10795"/>
    <cellStyle name="Calculation 2 3 3 2" xfId="10796"/>
    <cellStyle name="Calculation 2 3 3 2 2" xfId="10797"/>
    <cellStyle name="Calculation 2 3 3 2 3" xfId="10798"/>
    <cellStyle name="Calculation 2 3 3 3" xfId="10799"/>
    <cellStyle name="Calculation 2 3 3 3 2" xfId="10800"/>
    <cellStyle name="Calculation 2 3 3 4" xfId="10801"/>
    <cellStyle name="Calculation 2 3 3 5" xfId="10802"/>
    <cellStyle name="Calculation 2 3 4" xfId="10803"/>
    <cellStyle name="Calculation 2 3 4 2" xfId="10804"/>
    <cellStyle name="Calculation 2 3 4 2 2" xfId="10805"/>
    <cellStyle name="Calculation 2 3 4 2 3" xfId="10806"/>
    <cellStyle name="Calculation 2 3 4 3" xfId="10807"/>
    <cellStyle name="Calculation 2 3 4 3 2" xfId="10808"/>
    <cellStyle name="Calculation 2 3 4 4" xfId="10809"/>
    <cellStyle name="Calculation 2 3 4 5" xfId="10810"/>
    <cellStyle name="Calculation 2 3 5" xfId="10811"/>
    <cellStyle name="Calculation 2 3 5 2" xfId="10812"/>
    <cellStyle name="Calculation 2 3 5 2 2" xfId="10813"/>
    <cellStyle name="Calculation 2 3 5 2 3" xfId="10814"/>
    <cellStyle name="Calculation 2 3 5 3" xfId="10815"/>
    <cellStyle name="Calculation 2 3 5 3 2" xfId="10816"/>
    <cellStyle name="Calculation 2 3 5 4" xfId="10817"/>
    <cellStyle name="Calculation 2 3 5 5" xfId="10818"/>
    <cellStyle name="Calculation 2 3 6" xfId="10819"/>
    <cellStyle name="Calculation 2 3 6 2" xfId="10820"/>
    <cellStyle name="Calculation 2 3 6 2 2" xfId="10821"/>
    <cellStyle name="Calculation 2 3 6 2 3" xfId="10822"/>
    <cellStyle name="Calculation 2 3 6 3" xfId="10823"/>
    <cellStyle name="Calculation 2 3 6 3 2" xfId="10824"/>
    <cellStyle name="Calculation 2 3 6 4" xfId="10825"/>
    <cellStyle name="Calculation 2 3 6 5" xfId="10826"/>
    <cellStyle name="Calculation 2 3 7" xfId="10827"/>
    <cellStyle name="Calculation 2 3 7 2" xfId="10828"/>
    <cellStyle name="Calculation 2 3 7 2 2" xfId="10829"/>
    <cellStyle name="Calculation 2 3 7 2 3" xfId="10830"/>
    <cellStyle name="Calculation 2 3 7 3" xfId="10831"/>
    <cellStyle name="Calculation 2 3 7 3 2" xfId="10832"/>
    <cellStyle name="Calculation 2 3 7 4" xfId="10833"/>
    <cellStyle name="Calculation 2 3 7 5" xfId="10834"/>
    <cellStyle name="Calculation 2 3 8" xfId="10835"/>
    <cellStyle name="Calculation 2 3 8 2" xfId="10836"/>
    <cellStyle name="Calculation 2 3 8 2 2" xfId="10837"/>
    <cellStyle name="Calculation 2 3 8 2 3" xfId="10838"/>
    <cellStyle name="Calculation 2 3 8 3" xfId="10839"/>
    <cellStyle name="Calculation 2 3 8 3 2" xfId="10840"/>
    <cellStyle name="Calculation 2 3 8 4" xfId="10841"/>
    <cellStyle name="Calculation 2 3 8 5" xfId="10842"/>
    <cellStyle name="Calculation 2 3 9" xfId="10843"/>
    <cellStyle name="Calculation 2 3 9 2" xfId="10844"/>
    <cellStyle name="Calculation 2 3 9 2 2" xfId="10845"/>
    <cellStyle name="Calculation 2 3 9 2 3" xfId="10846"/>
    <cellStyle name="Calculation 2 3 9 3" xfId="10847"/>
    <cellStyle name="Calculation 2 3 9 3 2" xfId="10848"/>
    <cellStyle name="Calculation 2 3 9 4" xfId="10849"/>
    <cellStyle name="Calculation 2 3 9 5" xfId="10850"/>
    <cellStyle name="Calculation 2 30" xfId="10851"/>
    <cellStyle name="Calculation 2 31" xfId="10852"/>
    <cellStyle name="Calculation 2 32" xfId="10853"/>
    <cellStyle name="Calculation 2 33" xfId="10854"/>
    <cellStyle name="Calculation 2 34" xfId="10855"/>
    <cellStyle name="Calculation 2 35" xfId="10856"/>
    <cellStyle name="Calculation 2 36" xfId="10857"/>
    <cellStyle name="Calculation 2 37" xfId="10858"/>
    <cellStyle name="Calculation 2 38" xfId="10859"/>
    <cellStyle name="Calculation 2 39" xfId="10860"/>
    <cellStyle name="Calculation 2 4" xfId="10861"/>
    <cellStyle name="Calculation 2 4 10" xfId="10862"/>
    <cellStyle name="Calculation 2 4 10 2" xfId="10863"/>
    <cellStyle name="Calculation 2 4 10 2 2" xfId="10864"/>
    <cellStyle name="Calculation 2 4 10 2 3" xfId="10865"/>
    <cellStyle name="Calculation 2 4 10 3" xfId="10866"/>
    <cellStyle name="Calculation 2 4 10 3 2" xfId="10867"/>
    <cellStyle name="Calculation 2 4 10 4" xfId="10868"/>
    <cellStyle name="Calculation 2 4 10 5" xfId="10869"/>
    <cellStyle name="Calculation 2 4 11" xfId="10870"/>
    <cellStyle name="Calculation 2 4 11 2" xfId="10871"/>
    <cellStyle name="Calculation 2 4 11 2 2" xfId="10872"/>
    <cellStyle name="Calculation 2 4 11 2 3" xfId="10873"/>
    <cellStyle name="Calculation 2 4 11 3" xfId="10874"/>
    <cellStyle name="Calculation 2 4 11 3 2" xfId="10875"/>
    <cellStyle name="Calculation 2 4 11 4" xfId="10876"/>
    <cellStyle name="Calculation 2 4 11 5" xfId="10877"/>
    <cellStyle name="Calculation 2 4 12" xfId="10878"/>
    <cellStyle name="Calculation 2 4 12 2" xfId="10879"/>
    <cellStyle name="Calculation 2 4 12 2 2" xfId="10880"/>
    <cellStyle name="Calculation 2 4 12 2 3" xfId="10881"/>
    <cellStyle name="Calculation 2 4 12 3" xfId="10882"/>
    <cellStyle name="Calculation 2 4 12 3 2" xfId="10883"/>
    <cellStyle name="Calculation 2 4 12 4" xfId="10884"/>
    <cellStyle name="Calculation 2 4 12 5" xfId="10885"/>
    <cellStyle name="Calculation 2 4 13" xfId="10886"/>
    <cellStyle name="Calculation 2 4 13 2" xfId="10887"/>
    <cellStyle name="Calculation 2 4 13 2 2" xfId="10888"/>
    <cellStyle name="Calculation 2 4 13 2 3" xfId="10889"/>
    <cellStyle name="Calculation 2 4 13 3" xfId="10890"/>
    <cellStyle name="Calculation 2 4 13 3 2" xfId="10891"/>
    <cellStyle name="Calculation 2 4 13 4" xfId="10892"/>
    <cellStyle name="Calculation 2 4 13 5" xfId="10893"/>
    <cellStyle name="Calculation 2 4 14" xfId="10894"/>
    <cellStyle name="Calculation 2 4 14 2" xfId="10895"/>
    <cellStyle name="Calculation 2 4 14 2 2" xfId="10896"/>
    <cellStyle name="Calculation 2 4 14 2 3" xfId="10897"/>
    <cellStyle name="Calculation 2 4 14 3" xfId="10898"/>
    <cellStyle name="Calculation 2 4 14 3 2" xfId="10899"/>
    <cellStyle name="Calculation 2 4 14 4" xfId="10900"/>
    <cellStyle name="Calculation 2 4 14 5" xfId="10901"/>
    <cellStyle name="Calculation 2 4 15" xfId="10902"/>
    <cellStyle name="Calculation 2 4 15 2" xfId="10903"/>
    <cellStyle name="Calculation 2 4 15 2 2" xfId="10904"/>
    <cellStyle name="Calculation 2 4 15 2 3" xfId="10905"/>
    <cellStyle name="Calculation 2 4 15 3" xfId="10906"/>
    <cellStyle name="Calculation 2 4 15 3 2" xfId="10907"/>
    <cellStyle name="Calculation 2 4 15 4" xfId="10908"/>
    <cellStyle name="Calculation 2 4 15 5" xfId="10909"/>
    <cellStyle name="Calculation 2 4 16" xfId="10910"/>
    <cellStyle name="Calculation 2 4 16 2" xfId="10911"/>
    <cellStyle name="Calculation 2 4 16 2 2" xfId="10912"/>
    <cellStyle name="Calculation 2 4 16 2 3" xfId="10913"/>
    <cellStyle name="Calculation 2 4 16 3" xfId="10914"/>
    <cellStyle name="Calculation 2 4 16 3 2" xfId="10915"/>
    <cellStyle name="Calculation 2 4 16 4" xfId="10916"/>
    <cellStyle name="Calculation 2 4 16 5" xfId="10917"/>
    <cellStyle name="Calculation 2 4 17" xfId="10918"/>
    <cellStyle name="Calculation 2 4 17 2" xfId="10919"/>
    <cellStyle name="Calculation 2 4 17 2 2" xfId="10920"/>
    <cellStyle name="Calculation 2 4 17 2 3" xfId="10921"/>
    <cellStyle name="Calculation 2 4 17 3" xfId="10922"/>
    <cellStyle name="Calculation 2 4 17 3 2" xfId="10923"/>
    <cellStyle name="Calculation 2 4 17 4" xfId="10924"/>
    <cellStyle name="Calculation 2 4 17 5" xfId="10925"/>
    <cellStyle name="Calculation 2 4 18" xfId="10926"/>
    <cellStyle name="Calculation 2 4 18 2" xfId="10927"/>
    <cellStyle name="Calculation 2 4 18 2 2" xfId="10928"/>
    <cellStyle name="Calculation 2 4 18 2 3" xfId="10929"/>
    <cellStyle name="Calculation 2 4 18 3" xfId="10930"/>
    <cellStyle name="Calculation 2 4 18 3 2" xfId="10931"/>
    <cellStyle name="Calculation 2 4 18 4" xfId="10932"/>
    <cellStyle name="Calculation 2 4 18 5" xfId="10933"/>
    <cellStyle name="Calculation 2 4 19" xfId="10934"/>
    <cellStyle name="Calculation 2 4 19 2" xfId="10935"/>
    <cellStyle name="Calculation 2 4 19 2 2" xfId="10936"/>
    <cellStyle name="Calculation 2 4 19 2 3" xfId="10937"/>
    <cellStyle name="Calculation 2 4 19 3" xfId="10938"/>
    <cellStyle name="Calculation 2 4 19 3 2" xfId="10939"/>
    <cellStyle name="Calculation 2 4 19 4" xfId="10940"/>
    <cellStyle name="Calculation 2 4 19 5" xfId="10941"/>
    <cellStyle name="Calculation 2 4 2" xfId="10942"/>
    <cellStyle name="Calculation 2 4 2 2" xfId="10943"/>
    <cellStyle name="Calculation 2 4 2 2 2" xfId="10944"/>
    <cellStyle name="Calculation 2 4 2 2 3" xfId="10945"/>
    <cellStyle name="Calculation 2 4 2 3" xfId="10946"/>
    <cellStyle name="Calculation 2 4 2 3 2" xfId="10947"/>
    <cellStyle name="Calculation 2 4 2 4" xfId="10948"/>
    <cellStyle name="Calculation 2 4 2 5" xfId="10949"/>
    <cellStyle name="Calculation 2 4 20" xfId="10950"/>
    <cellStyle name="Calculation 2 4 20 2" xfId="10951"/>
    <cellStyle name="Calculation 2 4 20 2 2" xfId="10952"/>
    <cellStyle name="Calculation 2 4 20 2 3" xfId="10953"/>
    <cellStyle name="Calculation 2 4 20 3" xfId="10954"/>
    <cellStyle name="Calculation 2 4 20 4" xfId="10955"/>
    <cellStyle name="Calculation 2 4 20 5" xfId="10956"/>
    <cellStyle name="Calculation 2 4 21" xfId="10957"/>
    <cellStyle name="Calculation 2 4 21 2" xfId="10958"/>
    <cellStyle name="Calculation 2 4 22" xfId="10959"/>
    <cellStyle name="Calculation 2 4 22 2" xfId="10960"/>
    <cellStyle name="Calculation 2 4 23" xfId="10961"/>
    <cellStyle name="Calculation 2 4 3" xfId="10962"/>
    <cellStyle name="Calculation 2 4 3 2" xfId="10963"/>
    <cellStyle name="Calculation 2 4 3 2 2" xfId="10964"/>
    <cellStyle name="Calculation 2 4 3 2 3" xfId="10965"/>
    <cellStyle name="Calculation 2 4 3 3" xfId="10966"/>
    <cellStyle name="Calculation 2 4 3 3 2" xfId="10967"/>
    <cellStyle name="Calculation 2 4 3 4" xfId="10968"/>
    <cellStyle name="Calculation 2 4 3 5" xfId="10969"/>
    <cellStyle name="Calculation 2 4 4" xfId="10970"/>
    <cellStyle name="Calculation 2 4 4 2" xfId="10971"/>
    <cellStyle name="Calculation 2 4 4 2 2" xfId="10972"/>
    <cellStyle name="Calculation 2 4 4 2 3" xfId="10973"/>
    <cellStyle name="Calculation 2 4 4 3" xfId="10974"/>
    <cellStyle name="Calculation 2 4 4 3 2" xfId="10975"/>
    <cellStyle name="Calculation 2 4 4 4" xfId="10976"/>
    <cellStyle name="Calculation 2 4 4 5" xfId="10977"/>
    <cellStyle name="Calculation 2 4 5" xfId="10978"/>
    <cellStyle name="Calculation 2 4 5 2" xfId="10979"/>
    <cellStyle name="Calculation 2 4 5 2 2" xfId="10980"/>
    <cellStyle name="Calculation 2 4 5 2 3" xfId="10981"/>
    <cellStyle name="Calculation 2 4 5 3" xfId="10982"/>
    <cellStyle name="Calculation 2 4 5 3 2" xfId="10983"/>
    <cellStyle name="Calculation 2 4 5 4" xfId="10984"/>
    <cellStyle name="Calculation 2 4 5 5" xfId="10985"/>
    <cellStyle name="Calculation 2 4 6" xfId="10986"/>
    <cellStyle name="Calculation 2 4 6 2" xfId="10987"/>
    <cellStyle name="Calculation 2 4 6 2 2" xfId="10988"/>
    <cellStyle name="Calculation 2 4 6 2 3" xfId="10989"/>
    <cellStyle name="Calculation 2 4 6 3" xfId="10990"/>
    <cellStyle name="Calculation 2 4 6 3 2" xfId="10991"/>
    <cellStyle name="Calculation 2 4 6 4" xfId="10992"/>
    <cellStyle name="Calculation 2 4 6 5" xfId="10993"/>
    <cellStyle name="Calculation 2 4 7" xfId="10994"/>
    <cellStyle name="Calculation 2 4 7 2" xfId="10995"/>
    <cellStyle name="Calculation 2 4 7 2 2" xfId="10996"/>
    <cellStyle name="Calculation 2 4 7 2 3" xfId="10997"/>
    <cellStyle name="Calculation 2 4 7 3" xfId="10998"/>
    <cellStyle name="Calculation 2 4 7 3 2" xfId="10999"/>
    <cellStyle name="Calculation 2 4 7 4" xfId="11000"/>
    <cellStyle name="Calculation 2 4 7 5" xfId="11001"/>
    <cellStyle name="Calculation 2 4 8" xfId="11002"/>
    <cellStyle name="Calculation 2 4 8 2" xfId="11003"/>
    <cellStyle name="Calculation 2 4 8 2 2" xfId="11004"/>
    <cellStyle name="Calculation 2 4 8 2 3" xfId="11005"/>
    <cellStyle name="Calculation 2 4 8 3" xfId="11006"/>
    <cellStyle name="Calculation 2 4 8 3 2" xfId="11007"/>
    <cellStyle name="Calculation 2 4 8 4" xfId="11008"/>
    <cellStyle name="Calculation 2 4 8 5" xfId="11009"/>
    <cellStyle name="Calculation 2 4 9" xfId="11010"/>
    <cellStyle name="Calculation 2 4 9 2" xfId="11011"/>
    <cellStyle name="Calculation 2 4 9 2 2" xfId="11012"/>
    <cellStyle name="Calculation 2 4 9 2 3" xfId="11013"/>
    <cellStyle name="Calculation 2 4 9 3" xfId="11014"/>
    <cellStyle name="Calculation 2 4 9 3 2" xfId="11015"/>
    <cellStyle name="Calculation 2 4 9 4" xfId="11016"/>
    <cellStyle name="Calculation 2 4 9 5" xfId="11017"/>
    <cellStyle name="Calculation 2 40" xfId="11018"/>
    <cellStyle name="Calculation 2 41" xfId="11019"/>
    <cellStyle name="Calculation 2 42" xfId="11020"/>
    <cellStyle name="Calculation 2 43" xfId="11021"/>
    <cellStyle name="Calculation 2 44" xfId="11022"/>
    <cellStyle name="Calculation 2 45" xfId="55634"/>
    <cellStyle name="Calculation 2 46" xfId="10385"/>
    <cellStyle name="Calculation 2 5" xfId="11023"/>
    <cellStyle name="Calculation 2 5 10" xfId="11024"/>
    <cellStyle name="Calculation 2 5 10 2" xfId="11025"/>
    <cellStyle name="Calculation 2 5 10 2 2" xfId="11026"/>
    <cellStyle name="Calculation 2 5 10 2 3" xfId="11027"/>
    <cellStyle name="Calculation 2 5 10 3" xfId="11028"/>
    <cellStyle name="Calculation 2 5 10 3 2" xfId="11029"/>
    <cellStyle name="Calculation 2 5 10 4" xfId="11030"/>
    <cellStyle name="Calculation 2 5 10 5" xfId="11031"/>
    <cellStyle name="Calculation 2 5 11" xfId="11032"/>
    <cellStyle name="Calculation 2 5 11 2" xfId="11033"/>
    <cellStyle name="Calculation 2 5 11 2 2" xfId="11034"/>
    <cellStyle name="Calculation 2 5 11 2 3" xfId="11035"/>
    <cellStyle name="Calculation 2 5 11 3" xfId="11036"/>
    <cellStyle name="Calculation 2 5 11 3 2" xfId="11037"/>
    <cellStyle name="Calculation 2 5 11 4" xfId="11038"/>
    <cellStyle name="Calculation 2 5 11 5" xfId="11039"/>
    <cellStyle name="Calculation 2 5 12" xfId="11040"/>
    <cellStyle name="Calculation 2 5 12 2" xfId="11041"/>
    <cellStyle name="Calculation 2 5 12 2 2" xfId="11042"/>
    <cellStyle name="Calculation 2 5 12 2 3" xfId="11043"/>
    <cellStyle name="Calculation 2 5 12 3" xfId="11044"/>
    <cellStyle name="Calculation 2 5 12 3 2" xfId="11045"/>
    <cellStyle name="Calculation 2 5 12 4" xfId="11046"/>
    <cellStyle name="Calculation 2 5 12 5" xfId="11047"/>
    <cellStyle name="Calculation 2 5 13" xfId="11048"/>
    <cellStyle name="Calculation 2 5 13 2" xfId="11049"/>
    <cellStyle name="Calculation 2 5 13 2 2" xfId="11050"/>
    <cellStyle name="Calculation 2 5 13 2 3" xfId="11051"/>
    <cellStyle name="Calculation 2 5 13 3" xfId="11052"/>
    <cellStyle name="Calculation 2 5 13 3 2" xfId="11053"/>
    <cellStyle name="Calculation 2 5 13 4" xfId="11054"/>
    <cellStyle name="Calculation 2 5 13 5" xfId="11055"/>
    <cellStyle name="Calculation 2 5 14" xfId="11056"/>
    <cellStyle name="Calculation 2 5 14 2" xfId="11057"/>
    <cellStyle name="Calculation 2 5 14 2 2" xfId="11058"/>
    <cellStyle name="Calculation 2 5 14 2 3" xfId="11059"/>
    <cellStyle name="Calculation 2 5 14 3" xfId="11060"/>
    <cellStyle name="Calculation 2 5 14 3 2" xfId="11061"/>
    <cellStyle name="Calculation 2 5 14 4" xfId="11062"/>
    <cellStyle name="Calculation 2 5 14 5" xfId="11063"/>
    <cellStyle name="Calculation 2 5 15" xfId="11064"/>
    <cellStyle name="Calculation 2 5 15 2" xfId="11065"/>
    <cellStyle name="Calculation 2 5 15 2 2" xfId="11066"/>
    <cellStyle name="Calculation 2 5 15 2 3" xfId="11067"/>
    <cellStyle name="Calculation 2 5 15 3" xfId="11068"/>
    <cellStyle name="Calculation 2 5 15 3 2" xfId="11069"/>
    <cellStyle name="Calculation 2 5 15 4" xfId="11070"/>
    <cellStyle name="Calculation 2 5 15 5" xfId="11071"/>
    <cellStyle name="Calculation 2 5 16" xfId="11072"/>
    <cellStyle name="Calculation 2 5 16 2" xfId="11073"/>
    <cellStyle name="Calculation 2 5 16 2 2" xfId="11074"/>
    <cellStyle name="Calculation 2 5 16 2 3" xfId="11075"/>
    <cellStyle name="Calculation 2 5 16 3" xfId="11076"/>
    <cellStyle name="Calculation 2 5 16 3 2" xfId="11077"/>
    <cellStyle name="Calculation 2 5 16 4" xfId="11078"/>
    <cellStyle name="Calculation 2 5 16 5" xfId="11079"/>
    <cellStyle name="Calculation 2 5 17" xfId="11080"/>
    <cellStyle name="Calculation 2 5 17 2" xfId="11081"/>
    <cellStyle name="Calculation 2 5 17 2 2" xfId="11082"/>
    <cellStyle name="Calculation 2 5 17 2 3" xfId="11083"/>
    <cellStyle name="Calculation 2 5 17 3" xfId="11084"/>
    <cellStyle name="Calculation 2 5 17 3 2" xfId="11085"/>
    <cellStyle name="Calculation 2 5 17 4" xfId="11086"/>
    <cellStyle name="Calculation 2 5 17 5" xfId="11087"/>
    <cellStyle name="Calculation 2 5 18" xfId="11088"/>
    <cellStyle name="Calculation 2 5 18 2" xfId="11089"/>
    <cellStyle name="Calculation 2 5 18 2 2" xfId="11090"/>
    <cellStyle name="Calculation 2 5 18 2 3" xfId="11091"/>
    <cellStyle name="Calculation 2 5 18 3" xfId="11092"/>
    <cellStyle name="Calculation 2 5 18 3 2" xfId="11093"/>
    <cellStyle name="Calculation 2 5 18 4" xfId="11094"/>
    <cellStyle name="Calculation 2 5 18 5" xfId="11095"/>
    <cellStyle name="Calculation 2 5 19" xfId="11096"/>
    <cellStyle name="Calculation 2 5 19 2" xfId="11097"/>
    <cellStyle name="Calculation 2 5 19 2 2" xfId="11098"/>
    <cellStyle name="Calculation 2 5 19 2 3" xfId="11099"/>
    <cellStyle name="Calculation 2 5 19 3" xfId="11100"/>
    <cellStyle name="Calculation 2 5 19 3 2" xfId="11101"/>
    <cellStyle name="Calculation 2 5 19 4" xfId="11102"/>
    <cellStyle name="Calculation 2 5 19 5" xfId="11103"/>
    <cellStyle name="Calculation 2 5 2" xfId="11104"/>
    <cellStyle name="Calculation 2 5 2 2" xfId="11105"/>
    <cellStyle name="Calculation 2 5 2 2 2" xfId="11106"/>
    <cellStyle name="Calculation 2 5 2 2 3" xfId="11107"/>
    <cellStyle name="Calculation 2 5 2 3" xfId="11108"/>
    <cellStyle name="Calculation 2 5 2 3 2" xfId="11109"/>
    <cellStyle name="Calculation 2 5 2 4" xfId="11110"/>
    <cellStyle name="Calculation 2 5 2 5" xfId="11111"/>
    <cellStyle name="Calculation 2 5 20" xfId="11112"/>
    <cellStyle name="Calculation 2 5 20 2" xfId="11113"/>
    <cellStyle name="Calculation 2 5 20 2 2" xfId="11114"/>
    <cellStyle name="Calculation 2 5 20 2 3" xfId="11115"/>
    <cellStyle name="Calculation 2 5 20 3" xfId="11116"/>
    <cellStyle name="Calculation 2 5 20 4" xfId="11117"/>
    <cellStyle name="Calculation 2 5 20 5" xfId="11118"/>
    <cellStyle name="Calculation 2 5 21" xfId="11119"/>
    <cellStyle name="Calculation 2 5 21 2" xfId="11120"/>
    <cellStyle name="Calculation 2 5 22" xfId="11121"/>
    <cellStyle name="Calculation 2 5 22 2" xfId="11122"/>
    <cellStyle name="Calculation 2 5 23" xfId="11123"/>
    <cellStyle name="Calculation 2 5 3" xfId="11124"/>
    <cellStyle name="Calculation 2 5 3 2" xfId="11125"/>
    <cellStyle name="Calculation 2 5 3 2 2" xfId="11126"/>
    <cellStyle name="Calculation 2 5 3 2 3" xfId="11127"/>
    <cellStyle name="Calculation 2 5 3 3" xfId="11128"/>
    <cellStyle name="Calculation 2 5 3 3 2" xfId="11129"/>
    <cellStyle name="Calculation 2 5 3 4" xfId="11130"/>
    <cellStyle name="Calculation 2 5 3 5" xfId="11131"/>
    <cellStyle name="Calculation 2 5 4" xfId="11132"/>
    <cellStyle name="Calculation 2 5 4 2" xfId="11133"/>
    <cellStyle name="Calculation 2 5 4 2 2" xfId="11134"/>
    <cellStyle name="Calculation 2 5 4 2 3" xfId="11135"/>
    <cellStyle name="Calculation 2 5 4 3" xfId="11136"/>
    <cellStyle name="Calculation 2 5 4 3 2" xfId="11137"/>
    <cellStyle name="Calculation 2 5 4 4" xfId="11138"/>
    <cellStyle name="Calculation 2 5 4 5" xfId="11139"/>
    <cellStyle name="Calculation 2 5 5" xfId="11140"/>
    <cellStyle name="Calculation 2 5 5 2" xfId="11141"/>
    <cellStyle name="Calculation 2 5 5 2 2" xfId="11142"/>
    <cellStyle name="Calculation 2 5 5 2 3" xfId="11143"/>
    <cellStyle name="Calculation 2 5 5 3" xfId="11144"/>
    <cellStyle name="Calculation 2 5 5 3 2" xfId="11145"/>
    <cellStyle name="Calculation 2 5 5 4" xfId="11146"/>
    <cellStyle name="Calculation 2 5 5 5" xfId="11147"/>
    <cellStyle name="Calculation 2 5 6" xfId="11148"/>
    <cellStyle name="Calculation 2 5 6 2" xfId="11149"/>
    <cellStyle name="Calculation 2 5 6 2 2" xfId="11150"/>
    <cellStyle name="Calculation 2 5 6 2 3" xfId="11151"/>
    <cellStyle name="Calculation 2 5 6 3" xfId="11152"/>
    <cellStyle name="Calculation 2 5 6 3 2" xfId="11153"/>
    <cellStyle name="Calculation 2 5 6 4" xfId="11154"/>
    <cellStyle name="Calculation 2 5 6 5" xfId="11155"/>
    <cellStyle name="Calculation 2 5 7" xfId="11156"/>
    <cellStyle name="Calculation 2 5 7 2" xfId="11157"/>
    <cellStyle name="Calculation 2 5 7 2 2" xfId="11158"/>
    <cellStyle name="Calculation 2 5 7 2 3" xfId="11159"/>
    <cellStyle name="Calculation 2 5 7 3" xfId="11160"/>
    <cellStyle name="Calculation 2 5 7 3 2" xfId="11161"/>
    <cellStyle name="Calculation 2 5 7 4" xfId="11162"/>
    <cellStyle name="Calculation 2 5 7 5" xfId="11163"/>
    <cellStyle name="Calculation 2 5 8" xfId="11164"/>
    <cellStyle name="Calculation 2 5 8 2" xfId="11165"/>
    <cellStyle name="Calculation 2 5 8 2 2" xfId="11166"/>
    <cellStyle name="Calculation 2 5 8 2 3" xfId="11167"/>
    <cellStyle name="Calculation 2 5 8 3" xfId="11168"/>
    <cellStyle name="Calculation 2 5 8 3 2" xfId="11169"/>
    <cellStyle name="Calculation 2 5 8 4" xfId="11170"/>
    <cellStyle name="Calculation 2 5 8 5" xfId="11171"/>
    <cellStyle name="Calculation 2 5 9" xfId="11172"/>
    <cellStyle name="Calculation 2 5 9 2" xfId="11173"/>
    <cellStyle name="Calculation 2 5 9 2 2" xfId="11174"/>
    <cellStyle name="Calculation 2 5 9 2 3" xfId="11175"/>
    <cellStyle name="Calculation 2 5 9 3" xfId="11176"/>
    <cellStyle name="Calculation 2 5 9 3 2" xfId="11177"/>
    <cellStyle name="Calculation 2 5 9 4" xfId="11178"/>
    <cellStyle name="Calculation 2 5 9 5" xfId="11179"/>
    <cellStyle name="Calculation 2 6" xfId="11180"/>
    <cellStyle name="Calculation 2 6 10" xfId="11181"/>
    <cellStyle name="Calculation 2 6 10 2" xfId="11182"/>
    <cellStyle name="Calculation 2 6 10 2 2" xfId="11183"/>
    <cellStyle name="Calculation 2 6 10 2 3" xfId="11184"/>
    <cellStyle name="Calculation 2 6 10 3" xfId="11185"/>
    <cellStyle name="Calculation 2 6 10 3 2" xfId="11186"/>
    <cellStyle name="Calculation 2 6 10 4" xfId="11187"/>
    <cellStyle name="Calculation 2 6 10 5" xfId="11188"/>
    <cellStyle name="Calculation 2 6 11" xfId="11189"/>
    <cellStyle name="Calculation 2 6 11 2" xfId="11190"/>
    <cellStyle name="Calculation 2 6 11 2 2" xfId="11191"/>
    <cellStyle name="Calculation 2 6 11 2 3" xfId="11192"/>
    <cellStyle name="Calculation 2 6 11 3" xfId="11193"/>
    <cellStyle name="Calculation 2 6 11 3 2" xfId="11194"/>
    <cellStyle name="Calculation 2 6 11 4" xfId="11195"/>
    <cellStyle name="Calculation 2 6 11 5" xfId="11196"/>
    <cellStyle name="Calculation 2 6 12" xfId="11197"/>
    <cellStyle name="Calculation 2 6 12 2" xfId="11198"/>
    <cellStyle name="Calculation 2 6 12 2 2" xfId="11199"/>
    <cellStyle name="Calculation 2 6 12 2 3" xfId="11200"/>
    <cellStyle name="Calculation 2 6 12 3" xfId="11201"/>
    <cellStyle name="Calculation 2 6 12 3 2" xfId="11202"/>
    <cellStyle name="Calculation 2 6 12 4" xfId="11203"/>
    <cellStyle name="Calculation 2 6 12 5" xfId="11204"/>
    <cellStyle name="Calculation 2 6 13" xfId="11205"/>
    <cellStyle name="Calculation 2 6 13 2" xfId="11206"/>
    <cellStyle name="Calculation 2 6 13 2 2" xfId="11207"/>
    <cellStyle name="Calculation 2 6 13 2 3" xfId="11208"/>
    <cellStyle name="Calculation 2 6 13 3" xfId="11209"/>
    <cellStyle name="Calculation 2 6 13 3 2" xfId="11210"/>
    <cellStyle name="Calculation 2 6 13 4" xfId="11211"/>
    <cellStyle name="Calculation 2 6 13 5" xfId="11212"/>
    <cellStyle name="Calculation 2 6 14" xfId="11213"/>
    <cellStyle name="Calculation 2 6 14 2" xfId="11214"/>
    <cellStyle name="Calculation 2 6 14 2 2" xfId="11215"/>
    <cellStyle name="Calculation 2 6 14 2 3" xfId="11216"/>
    <cellStyle name="Calculation 2 6 14 3" xfId="11217"/>
    <cellStyle name="Calculation 2 6 14 3 2" xfId="11218"/>
    <cellStyle name="Calculation 2 6 14 4" xfId="11219"/>
    <cellStyle name="Calculation 2 6 14 5" xfId="11220"/>
    <cellStyle name="Calculation 2 6 15" xfId="11221"/>
    <cellStyle name="Calculation 2 6 15 2" xfId="11222"/>
    <cellStyle name="Calculation 2 6 15 2 2" xfId="11223"/>
    <cellStyle name="Calculation 2 6 15 2 3" xfId="11224"/>
    <cellStyle name="Calculation 2 6 15 3" xfId="11225"/>
    <cellStyle name="Calculation 2 6 15 3 2" xfId="11226"/>
    <cellStyle name="Calculation 2 6 15 4" xfId="11227"/>
    <cellStyle name="Calculation 2 6 15 5" xfId="11228"/>
    <cellStyle name="Calculation 2 6 16" xfId="11229"/>
    <cellStyle name="Calculation 2 6 16 2" xfId="11230"/>
    <cellStyle name="Calculation 2 6 16 2 2" xfId="11231"/>
    <cellStyle name="Calculation 2 6 16 2 3" xfId="11232"/>
    <cellStyle name="Calculation 2 6 16 3" xfId="11233"/>
    <cellStyle name="Calculation 2 6 16 3 2" xfId="11234"/>
    <cellStyle name="Calculation 2 6 16 4" xfId="11235"/>
    <cellStyle name="Calculation 2 6 16 5" xfId="11236"/>
    <cellStyle name="Calculation 2 6 17" xfId="11237"/>
    <cellStyle name="Calculation 2 6 17 2" xfId="11238"/>
    <cellStyle name="Calculation 2 6 17 2 2" xfId="11239"/>
    <cellStyle name="Calculation 2 6 17 2 3" xfId="11240"/>
    <cellStyle name="Calculation 2 6 17 3" xfId="11241"/>
    <cellStyle name="Calculation 2 6 17 3 2" xfId="11242"/>
    <cellStyle name="Calculation 2 6 17 4" xfId="11243"/>
    <cellStyle name="Calculation 2 6 17 5" xfId="11244"/>
    <cellStyle name="Calculation 2 6 18" xfId="11245"/>
    <cellStyle name="Calculation 2 6 18 2" xfId="11246"/>
    <cellStyle name="Calculation 2 6 18 2 2" xfId="11247"/>
    <cellStyle name="Calculation 2 6 18 2 3" xfId="11248"/>
    <cellStyle name="Calculation 2 6 18 3" xfId="11249"/>
    <cellStyle name="Calculation 2 6 18 3 2" xfId="11250"/>
    <cellStyle name="Calculation 2 6 18 4" xfId="11251"/>
    <cellStyle name="Calculation 2 6 18 5" xfId="11252"/>
    <cellStyle name="Calculation 2 6 19" xfId="11253"/>
    <cellStyle name="Calculation 2 6 19 2" xfId="11254"/>
    <cellStyle name="Calculation 2 6 19 2 2" xfId="11255"/>
    <cellStyle name="Calculation 2 6 19 2 3" xfId="11256"/>
    <cellStyle name="Calculation 2 6 19 3" xfId="11257"/>
    <cellStyle name="Calculation 2 6 19 3 2" xfId="11258"/>
    <cellStyle name="Calculation 2 6 19 4" xfId="11259"/>
    <cellStyle name="Calculation 2 6 19 5" xfId="11260"/>
    <cellStyle name="Calculation 2 6 2" xfId="11261"/>
    <cellStyle name="Calculation 2 6 2 2" xfId="11262"/>
    <cellStyle name="Calculation 2 6 2 2 2" xfId="11263"/>
    <cellStyle name="Calculation 2 6 2 2 3" xfId="11264"/>
    <cellStyle name="Calculation 2 6 2 3" xfId="11265"/>
    <cellStyle name="Calculation 2 6 2 3 2" xfId="11266"/>
    <cellStyle name="Calculation 2 6 2 4" xfId="11267"/>
    <cellStyle name="Calculation 2 6 2 5" xfId="11268"/>
    <cellStyle name="Calculation 2 6 20" xfId="11269"/>
    <cellStyle name="Calculation 2 6 20 2" xfId="11270"/>
    <cellStyle name="Calculation 2 6 20 2 2" xfId="11271"/>
    <cellStyle name="Calculation 2 6 20 2 3" xfId="11272"/>
    <cellStyle name="Calculation 2 6 20 3" xfId="11273"/>
    <cellStyle name="Calculation 2 6 20 4" xfId="11274"/>
    <cellStyle name="Calculation 2 6 20 5" xfId="11275"/>
    <cellStyle name="Calculation 2 6 21" xfId="11276"/>
    <cellStyle name="Calculation 2 6 21 2" xfId="11277"/>
    <cellStyle name="Calculation 2 6 22" xfId="11278"/>
    <cellStyle name="Calculation 2 6 22 2" xfId="11279"/>
    <cellStyle name="Calculation 2 6 23" xfId="11280"/>
    <cellStyle name="Calculation 2 6 3" xfId="11281"/>
    <cellStyle name="Calculation 2 6 3 2" xfId="11282"/>
    <cellStyle name="Calculation 2 6 3 2 2" xfId="11283"/>
    <cellStyle name="Calculation 2 6 3 2 3" xfId="11284"/>
    <cellStyle name="Calculation 2 6 3 3" xfId="11285"/>
    <cellStyle name="Calculation 2 6 3 3 2" xfId="11286"/>
    <cellStyle name="Calculation 2 6 3 4" xfId="11287"/>
    <cellStyle name="Calculation 2 6 3 5" xfId="11288"/>
    <cellStyle name="Calculation 2 6 4" xfId="11289"/>
    <cellStyle name="Calculation 2 6 4 2" xfId="11290"/>
    <cellStyle name="Calculation 2 6 4 2 2" xfId="11291"/>
    <cellStyle name="Calculation 2 6 4 2 3" xfId="11292"/>
    <cellStyle name="Calculation 2 6 4 3" xfId="11293"/>
    <cellStyle name="Calculation 2 6 4 3 2" xfId="11294"/>
    <cellStyle name="Calculation 2 6 4 4" xfId="11295"/>
    <cellStyle name="Calculation 2 6 4 5" xfId="11296"/>
    <cellStyle name="Calculation 2 6 5" xfId="11297"/>
    <cellStyle name="Calculation 2 6 5 2" xfId="11298"/>
    <cellStyle name="Calculation 2 6 5 2 2" xfId="11299"/>
    <cellStyle name="Calculation 2 6 5 2 3" xfId="11300"/>
    <cellStyle name="Calculation 2 6 5 3" xfId="11301"/>
    <cellStyle name="Calculation 2 6 5 3 2" xfId="11302"/>
    <cellStyle name="Calculation 2 6 5 4" xfId="11303"/>
    <cellStyle name="Calculation 2 6 5 5" xfId="11304"/>
    <cellStyle name="Calculation 2 6 6" xfId="11305"/>
    <cellStyle name="Calculation 2 6 6 2" xfId="11306"/>
    <cellStyle name="Calculation 2 6 6 2 2" xfId="11307"/>
    <cellStyle name="Calculation 2 6 6 2 3" xfId="11308"/>
    <cellStyle name="Calculation 2 6 6 3" xfId="11309"/>
    <cellStyle name="Calculation 2 6 6 3 2" xfId="11310"/>
    <cellStyle name="Calculation 2 6 6 4" xfId="11311"/>
    <cellStyle name="Calculation 2 6 6 5" xfId="11312"/>
    <cellStyle name="Calculation 2 6 7" xfId="11313"/>
    <cellStyle name="Calculation 2 6 7 2" xfId="11314"/>
    <cellStyle name="Calculation 2 6 7 2 2" xfId="11315"/>
    <cellStyle name="Calculation 2 6 7 2 3" xfId="11316"/>
    <cellStyle name="Calculation 2 6 7 3" xfId="11317"/>
    <cellStyle name="Calculation 2 6 7 3 2" xfId="11318"/>
    <cellStyle name="Calculation 2 6 7 4" xfId="11319"/>
    <cellStyle name="Calculation 2 6 7 5" xfId="11320"/>
    <cellStyle name="Calculation 2 6 8" xfId="11321"/>
    <cellStyle name="Calculation 2 6 8 2" xfId="11322"/>
    <cellStyle name="Calculation 2 6 8 2 2" xfId="11323"/>
    <cellStyle name="Calculation 2 6 8 2 3" xfId="11324"/>
    <cellStyle name="Calculation 2 6 8 3" xfId="11325"/>
    <cellStyle name="Calculation 2 6 8 3 2" xfId="11326"/>
    <cellStyle name="Calculation 2 6 8 4" xfId="11327"/>
    <cellStyle name="Calculation 2 6 8 5" xfId="11328"/>
    <cellStyle name="Calculation 2 6 9" xfId="11329"/>
    <cellStyle name="Calculation 2 6 9 2" xfId="11330"/>
    <cellStyle name="Calculation 2 6 9 2 2" xfId="11331"/>
    <cellStyle name="Calculation 2 6 9 2 3" xfId="11332"/>
    <cellStyle name="Calculation 2 6 9 3" xfId="11333"/>
    <cellStyle name="Calculation 2 6 9 3 2" xfId="11334"/>
    <cellStyle name="Calculation 2 6 9 4" xfId="11335"/>
    <cellStyle name="Calculation 2 6 9 5" xfId="11336"/>
    <cellStyle name="Calculation 2 7" xfId="11337"/>
    <cellStyle name="Calculation 2 7 10" xfId="11338"/>
    <cellStyle name="Calculation 2 7 10 2" xfId="11339"/>
    <cellStyle name="Calculation 2 7 10 2 2" xfId="11340"/>
    <cellStyle name="Calculation 2 7 10 2 3" xfId="11341"/>
    <cellStyle name="Calculation 2 7 10 3" xfId="11342"/>
    <cellStyle name="Calculation 2 7 10 3 2" xfId="11343"/>
    <cellStyle name="Calculation 2 7 10 4" xfId="11344"/>
    <cellStyle name="Calculation 2 7 10 5" xfId="11345"/>
    <cellStyle name="Calculation 2 7 11" xfId="11346"/>
    <cellStyle name="Calculation 2 7 11 2" xfId="11347"/>
    <cellStyle name="Calculation 2 7 11 2 2" xfId="11348"/>
    <cellStyle name="Calculation 2 7 11 2 3" xfId="11349"/>
    <cellStyle name="Calculation 2 7 11 3" xfId="11350"/>
    <cellStyle name="Calculation 2 7 11 3 2" xfId="11351"/>
    <cellStyle name="Calculation 2 7 11 4" xfId="11352"/>
    <cellStyle name="Calculation 2 7 11 5" xfId="11353"/>
    <cellStyle name="Calculation 2 7 12" xfId="11354"/>
    <cellStyle name="Calculation 2 7 12 2" xfId="11355"/>
    <cellStyle name="Calculation 2 7 12 2 2" xfId="11356"/>
    <cellStyle name="Calculation 2 7 12 2 3" xfId="11357"/>
    <cellStyle name="Calculation 2 7 12 3" xfId="11358"/>
    <cellStyle name="Calculation 2 7 12 3 2" xfId="11359"/>
    <cellStyle name="Calculation 2 7 12 4" xfId="11360"/>
    <cellStyle name="Calculation 2 7 12 5" xfId="11361"/>
    <cellStyle name="Calculation 2 7 13" xfId="11362"/>
    <cellStyle name="Calculation 2 7 13 2" xfId="11363"/>
    <cellStyle name="Calculation 2 7 13 2 2" xfId="11364"/>
    <cellStyle name="Calculation 2 7 13 2 3" xfId="11365"/>
    <cellStyle name="Calculation 2 7 13 3" xfId="11366"/>
    <cellStyle name="Calculation 2 7 13 3 2" xfId="11367"/>
    <cellStyle name="Calculation 2 7 13 4" xfId="11368"/>
    <cellStyle name="Calculation 2 7 13 5" xfId="11369"/>
    <cellStyle name="Calculation 2 7 14" xfId="11370"/>
    <cellStyle name="Calculation 2 7 14 2" xfId="11371"/>
    <cellStyle name="Calculation 2 7 14 2 2" xfId="11372"/>
    <cellStyle name="Calculation 2 7 14 2 3" xfId="11373"/>
    <cellStyle name="Calculation 2 7 14 3" xfId="11374"/>
    <cellStyle name="Calculation 2 7 14 3 2" xfId="11375"/>
    <cellStyle name="Calculation 2 7 14 4" xfId="11376"/>
    <cellStyle name="Calculation 2 7 14 5" xfId="11377"/>
    <cellStyle name="Calculation 2 7 15" xfId="11378"/>
    <cellStyle name="Calculation 2 7 15 2" xfId="11379"/>
    <cellStyle name="Calculation 2 7 15 2 2" xfId="11380"/>
    <cellStyle name="Calculation 2 7 15 2 3" xfId="11381"/>
    <cellStyle name="Calculation 2 7 15 3" xfId="11382"/>
    <cellStyle name="Calculation 2 7 15 3 2" xfId="11383"/>
    <cellStyle name="Calculation 2 7 15 4" xfId="11384"/>
    <cellStyle name="Calculation 2 7 15 5" xfId="11385"/>
    <cellStyle name="Calculation 2 7 16" xfId="11386"/>
    <cellStyle name="Calculation 2 7 16 2" xfId="11387"/>
    <cellStyle name="Calculation 2 7 16 2 2" xfId="11388"/>
    <cellStyle name="Calculation 2 7 16 2 3" xfId="11389"/>
    <cellStyle name="Calculation 2 7 16 3" xfId="11390"/>
    <cellStyle name="Calculation 2 7 16 3 2" xfId="11391"/>
    <cellStyle name="Calculation 2 7 16 4" xfId="11392"/>
    <cellStyle name="Calculation 2 7 16 5" xfId="11393"/>
    <cellStyle name="Calculation 2 7 17" xfId="11394"/>
    <cellStyle name="Calculation 2 7 17 2" xfId="11395"/>
    <cellStyle name="Calculation 2 7 17 2 2" xfId="11396"/>
    <cellStyle name="Calculation 2 7 17 2 3" xfId="11397"/>
    <cellStyle name="Calculation 2 7 17 3" xfId="11398"/>
    <cellStyle name="Calculation 2 7 17 3 2" xfId="11399"/>
    <cellStyle name="Calculation 2 7 17 4" xfId="11400"/>
    <cellStyle name="Calculation 2 7 17 5" xfId="11401"/>
    <cellStyle name="Calculation 2 7 18" xfId="11402"/>
    <cellStyle name="Calculation 2 7 18 2" xfId="11403"/>
    <cellStyle name="Calculation 2 7 18 2 2" xfId="11404"/>
    <cellStyle name="Calculation 2 7 18 2 3" xfId="11405"/>
    <cellStyle name="Calculation 2 7 18 3" xfId="11406"/>
    <cellStyle name="Calculation 2 7 18 3 2" xfId="11407"/>
    <cellStyle name="Calculation 2 7 18 4" xfId="11408"/>
    <cellStyle name="Calculation 2 7 18 5" xfId="11409"/>
    <cellStyle name="Calculation 2 7 19" xfId="11410"/>
    <cellStyle name="Calculation 2 7 19 2" xfId="11411"/>
    <cellStyle name="Calculation 2 7 19 2 2" xfId="11412"/>
    <cellStyle name="Calculation 2 7 19 2 3" xfId="11413"/>
    <cellStyle name="Calculation 2 7 19 3" xfId="11414"/>
    <cellStyle name="Calculation 2 7 19 3 2" xfId="11415"/>
    <cellStyle name="Calculation 2 7 19 4" xfId="11416"/>
    <cellStyle name="Calculation 2 7 19 5" xfId="11417"/>
    <cellStyle name="Calculation 2 7 2" xfId="11418"/>
    <cellStyle name="Calculation 2 7 2 2" xfId="11419"/>
    <cellStyle name="Calculation 2 7 2 2 2" xfId="11420"/>
    <cellStyle name="Calculation 2 7 2 2 3" xfId="11421"/>
    <cellStyle name="Calculation 2 7 2 3" xfId="11422"/>
    <cellStyle name="Calculation 2 7 2 3 2" xfId="11423"/>
    <cellStyle name="Calculation 2 7 2 4" xfId="11424"/>
    <cellStyle name="Calculation 2 7 2 5" xfId="11425"/>
    <cellStyle name="Calculation 2 7 20" xfId="11426"/>
    <cellStyle name="Calculation 2 7 20 2" xfId="11427"/>
    <cellStyle name="Calculation 2 7 20 2 2" xfId="11428"/>
    <cellStyle name="Calculation 2 7 20 2 3" xfId="11429"/>
    <cellStyle name="Calculation 2 7 20 3" xfId="11430"/>
    <cellStyle name="Calculation 2 7 20 4" xfId="11431"/>
    <cellStyle name="Calculation 2 7 20 5" xfId="11432"/>
    <cellStyle name="Calculation 2 7 21" xfId="11433"/>
    <cellStyle name="Calculation 2 7 21 2" xfId="11434"/>
    <cellStyle name="Calculation 2 7 22" xfId="11435"/>
    <cellStyle name="Calculation 2 7 22 2" xfId="11436"/>
    <cellStyle name="Calculation 2 7 23" xfId="11437"/>
    <cellStyle name="Calculation 2 7 3" xfId="11438"/>
    <cellStyle name="Calculation 2 7 3 2" xfId="11439"/>
    <cellStyle name="Calculation 2 7 3 2 2" xfId="11440"/>
    <cellStyle name="Calculation 2 7 3 2 3" xfId="11441"/>
    <cellStyle name="Calculation 2 7 3 3" xfId="11442"/>
    <cellStyle name="Calculation 2 7 3 3 2" xfId="11443"/>
    <cellStyle name="Calculation 2 7 3 4" xfId="11444"/>
    <cellStyle name="Calculation 2 7 3 5" xfId="11445"/>
    <cellStyle name="Calculation 2 7 4" xfId="11446"/>
    <cellStyle name="Calculation 2 7 4 2" xfId="11447"/>
    <cellStyle name="Calculation 2 7 4 2 2" xfId="11448"/>
    <cellStyle name="Calculation 2 7 4 2 3" xfId="11449"/>
    <cellStyle name="Calculation 2 7 4 3" xfId="11450"/>
    <cellStyle name="Calculation 2 7 4 3 2" xfId="11451"/>
    <cellStyle name="Calculation 2 7 4 4" xfId="11452"/>
    <cellStyle name="Calculation 2 7 4 5" xfId="11453"/>
    <cellStyle name="Calculation 2 7 5" xfId="11454"/>
    <cellStyle name="Calculation 2 7 5 2" xfId="11455"/>
    <cellStyle name="Calculation 2 7 5 2 2" xfId="11456"/>
    <cellStyle name="Calculation 2 7 5 2 3" xfId="11457"/>
    <cellStyle name="Calculation 2 7 5 3" xfId="11458"/>
    <cellStyle name="Calculation 2 7 5 3 2" xfId="11459"/>
    <cellStyle name="Calculation 2 7 5 4" xfId="11460"/>
    <cellStyle name="Calculation 2 7 5 5" xfId="11461"/>
    <cellStyle name="Calculation 2 7 6" xfId="11462"/>
    <cellStyle name="Calculation 2 7 6 2" xfId="11463"/>
    <cellStyle name="Calculation 2 7 6 2 2" xfId="11464"/>
    <cellStyle name="Calculation 2 7 6 2 3" xfId="11465"/>
    <cellStyle name="Calculation 2 7 6 3" xfId="11466"/>
    <cellStyle name="Calculation 2 7 6 3 2" xfId="11467"/>
    <cellStyle name="Calculation 2 7 6 4" xfId="11468"/>
    <cellStyle name="Calculation 2 7 6 5" xfId="11469"/>
    <cellStyle name="Calculation 2 7 7" xfId="11470"/>
    <cellStyle name="Calculation 2 7 7 2" xfId="11471"/>
    <cellStyle name="Calculation 2 7 7 2 2" xfId="11472"/>
    <cellStyle name="Calculation 2 7 7 2 3" xfId="11473"/>
    <cellStyle name="Calculation 2 7 7 3" xfId="11474"/>
    <cellStyle name="Calculation 2 7 7 3 2" xfId="11475"/>
    <cellStyle name="Calculation 2 7 7 4" xfId="11476"/>
    <cellStyle name="Calculation 2 7 7 5" xfId="11477"/>
    <cellStyle name="Calculation 2 7 8" xfId="11478"/>
    <cellStyle name="Calculation 2 7 8 2" xfId="11479"/>
    <cellStyle name="Calculation 2 7 8 2 2" xfId="11480"/>
    <cellStyle name="Calculation 2 7 8 2 3" xfId="11481"/>
    <cellStyle name="Calculation 2 7 8 3" xfId="11482"/>
    <cellStyle name="Calculation 2 7 8 3 2" xfId="11483"/>
    <cellStyle name="Calculation 2 7 8 4" xfId="11484"/>
    <cellStyle name="Calculation 2 7 8 5" xfId="11485"/>
    <cellStyle name="Calculation 2 7 9" xfId="11486"/>
    <cellStyle name="Calculation 2 7 9 2" xfId="11487"/>
    <cellStyle name="Calculation 2 7 9 2 2" xfId="11488"/>
    <cellStyle name="Calculation 2 7 9 2 3" xfId="11489"/>
    <cellStyle name="Calculation 2 7 9 3" xfId="11490"/>
    <cellStyle name="Calculation 2 7 9 3 2" xfId="11491"/>
    <cellStyle name="Calculation 2 7 9 4" xfId="11492"/>
    <cellStyle name="Calculation 2 7 9 5" xfId="11493"/>
    <cellStyle name="Calculation 2 8" xfId="11494"/>
    <cellStyle name="Calculation 2 8 10" xfId="11495"/>
    <cellStyle name="Calculation 2 8 10 2" xfId="11496"/>
    <cellStyle name="Calculation 2 8 10 2 2" xfId="11497"/>
    <cellStyle name="Calculation 2 8 10 2 3" xfId="11498"/>
    <cellStyle name="Calculation 2 8 10 3" xfId="11499"/>
    <cellStyle name="Calculation 2 8 10 3 2" xfId="11500"/>
    <cellStyle name="Calculation 2 8 10 4" xfId="11501"/>
    <cellStyle name="Calculation 2 8 10 5" xfId="11502"/>
    <cellStyle name="Calculation 2 8 11" xfId="11503"/>
    <cellStyle name="Calculation 2 8 11 2" xfId="11504"/>
    <cellStyle name="Calculation 2 8 11 2 2" xfId="11505"/>
    <cellStyle name="Calculation 2 8 11 2 3" xfId="11506"/>
    <cellStyle name="Calculation 2 8 11 3" xfId="11507"/>
    <cellStyle name="Calculation 2 8 11 3 2" xfId="11508"/>
    <cellStyle name="Calculation 2 8 11 4" xfId="11509"/>
    <cellStyle name="Calculation 2 8 11 5" xfId="11510"/>
    <cellStyle name="Calculation 2 8 12" xfId="11511"/>
    <cellStyle name="Calculation 2 8 12 2" xfId="11512"/>
    <cellStyle name="Calculation 2 8 12 2 2" xfId="11513"/>
    <cellStyle name="Calculation 2 8 12 2 3" xfId="11514"/>
    <cellStyle name="Calculation 2 8 12 3" xfId="11515"/>
    <cellStyle name="Calculation 2 8 12 3 2" xfId="11516"/>
    <cellStyle name="Calculation 2 8 12 4" xfId="11517"/>
    <cellStyle name="Calculation 2 8 12 5" xfId="11518"/>
    <cellStyle name="Calculation 2 8 13" xfId="11519"/>
    <cellStyle name="Calculation 2 8 13 2" xfId="11520"/>
    <cellStyle name="Calculation 2 8 13 2 2" xfId="11521"/>
    <cellStyle name="Calculation 2 8 13 2 3" xfId="11522"/>
    <cellStyle name="Calculation 2 8 13 3" xfId="11523"/>
    <cellStyle name="Calculation 2 8 13 3 2" xfId="11524"/>
    <cellStyle name="Calculation 2 8 13 4" xfId="11525"/>
    <cellStyle name="Calculation 2 8 13 5" xfId="11526"/>
    <cellStyle name="Calculation 2 8 14" xfId="11527"/>
    <cellStyle name="Calculation 2 8 14 2" xfId="11528"/>
    <cellStyle name="Calculation 2 8 14 2 2" xfId="11529"/>
    <cellStyle name="Calculation 2 8 14 2 3" xfId="11530"/>
    <cellStyle name="Calculation 2 8 14 3" xfId="11531"/>
    <cellStyle name="Calculation 2 8 14 3 2" xfId="11532"/>
    <cellStyle name="Calculation 2 8 14 4" xfId="11533"/>
    <cellStyle name="Calculation 2 8 14 5" xfId="11534"/>
    <cellStyle name="Calculation 2 8 15" xfId="11535"/>
    <cellStyle name="Calculation 2 8 15 2" xfId="11536"/>
    <cellStyle name="Calculation 2 8 15 2 2" xfId="11537"/>
    <cellStyle name="Calculation 2 8 15 2 3" xfId="11538"/>
    <cellStyle name="Calculation 2 8 15 3" xfId="11539"/>
    <cellStyle name="Calculation 2 8 15 3 2" xfId="11540"/>
    <cellStyle name="Calculation 2 8 15 4" xfId="11541"/>
    <cellStyle name="Calculation 2 8 15 5" xfId="11542"/>
    <cellStyle name="Calculation 2 8 16" xfId="11543"/>
    <cellStyle name="Calculation 2 8 16 2" xfId="11544"/>
    <cellStyle name="Calculation 2 8 16 2 2" xfId="11545"/>
    <cellStyle name="Calculation 2 8 16 2 3" xfId="11546"/>
    <cellStyle name="Calculation 2 8 16 3" xfId="11547"/>
    <cellStyle name="Calculation 2 8 16 3 2" xfId="11548"/>
    <cellStyle name="Calculation 2 8 16 4" xfId="11549"/>
    <cellStyle name="Calculation 2 8 16 5" xfId="11550"/>
    <cellStyle name="Calculation 2 8 17" xfId="11551"/>
    <cellStyle name="Calculation 2 8 17 2" xfId="11552"/>
    <cellStyle name="Calculation 2 8 17 2 2" xfId="11553"/>
    <cellStyle name="Calculation 2 8 17 2 3" xfId="11554"/>
    <cellStyle name="Calculation 2 8 17 3" xfId="11555"/>
    <cellStyle name="Calculation 2 8 17 3 2" xfId="11556"/>
    <cellStyle name="Calculation 2 8 17 4" xfId="11557"/>
    <cellStyle name="Calculation 2 8 17 5" xfId="11558"/>
    <cellStyle name="Calculation 2 8 18" xfId="11559"/>
    <cellStyle name="Calculation 2 8 18 2" xfId="11560"/>
    <cellStyle name="Calculation 2 8 18 2 2" xfId="11561"/>
    <cellStyle name="Calculation 2 8 18 2 3" xfId="11562"/>
    <cellStyle name="Calculation 2 8 18 3" xfId="11563"/>
    <cellStyle name="Calculation 2 8 18 3 2" xfId="11564"/>
    <cellStyle name="Calculation 2 8 18 4" xfId="11565"/>
    <cellStyle name="Calculation 2 8 18 5" xfId="11566"/>
    <cellStyle name="Calculation 2 8 19" xfId="11567"/>
    <cellStyle name="Calculation 2 8 19 2" xfId="11568"/>
    <cellStyle name="Calculation 2 8 19 2 2" xfId="11569"/>
    <cellStyle name="Calculation 2 8 19 2 3" xfId="11570"/>
    <cellStyle name="Calculation 2 8 19 3" xfId="11571"/>
    <cellStyle name="Calculation 2 8 19 3 2" xfId="11572"/>
    <cellStyle name="Calculation 2 8 19 4" xfId="11573"/>
    <cellStyle name="Calculation 2 8 19 5" xfId="11574"/>
    <cellStyle name="Calculation 2 8 2" xfId="11575"/>
    <cellStyle name="Calculation 2 8 2 2" xfId="11576"/>
    <cellStyle name="Calculation 2 8 2 2 2" xfId="11577"/>
    <cellStyle name="Calculation 2 8 2 2 3" xfId="11578"/>
    <cellStyle name="Calculation 2 8 2 3" xfId="11579"/>
    <cellStyle name="Calculation 2 8 2 3 2" xfId="11580"/>
    <cellStyle name="Calculation 2 8 2 4" xfId="11581"/>
    <cellStyle name="Calculation 2 8 2 5" xfId="11582"/>
    <cellStyle name="Calculation 2 8 20" xfId="11583"/>
    <cellStyle name="Calculation 2 8 20 2" xfId="11584"/>
    <cellStyle name="Calculation 2 8 20 2 2" xfId="11585"/>
    <cellStyle name="Calculation 2 8 20 2 3" xfId="11586"/>
    <cellStyle name="Calculation 2 8 20 3" xfId="11587"/>
    <cellStyle name="Calculation 2 8 20 4" xfId="11588"/>
    <cellStyle name="Calculation 2 8 20 5" xfId="11589"/>
    <cellStyle name="Calculation 2 8 21" xfId="11590"/>
    <cellStyle name="Calculation 2 8 21 2" xfId="11591"/>
    <cellStyle name="Calculation 2 8 22" xfId="11592"/>
    <cellStyle name="Calculation 2 8 22 2" xfId="11593"/>
    <cellStyle name="Calculation 2 8 23" xfId="11594"/>
    <cellStyle name="Calculation 2 8 3" xfId="11595"/>
    <cellStyle name="Calculation 2 8 3 2" xfId="11596"/>
    <cellStyle name="Calculation 2 8 3 2 2" xfId="11597"/>
    <cellStyle name="Calculation 2 8 3 2 3" xfId="11598"/>
    <cellStyle name="Calculation 2 8 3 3" xfId="11599"/>
    <cellStyle name="Calculation 2 8 3 3 2" xfId="11600"/>
    <cellStyle name="Calculation 2 8 3 4" xfId="11601"/>
    <cellStyle name="Calculation 2 8 3 5" xfId="11602"/>
    <cellStyle name="Calculation 2 8 4" xfId="11603"/>
    <cellStyle name="Calculation 2 8 4 2" xfId="11604"/>
    <cellStyle name="Calculation 2 8 4 2 2" xfId="11605"/>
    <cellStyle name="Calculation 2 8 4 2 3" xfId="11606"/>
    <cellStyle name="Calculation 2 8 4 3" xfId="11607"/>
    <cellStyle name="Calculation 2 8 4 3 2" xfId="11608"/>
    <cellStyle name="Calculation 2 8 4 4" xfId="11609"/>
    <cellStyle name="Calculation 2 8 4 5" xfId="11610"/>
    <cellStyle name="Calculation 2 8 5" xfId="11611"/>
    <cellStyle name="Calculation 2 8 5 2" xfId="11612"/>
    <cellStyle name="Calculation 2 8 5 2 2" xfId="11613"/>
    <cellStyle name="Calculation 2 8 5 2 3" xfId="11614"/>
    <cellStyle name="Calculation 2 8 5 3" xfId="11615"/>
    <cellStyle name="Calculation 2 8 5 3 2" xfId="11616"/>
    <cellStyle name="Calculation 2 8 5 4" xfId="11617"/>
    <cellStyle name="Calculation 2 8 5 5" xfId="11618"/>
    <cellStyle name="Calculation 2 8 6" xfId="11619"/>
    <cellStyle name="Calculation 2 8 6 2" xfId="11620"/>
    <cellStyle name="Calculation 2 8 6 2 2" xfId="11621"/>
    <cellStyle name="Calculation 2 8 6 2 3" xfId="11622"/>
    <cellStyle name="Calculation 2 8 6 3" xfId="11623"/>
    <cellStyle name="Calculation 2 8 6 3 2" xfId="11624"/>
    <cellStyle name="Calculation 2 8 6 4" xfId="11625"/>
    <cellStyle name="Calculation 2 8 6 5" xfId="11626"/>
    <cellStyle name="Calculation 2 8 7" xfId="11627"/>
    <cellStyle name="Calculation 2 8 7 2" xfId="11628"/>
    <cellStyle name="Calculation 2 8 7 2 2" xfId="11629"/>
    <cellStyle name="Calculation 2 8 7 2 3" xfId="11630"/>
    <cellStyle name="Calculation 2 8 7 3" xfId="11631"/>
    <cellStyle name="Calculation 2 8 7 3 2" xfId="11632"/>
    <cellStyle name="Calculation 2 8 7 4" xfId="11633"/>
    <cellStyle name="Calculation 2 8 7 5" xfId="11634"/>
    <cellStyle name="Calculation 2 8 8" xfId="11635"/>
    <cellStyle name="Calculation 2 8 8 2" xfId="11636"/>
    <cellStyle name="Calculation 2 8 8 2 2" xfId="11637"/>
    <cellStyle name="Calculation 2 8 8 2 3" xfId="11638"/>
    <cellStyle name="Calculation 2 8 8 3" xfId="11639"/>
    <cellStyle name="Calculation 2 8 8 3 2" xfId="11640"/>
    <cellStyle name="Calculation 2 8 8 4" xfId="11641"/>
    <cellStyle name="Calculation 2 8 8 5" xfId="11642"/>
    <cellStyle name="Calculation 2 8 9" xfId="11643"/>
    <cellStyle name="Calculation 2 8 9 2" xfId="11644"/>
    <cellStyle name="Calculation 2 8 9 2 2" xfId="11645"/>
    <cellStyle name="Calculation 2 8 9 2 3" xfId="11646"/>
    <cellStyle name="Calculation 2 8 9 3" xfId="11647"/>
    <cellStyle name="Calculation 2 8 9 3 2" xfId="11648"/>
    <cellStyle name="Calculation 2 8 9 4" xfId="11649"/>
    <cellStyle name="Calculation 2 8 9 5" xfId="11650"/>
    <cellStyle name="Calculation 2 9" xfId="11651"/>
    <cellStyle name="Calculation 2 9 2" xfId="11652"/>
    <cellStyle name="Calculation 2 9 2 2" xfId="11653"/>
    <cellStyle name="Calculation 2 9 3" xfId="11654"/>
    <cellStyle name="Calculation 2 9 3 2" xfId="11655"/>
    <cellStyle name="Calculation 2 9 4" xfId="11656"/>
    <cellStyle name="Calculation 20" xfId="11657"/>
    <cellStyle name="Calculation 20 2" xfId="11658"/>
    <cellStyle name="Calculation 20 2 2" xfId="11659"/>
    <cellStyle name="Calculation 20 2 3" xfId="11660"/>
    <cellStyle name="Calculation 20 3" xfId="11661"/>
    <cellStyle name="Calculation 20 3 2" xfId="11662"/>
    <cellStyle name="Calculation 20 4" xfId="11663"/>
    <cellStyle name="Calculation 20 5" xfId="11664"/>
    <cellStyle name="Calculation 21" xfId="11665"/>
    <cellStyle name="Calculation 21 2" xfId="11666"/>
    <cellStyle name="Calculation 21 2 2" xfId="11667"/>
    <cellStyle name="Calculation 21 2 3" xfId="11668"/>
    <cellStyle name="Calculation 21 3" xfId="11669"/>
    <cellStyle name="Calculation 21 3 2" xfId="11670"/>
    <cellStyle name="Calculation 21 4" xfId="11671"/>
    <cellStyle name="Calculation 21 5" xfId="11672"/>
    <cellStyle name="Calculation 22" xfId="11673"/>
    <cellStyle name="Calculation 22 2" xfId="11674"/>
    <cellStyle name="Calculation 22 2 2" xfId="11675"/>
    <cellStyle name="Calculation 22 2 3" xfId="11676"/>
    <cellStyle name="Calculation 22 3" xfId="11677"/>
    <cellStyle name="Calculation 22 3 2" xfId="11678"/>
    <cellStyle name="Calculation 22 4" xfId="11679"/>
    <cellStyle name="Calculation 22 5" xfId="11680"/>
    <cellStyle name="Calculation 23" xfId="11681"/>
    <cellStyle name="Calculation 23 2" xfId="11682"/>
    <cellStyle name="Calculation 23 2 2" xfId="11683"/>
    <cellStyle name="Calculation 23 2 3" xfId="11684"/>
    <cellStyle name="Calculation 23 3" xfId="11685"/>
    <cellStyle name="Calculation 23 3 2" xfId="11686"/>
    <cellStyle name="Calculation 23 4" xfId="11687"/>
    <cellStyle name="Calculation 23 5" xfId="11688"/>
    <cellStyle name="Calculation 24" xfId="11689"/>
    <cellStyle name="Calculation 24 2" xfId="11690"/>
    <cellStyle name="Calculation 24 2 2" xfId="11691"/>
    <cellStyle name="Calculation 24 2 3" xfId="11692"/>
    <cellStyle name="Calculation 24 3" xfId="11693"/>
    <cellStyle name="Calculation 24 3 2" xfId="11694"/>
    <cellStyle name="Calculation 24 4" xfId="11695"/>
    <cellStyle name="Calculation 24 5" xfId="11696"/>
    <cellStyle name="Calculation 25" xfId="11697"/>
    <cellStyle name="Calculation 25 2" xfId="11698"/>
    <cellStyle name="Calculation 25 2 2" xfId="11699"/>
    <cellStyle name="Calculation 25 2 3" xfId="11700"/>
    <cellStyle name="Calculation 25 3" xfId="11701"/>
    <cellStyle name="Calculation 25 3 2" xfId="11702"/>
    <cellStyle name="Calculation 25 4" xfId="11703"/>
    <cellStyle name="Calculation 25 5" xfId="11704"/>
    <cellStyle name="Calculation 26" xfId="11705"/>
    <cellStyle name="Calculation 26 2" xfId="11706"/>
    <cellStyle name="Calculation 26 2 2" xfId="11707"/>
    <cellStyle name="Calculation 26 2 3" xfId="11708"/>
    <cellStyle name="Calculation 26 3" xfId="11709"/>
    <cellStyle name="Calculation 26 3 2" xfId="11710"/>
    <cellStyle name="Calculation 26 4" xfId="11711"/>
    <cellStyle name="Calculation 26 5" xfId="11712"/>
    <cellStyle name="Calculation 27" xfId="11713"/>
    <cellStyle name="Calculation 27 2" xfId="11714"/>
    <cellStyle name="Calculation 27 2 2" xfId="11715"/>
    <cellStyle name="Calculation 27 2 3" xfId="11716"/>
    <cellStyle name="Calculation 27 3" xfId="11717"/>
    <cellStyle name="Calculation 27 3 2" xfId="11718"/>
    <cellStyle name="Calculation 27 4" xfId="11719"/>
    <cellStyle name="Calculation 27 5" xfId="11720"/>
    <cellStyle name="Calculation 28" xfId="11721"/>
    <cellStyle name="Calculation 28 2" xfId="11722"/>
    <cellStyle name="Calculation 28 2 2" xfId="11723"/>
    <cellStyle name="Calculation 28 2 3" xfId="11724"/>
    <cellStyle name="Calculation 28 3" xfId="11725"/>
    <cellStyle name="Calculation 28 3 2" xfId="11726"/>
    <cellStyle name="Calculation 28 4" xfId="11727"/>
    <cellStyle name="Calculation 28 5" xfId="11728"/>
    <cellStyle name="Calculation 29" xfId="11729"/>
    <cellStyle name="Calculation 29 2" xfId="11730"/>
    <cellStyle name="Calculation 29 2 2" xfId="11731"/>
    <cellStyle name="Calculation 29 2 3" xfId="11732"/>
    <cellStyle name="Calculation 29 3" xfId="11733"/>
    <cellStyle name="Calculation 29 3 2" xfId="11734"/>
    <cellStyle name="Calculation 29 4" xfId="11735"/>
    <cellStyle name="Calculation 29 5" xfId="11736"/>
    <cellStyle name="Calculation 3" xfId="11737"/>
    <cellStyle name="Calculation 3 10" xfId="11738"/>
    <cellStyle name="Calculation 3 10 2" xfId="11739"/>
    <cellStyle name="Calculation 3 10 2 2" xfId="11740"/>
    <cellStyle name="Calculation 3 10 2 3" xfId="11741"/>
    <cellStyle name="Calculation 3 10 3" xfId="11742"/>
    <cellStyle name="Calculation 3 10 3 2" xfId="11743"/>
    <cellStyle name="Calculation 3 10 4" xfId="11744"/>
    <cellStyle name="Calculation 3 10 5" xfId="11745"/>
    <cellStyle name="Calculation 3 11" xfId="11746"/>
    <cellStyle name="Calculation 3 11 2" xfId="11747"/>
    <cellStyle name="Calculation 3 11 2 2" xfId="11748"/>
    <cellStyle name="Calculation 3 11 2 3" xfId="11749"/>
    <cellStyle name="Calculation 3 11 3" xfId="11750"/>
    <cellStyle name="Calculation 3 11 3 2" xfId="11751"/>
    <cellStyle name="Calculation 3 11 4" xfId="11752"/>
    <cellStyle name="Calculation 3 11 5" xfId="11753"/>
    <cellStyle name="Calculation 3 12" xfId="11754"/>
    <cellStyle name="Calculation 3 12 2" xfId="11755"/>
    <cellStyle name="Calculation 3 12 2 2" xfId="11756"/>
    <cellStyle name="Calculation 3 12 2 3" xfId="11757"/>
    <cellStyle name="Calculation 3 12 3" xfId="11758"/>
    <cellStyle name="Calculation 3 12 3 2" xfId="11759"/>
    <cellStyle name="Calculation 3 12 4" xfId="11760"/>
    <cellStyle name="Calculation 3 12 5" xfId="11761"/>
    <cellStyle name="Calculation 3 13" xfId="11762"/>
    <cellStyle name="Calculation 3 13 2" xfId="11763"/>
    <cellStyle name="Calculation 3 13 2 2" xfId="11764"/>
    <cellStyle name="Calculation 3 13 2 3" xfId="11765"/>
    <cellStyle name="Calculation 3 13 3" xfId="11766"/>
    <cellStyle name="Calculation 3 13 3 2" xfId="11767"/>
    <cellStyle name="Calculation 3 13 4" xfId="11768"/>
    <cellStyle name="Calculation 3 13 5" xfId="11769"/>
    <cellStyle name="Calculation 3 14" xfId="11770"/>
    <cellStyle name="Calculation 3 14 2" xfId="11771"/>
    <cellStyle name="Calculation 3 14 2 2" xfId="11772"/>
    <cellStyle name="Calculation 3 14 2 3" xfId="11773"/>
    <cellStyle name="Calculation 3 14 3" xfId="11774"/>
    <cellStyle name="Calculation 3 14 3 2" xfId="11775"/>
    <cellStyle name="Calculation 3 14 4" xfId="11776"/>
    <cellStyle name="Calculation 3 14 5" xfId="11777"/>
    <cellStyle name="Calculation 3 15" xfId="11778"/>
    <cellStyle name="Calculation 3 15 2" xfId="11779"/>
    <cellStyle name="Calculation 3 15 2 2" xfId="11780"/>
    <cellStyle name="Calculation 3 15 2 3" xfId="11781"/>
    <cellStyle name="Calculation 3 15 3" xfId="11782"/>
    <cellStyle name="Calculation 3 15 3 2" xfId="11783"/>
    <cellStyle name="Calculation 3 15 4" xfId="11784"/>
    <cellStyle name="Calculation 3 15 5" xfId="11785"/>
    <cellStyle name="Calculation 3 16" xfId="11786"/>
    <cellStyle name="Calculation 3 16 2" xfId="11787"/>
    <cellStyle name="Calculation 3 16 2 2" xfId="11788"/>
    <cellStyle name="Calculation 3 16 2 3" xfId="11789"/>
    <cellStyle name="Calculation 3 16 3" xfId="11790"/>
    <cellStyle name="Calculation 3 16 3 2" xfId="11791"/>
    <cellStyle name="Calculation 3 16 4" xfId="11792"/>
    <cellStyle name="Calculation 3 16 5" xfId="11793"/>
    <cellStyle name="Calculation 3 17" xfId="11794"/>
    <cellStyle name="Calculation 3 17 2" xfId="11795"/>
    <cellStyle name="Calculation 3 17 2 2" xfId="11796"/>
    <cellStyle name="Calculation 3 17 2 3" xfId="11797"/>
    <cellStyle name="Calculation 3 17 3" xfId="11798"/>
    <cellStyle name="Calculation 3 17 3 2" xfId="11799"/>
    <cellStyle name="Calculation 3 17 4" xfId="11800"/>
    <cellStyle name="Calculation 3 17 5" xfId="11801"/>
    <cellStyle name="Calculation 3 18" xfId="11802"/>
    <cellStyle name="Calculation 3 18 2" xfId="11803"/>
    <cellStyle name="Calculation 3 18 2 2" xfId="11804"/>
    <cellStyle name="Calculation 3 18 2 3" xfId="11805"/>
    <cellStyle name="Calculation 3 18 3" xfId="11806"/>
    <cellStyle name="Calculation 3 18 3 2" xfId="11807"/>
    <cellStyle name="Calculation 3 18 4" xfId="11808"/>
    <cellStyle name="Calculation 3 18 5" xfId="11809"/>
    <cellStyle name="Calculation 3 19" xfId="11810"/>
    <cellStyle name="Calculation 3 19 2" xfId="11811"/>
    <cellStyle name="Calculation 3 19 2 2" xfId="11812"/>
    <cellStyle name="Calculation 3 19 2 3" xfId="11813"/>
    <cellStyle name="Calculation 3 19 3" xfId="11814"/>
    <cellStyle name="Calculation 3 19 3 2" xfId="11815"/>
    <cellStyle name="Calculation 3 19 4" xfId="11816"/>
    <cellStyle name="Calculation 3 19 5" xfId="11817"/>
    <cellStyle name="Calculation 3 2" xfId="11818"/>
    <cellStyle name="Calculation 3 2 10" xfId="11819"/>
    <cellStyle name="Calculation 3 2 10 2" xfId="11820"/>
    <cellStyle name="Calculation 3 2 10 2 2" xfId="11821"/>
    <cellStyle name="Calculation 3 2 10 2 3" xfId="11822"/>
    <cellStyle name="Calculation 3 2 10 3" xfId="11823"/>
    <cellStyle name="Calculation 3 2 10 3 2" xfId="11824"/>
    <cellStyle name="Calculation 3 2 10 4" xfId="11825"/>
    <cellStyle name="Calculation 3 2 10 5" xfId="11826"/>
    <cellStyle name="Calculation 3 2 11" xfId="11827"/>
    <cellStyle name="Calculation 3 2 11 2" xfId="11828"/>
    <cellStyle name="Calculation 3 2 11 2 2" xfId="11829"/>
    <cellStyle name="Calculation 3 2 11 2 3" xfId="11830"/>
    <cellStyle name="Calculation 3 2 11 3" xfId="11831"/>
    <cellStyle name="Calculation 3 2 11 3 2" xfId="11832"/>
    <cellStyle name="Calculation 3 2 11 4" xfId="11833"/>
    <cellStyle name="Calculation 3 2 11 5" xfId="11834"/>
    <cellStyle name="Calculation 3 2 12" xfId="11835"/>
    <cellStyle name="Calculation 3 2 12 2" xfId="11836"/>
    <cellStyle name="Calculation 3 2 12 2 2" xfId="11837"/>
    <cellStyle name="Calculation 3 2 12 2 3" xfId="11838"/>
    <cellStyle name="Calculation 3 2 12 3" xfId="11839"/>
    <cellStyle name="Calculation 3 2 12 3 2" xfId="11840"/>
    <cellStyle name="Calculation 3 2 12 4" xfId="11841"/>
    <cellStyle name="Calculation 3 2 12 5" xfId="11842"/>
    <cellStyle name="Calculation 3 2 13" xfId="11843"/>
    <cellStyle name="Calculation 3 2 13 2" xfId="11844"/>
    <cellStyle name="Calculation 3 2 13 2 2" xfId="11845"/>
    <cellStyle name="Calculation 3 2 13 2 3" xfId="11846"/>
    <cellStyle name="Calculation 3 2 13 3" xfId="11847"/>
    <cellStyle name="Calculation 3 2 13 3 2" xfId="11848"/>
    <cellStyle name="Calculation 3 2 13 4" xfId="11849"/>
    <cellStyle name="Calculation 3 2 13 5" xfId="11850"/>
    <cellStyle name="Calculation 3 2 14" xfId="11851"/>
    <cellStyle name="Calculation 3 2 14 2" xfId="11852"/>
    <cellStyle name="Calculation 3 2 14 2 2" xfId="11853"/>
    <cellStyle name="Calculation 3 2 14 2 3" xfId="11854"/>
    <cellStyle name="Calculation 3 2 14 3" xfId="11855"/>
    <cellStyle name="Calculation 3 2 14 3 2" xfId="11856"/>
    <cellStyle name="Calculation 3 2 14 4" xfId="11857"/>
    <cellStyle name="Calculation 3 2 14 5" xfId="11858"/>
    <cellStyle name="Calculation 3 2 15" xfId="11859"/>
    <cellStyle name="Calculation 3 2 15 2" xfId="11860"/>
    <cellStyle name="Calculation 3 2 15 2 2" xfId="11861"/>
    <cellStyle name="Calculation 3 2 15 2 3" xfId="11862"/>
    <cellStyle name="Calculation 3 2 15 3" xfId="11863"/>
    <cellStyle name="Calculation 3 2 15 3 2" xfId="11864"/>
    <cellStyle name="Calculation 3 2 15 4" xfId="11865"/>
    <cellStyle name="Calculation 3 2 15 5" xfId="11866"/>
    <cellStyle name="Calculation 3 2 16" xfId="11867"/>
    <cellStyle name="Calculation 3 2 16 2" xfId="11868"/>
    <cellStyle name="Calculation 3 2 16 2 2" xfId="11869"/>
    <cellStyle name="Calculation 3 2 16 2 3" xfId="11870"/>
    <cellStyle name="Calculation 3 2 16 3" xfId="11871"/>
    <cellStyle name="Calculation 3 2 16 3 2" xfId="11872"/>
    <cellStyle name="Calculation 3 2 16 4" xfId="11873"/>
    <cellStyle name="Calculation 3 2 16 5" xfId="11874"/>
    <cellStyle name="Calculation 3 2 17" xfId="11875"/>
    <cellStyle name="Calculation 3 2 17 2" xfId="11876"/>
    <cellStyle name="Calculation 3 2 17 2 2" xfId="11877"/>
    <cellStyle name="Calculation 3 2 17 2 3" xfId="11878"/>
    <cellStyle name="Calculation 3 2 17 3" xfId="11879"/>
    <cellStyle name="Calculation 3 2 17 3 2" xfId="11880"/>
    <cellStyle name="Calculation 3 2 17 4" xfId="11881"/>
    <cellStyle name="Calculation 3 2 17 5" xfId="11882"/>
    <cellStyle name="Calculation 3 2 18" xfId="11883"/>
    <cellStyle name="Calculation 3 2 18 2" xfId="11884"/>
    <cellStyle name="Calculation 3 2 18 2 2" xfId="11885"/>
    <cellStyle name="Calculation 3 2 18 2 3" xfId="11886"/>
    <cellStyle name="Calculation 3 2 18 3" xfId="11887"/>
    <cellStyle name="Calculation 3 2 18 3 2" xfId="11888"/>
    <cellStyle name="Calculation 3 2 18 4" xfId="11889"/>
    <cellStyle name="Calculation 3 2 18 5" xfId="11890"/>
    <cellStyle name="Calculation 3 2 19" xfId="11891"/>
    <cellStyle name="Calculation 3 2 19 2" xfId="11892"/>
    <cellStyle name="Calculation 3 2 19 2 2" xfId="11893"/>
    <cellStyle name="Calculation 3 2 19 2 3" xfId="11894"/>
    <cellStyle name="Calculation 3 2 19 3" xfId="11895"/>
    <cellStyle name="Calculation 3 2 19 3 2" xfId="11896"/>
    <cellStyle name="Calculation 3 2 19 4" xfId="11897"/>
    <cellStyle name="Calculation 3 2 19 5" xfId="11898"/>
    <cellStyle name="Calculation 3 2 2" xfId="11899"/>
    <cellStyle name="Calculation 3 2 2 2" xfId="11900"/>
    <cellStyle name="Calculation 3 2 2 2 2" xfId="11901"/>
    <cellStyle name="Calculation 3 2 2 2 3" xfId="11902"/>
    <cellStyle name="Calculation 3 2 2 3" xfId="11903"/>
    <cellStyle name="Calculation 3 2 2 3 2" xfId="11904"/>
    <cellStyle name="Calculation 3 2 2 4" xfId="11905"/>
    <cellStyle name="Calculation 3 2 2 5" xfId="11906"/>
    <cellStyle name="Calculation 3 2 20" xfId="11907"/>
    <cellStyle name="Calculation 3 2 20 2" xfId="11908"/>
    <cellStyle name="Calculation 3 2 20 2 2" xfId="11909"/>
    <cellStyle name="Calculation 3 2 20 2 3" xfId="11910"/>
    <cellStyle name="Calculation 3 2 20 3" xfId="11911"/>
    <cellStyle name="Calculation 3 2 20 4" xfId="11912"/>
    <cellStyle name="Calculation 3 2 20 5" xfId="11913"/>
    <cellStyle name="Calculation 3 2 21" xfId="11914"/>
    <cellStyle name="Calculation 3 2 21 2" xfId="11915"/>
    <cellStyle name="Calculation 3 2 22" xfId="11916"/>
    <cellStyle name="Calculation 3 2 22 2" xfId="11917"/>
    <cellStyle name="Calculation 3 2 3" xfId="11918"/>
    <cellStyle name="Calculation 3 2 3 2" xfId="11919"/>
    <cellStyle name="Calculation 3 2 3 2 2" xfId="11920"/>
    <cellStyle name="Calculation 3 2 3 2 3" xfId="11921"/>
    <cellStyle name="Calculation 3 2 3 3" xfId="11922"/>
    <cellStyle name="Calculation 3 2 3 3 2" xfId="11923"/>
    <cellStyle name="Calculation 3 2 3 4" xfId="11924"/>
    <cellStyle name="Calculation 3 2 3 5" xfId="11925"/>
    <cellStyle name="Calculation 3 2 4" xfId="11926"/>
    <cellStyle name="Calculation 3 2 4 2" xfId="11927"/>
    <cellStyle name="Calculation 3 2 4 2 2" xfId="11928"/>
    <cellStyle name="Calculation 3 2 4 2 3" xfId="11929"/>
    <cellStyle name="Calculation 3 2 4 3" xfId="11930"/>
    <cellStyle name="Calculation 3 2 4 3 2" xfId="11931"/>
    <cellStyle name="Calculation 3 2 4 4" xfId="11932"/>
    <cellStyle name="Calculation 3 2 4 5" xfId="11933"/>
    <cellStyle name="Calculation 3 2 5" xfId="11934"/>
    <cellStyle name="Calculation 3 2 5 2" xfId="11935"/>
    <cellStyle name="Calculation 3 2 5 2 2" xfId="11936"/>
    <cellStyle name="Calculation 3 2 5 2 3" xfId="11937"/>
    <cellStyle name="Calculation 3 2 5 3" xfId="11938"/>
    <cellStyle name="Calculation 3 2 5 3 2" xfId="11939"/>
    <cellStyle name="Calculation 3 2 5 4" xfId="11940"/>
    <cellStyle name="Calculation 3 2 5 5" xfId="11941"/>
    <cellStyle name="Calculation 3 2 6" xfId="11942"/>
    <cellStyle name="Calculation 3 2 6 2" xfId="11943"/>
    <cellStyle name="Calculation 3 2 6 2 2" xfId="11944"/>
    <cellStyle name="Calculation 3 2 6 2 3" xfId="11945"/>
    <cellStyle name="Calculation 3 2 6 3" xfId="11946"/>
    <cellStyle name="Calculation 3 2 6 3 2" xfId="11947"/>
    <cellStyle name="Calculation 3 2 6 4" xfId="11948"/>
    <cellStyle name="Calculation 3 2 6 5" xfId="11949"/>
    <cellStyle name="Calculation 3 2 7" xfId="11950"/>
    <cellStyle name="Calculation 3 2 7 2" xfId="11951"/>
    <cellStyle name="Calculation 3 2 7 2 2" xfId="11952"/>
    <cellStyle name="Calculation 3 2 7 2 3" xfId="11953"/>
    <cellStyle name="Calculation 3 2 7 3" xfId="11954"/>
    <cellStyle name="Calculation 3 2 7 3 2" xfId="11955"/>
    <cellStyle name="Calculation 3 2 7 4" xfId="11956"/>
    <cellStyle name="Calculation 3 2 7 5" xfId="11957"/>
    <cellStyle name="Calculation 3 2 8" xfId="11958"/>
    <cellStyle name="Calculation 3 2 8 2" xfId="11959"/>
    <cellStyle name="Calculation 3 2 8 2 2" xfId="11960"/>
    <cellStyle name="Calculation 3 2 8 2 3" xfId="11961"/>
    <cellStyle name="Calculation 3 2 8 3" xfId="11962"/>
    <cellStyle name="Calculation 3 2 8 3 2" xfId="11963"/>
    <cellStyle name="Calculation 3 2 8 4" xfId="11964"/>
    <cellStyle name="Calculation 3 2 8 5" xfId="11965"/>
    <cellStyle name="Calculation 3 2 9" xfId="11966"/>
    <cellStyle name="Calculation 3 2 9 2" xfId="11967"/>
    <cellStyle name="Calculation 3 2 9 2 2" xfId="11968"/>
    <cellStyle name="Calculation 3 2 9 2 3" xfId="11969"/>
    <cellStyle name="Calculation 3 2 9 3" xfId="11970"/>
    <cellStyle name="Calculation 3 2 9 3 2" xfId="11971"/>
    <cellStyle name="Calculation 3 2 9 4" xfId="11972"/>
    <cellStyle name="Calculation 3 2 9 5" xfId="11973"/>
    <cellStyle name="Calculation 3 20" xfId="11974"/>
    <cellStyle name="Calculation 3 20 2" xfId="11975"/>
    <cellStyle name="Calculation 3 20 2 2" xfId="11976"/>
    <cellStyle name="Calculation 3 20 2 3" xfId="11977"/>
    <cellStyle name="Calculation 3 20 3" xfId="11978"/>
    <cellStyle name="Calculation 3 20 3 2" xfId="11979"/>
    <cellStyle name="Calculation 3 20 4" xfId="11980"/>
    <cellStyle name="Calculation 3 20 5" xfId="11981"/>
    <cellStyle name="Calculation 3 21" xfId="11982"/>
    <cellStyle name="Calculation 3 21 2" xfId="11983"/>
    <cellStyle name="Calculation 3 21 2 2" xfId="11984"/>
    <cellStyle name="Calculation 3 21 2 3" xfId="11985"/>
    <cellStyle name="Calculation 3 21 3" xfId="11986"/>
    <cellStyle name="Calculation 3 21 3 2" xfId="11987"/>
    <cellStyle name="Calculation 3 21 4" xfId="11988"/>
    <cellStyle name="Calculation 3 21 5" xfId="11989"/>
    <cellStyle name="Calculation 3 22" xfId="11990"/>
    <cellStyle name="Calculation 3 22 2" xfId="11991"/>
    <cellStyle name="Calculation 3 22 2 2" xfId="11992"/>
    <cellStyle name="Calculation 3 22 2 3" xfId="11993"/>
    <cellStyle name="Calculation 3 22 3" xfId="11994"/>
    <cellStyle name="Calculation 3 22 3 2" xfId="11995"/>
    <cellStyle name="Calculation 3 22 4" xfId="11996"/>
    <cellStyle name="Calculation 3 22 5" xfId="11997"/>
    <cellStyle name="Calculation 3 23" xfId="11998"/>
    <cellStyle name="Calculation 3 23 2" xfId="11999"/>
    <cellStyle name="Calculation 3 24" xfId="12000"/>
    <cellStyle name="Calculation 3 24 2" xfId="12001"/>
    <cellStyle name="Calculation 3 25" xfId="12002"/>
    <cellStyle name="Calculation 3 3" xfId="12003"/>
    <cellStyle name="Calculation 3 3 10" xfId="12004"/>
    <cellStyle name="Calculation 3 3 10 2" xfId="12005"/>
    <cellStyle name="Calculation 3 3 10 2 2" xfId="12006"/>
    <cellStyle name="Calculation 3 3 10 2 3" xfId="12007"/>
    <cellStyle name="Calculation 3 3 10 3" xfId="12008"/>
    <cellStyle name="Calculation 3 3 10 3 2" xfId="12009"/>
    <cellStyle name="Calculation 3 3 10 4" xfId="12010"/>
    <cellStyle name="Calculation 3 3 10 5" xfId="12011"/>
    <cellStyle name="Calculation 3 3 11" xfId="12012"/>
    <cellStyle name="Calculation 3 3 11 2" xfId="12013"/>
    <cellStyle name="Calculation 3 3 11 2 2" xfId="12014"/>
    <cellStyle name="Calculation 3 3 11 2 3" xfId="12015"/>
    <cellStyle name="Calculation 3 3 11 3" xfId="12016"/>
    <cellStyle name="Calculation 3 3 11 3 2" xfId="12017"/>
    <cellStyle name="Calculation 3 3 11 4" xfId="12018"/>
    <cellStyle name="Calculation 3 3 11 5" xfId="12019"/>
    <cellStyle name="Calculation 3 3 12" xfId="12020"/>
    <cellStyle name="Calculation 3 3 12 2" xfId="12021"/>
    <cellStyle name="Calculation 3 3 12 2 2" xfId="12022"/>
    <cellStyle name="Calculation 3 3 12 2 3" xfId="12023"/>
    <cellStyle name="Calculation 3 3 12 3" xfId="12024"/>
    <cellStyle name="Calculation 3 3 12 3 2" xfId="12025"/>
    <cellStyle name="Calculation 3 3 12 4" xfId="12026"/>
    <cellStyle name="Calculation 3 3 12 5" xfId="12027"/>
    <cellStyle name="Calculation 3 3 13" xfId="12028"/>
    <cellStyle name="Calculation 3 3 13 2" xfId="12029"/>
    <cellStyle name="Calculation 3 3 13 2 2" xfId="12030"/>
    <cellStyle name="Calculation 3 3 13 2 3" xfId="12031"/>
    <cellStyle name="Calculation 3 3 13 3" xfId="12032"/>
    <cellStyle name="Calculation 3 3 13 3 2" xfId="12033"/>
    <cellStyle name="Calculation 3 3 13 4" xfId="12034"/>
    <cellStyle name="Calculation 3 3 13 5" xfId="12035"/>
    <cellStyle name="Calculation 3 3 14" xfId="12036"/>
    <cellStyle name="Calculation 3 3 14 2" xfId="12037"/>
    <cellStyle name="Calculation 3 3 14 2 2" xfId="12038"/>
    <cellStyle name="Calculation 3 3 14 2 3" xfId="12039"/>
    <cellStyle name="Calculation 3 3 14 3" xfId="12040"/>
    <cellStyle name="Calculation 3 3 14 3 2" xfId="12041"/>
    <cellStyle name="Calculation 3 3 14 4" xfId="12042"/>
    <cellStyle name="Calculation 3 3 14 5" xfId="12043"/>
    <cellStyle name="Calculation 3 3 15" xfId="12044"/>
    <cellStyle name="Calculation 3 3 15 2" xfId="12045"/>
    <cellStyle name="Calculation 3 3 15 2 2" xfId="12046"/>
    <cellStyle name="Calculation 3 3 15 2 3" xfId="12047"/>
    <cellStyle name="Calculation 3 3 15 3" xfId="12048"/>
    <cellStyle name="Calculation 3 3 15 3 2" xfId="12049"/>
    <cellStyle name="Calculation 3 3 15 4" xfId="12050"/>
    <cellStyle name="Calculation 3 3 15 5" xfId="12051"/>
    <cellStyle name="Calculation 3 3 16" xfId="12052"/>
    <cellStyle name="Calculation 3 3 16 2" xfId="12053"/>
    <cellStyle name="Calculation 3 3 16 2 2" xfId="12054"/>
    <cellStyle name="Calculation 3 3 16 2 3" xfId="12055"/>
    <cellStyle name="Calculation 3 3 16 3" xfId="12056"/>
    <cellStyle name="Calculation 3 3 16 3 2" xfId="12057"/>
    <cellStyle name="Calculation 3 3 16 4" xfId="12058"/>
    <cellStyle name="Calculation 3 3 16 5" xfId="12059"/>
    <cellStyle name="Calculation 3 3 17" xfId="12060"/>
    <cellStyle name="Calculation 3 3 17 2" xfId="12061"/>
    <cellStyle name="Calculation 3 3 17 2 2" xfId="12062"/>
    <cellStyle name="Calculation 3 3 17 2 3" xfId="12063"/>
    <cellStyle name="Calculation 3 3 17 3" xfId="12064"/>
    <cellStyle name="Calculation 3 3 17 3 2" xfId="12065"/>
    <cellStyle name="Calculation 3 3 17 4" xfId="12066"/>
    <cellStyle name="Calculation 3 3 17 5" xfId="12067"/>
    <cellStyle name="Calculation 3 3 18" xfId="12068"/>
    <cellStyle name="Calculation 3 3 18 2" xfId="12069"/>
    <cellStyle name="Calculation 3 3 18 2 2" xfId="12070"/>
    <cellStyle name="Calculation 3 3 18 2 3" xfId="12071"/>
    <cellStyle name="Calculation 3 3 18 3" xfId="12072"/>
    <cellStyle name="Calculation 3 3 18 3 2" xfId="12073"/>
    <cellStyle name="Calculation 3 3 18 4" xfId="12074"/>
    <cellStyle name="Calculation 3 3 18 5" xfId="12075"/>
    <cellStyle name="Calculation 3 3 19" xfId="12076"/>
    <cellStyle name="Calculation 3 3 19 2" xfId="12077"/>
    <cellStyle name="Calculation 3 3 19 2 2" xfId="12078"/>
    <cellStyle name="Calculation 3 3 19 2 3" xfId="12079"/>
    <cellStyle name="Calculation 3 3 19 3" xfId="12080"/>
    <cellStyle name="Calculation 3 3 19 3 2" xfId="12081"/>
    <cellStyle name="Calculation 3 3 19 4" xfId="12082"/>
    <cellStyle name="Calculation 3 3 19 5" xfId="12083"/>
    <cellStyle name="Calculation 3 3 2" xfId="12084"/>
    <cellStyle name="Calculation 3 3 2 2" xfId="12085"/>
    <cellStyle name="Calculation 3 3 2 2 2" xfId="12086"/>
    <cellStyle name="Calculation 3 3 2 2 3" xfId="12087"/>
    <cellStyle name="Calculation 3 3 2 3" xfId="12088"/>
    <cellStyle name="Calculation 3 3 2 3 2" xfId="12089"/>
    <cellStyle name="Calculation 3 3 2 4" xfId="12090"/>
    <cellStyle name="Calculation 3 3 2 5" xfId="12091"/>
    <cellStyle name="Calculation 3 3 20" xfId="12092"/>
    <cellStyle name="Calculation 3 3 20 2" xfId="12093"/>
    <cellStyle name="Calculation 3 3 20 2 2" xfId="12094"/>
    <cellStyle name="Calculation 3 3 20 2 3" xfId="12095"/>
    <cellStyle name="Calculation 3 3 20 3" xfId="12096"/>
    <cellStyle name="Calculation 3 3 20 4" xfId="12097"/>
    <cellStyle name="Calculation 3 3 20 5" xfId="12098"/>
    <cellStyle name="Calculation 3 3 21" xfId="12099"/>
    <cellStyle name="Calculation 3 3 21 2" xfId="12100"/>
    <cellStyle name="Calculation 3 3 22" xfId="12101"/>
    <cellStyle name="Calculation 3 3 22 2" xfId="12102"/>
    <cellStyle name="Calculation 3 3 3" xfId="12103"/>
    <cellStyle name="Calculation 3 3 3 2" xfId="12104"/>
    <cellStyle name="Calculation 3 3 3 2 2" xfId="12105"/>
    <cellStyle name="Calculation 3 3 3 2 3" xfId="12106"/>
    <cellStyle name="Calculation 3 3 3 3" xfId="12107"/>
    <cellStyle name="Calculation 3 3 3 3 2" xfId="12108"/>
    <cellStyle name="Calculation 3 3 3 4" xfId="12109"/>
    <cellStyle name="Calculation 3 3 3 5" xfId="12110"/>
    <cellStyle name="Calculation 3 3 4" xfId="12111"/>
    <cellStyle name="Calculation 3 3 4 2" xfId="12112"/>
    <cellStyle name="Calculation 3 3 4 2 2" xfId="12113"/>
    <cellStyle name="Calculation 3 3 4 2 3" xfId="12114"/>
    <cellStyle name="Calculation 3 3 4 3" xfId="12115"/>
    <cellStyle name="Calculation 3 3 4 3 2" xfId="12116"/>
    <cellStyle name="Calculation 3 3 4 4" xfId="12117"/>
    <cellStyle name="Calculation 3 3 4 5" xfId="12118"/>
    <cellStyle name="Calculation 3 3 5" xfId="12119"/>
    <cellStyle name="Calculation 3 3 5 2" xfId="12120"/>
    <cellStyle name="Calculation 3 3 5 2 2" xfId="12121"/>
    <cellStyle name="Calculation 3 3 5 2 3" xfId="12122"/>
    <cellStyle name="Calculation 3 3 5 3" xfId="12123"/>
    <cellStyle name="Calculation 3 3 5 3 2" xfId="12124"/>
    <cellStyle name="Calculation 3 3 5 4" xfId="12125"/>
    <cellStyle name="Calculation 3 3 5 5" xfId="12126"/>
    <cellStyle name="Calculation 3 3 6" xfId="12127"/>
    <cellStyle name="Calculation 3 3 6 2" xfId="12128"/>
    <cellStyle name="Calculation 3 3 6 2 2" xfId="12129"/>
    <cellStyle name="Calculation 3 3 6 2 3" xfId="12130"/>
    <cellStyle name="Calculation 3 3 6 3" xfId="12131"/>
    <cellStyle name="Calculation 3 3 6 3 2" xfId="12132"/>
    <cellStyle name="Calculation 3 3 6 4" xfId="12133"/>
    <cellStyle name="Calculation 3 3 6 5" xfId="12134"/>
    <cellStyle name="Calculation 3 3 7" xfId="12135"/>
    <cellStyle name="Calculation 3 3 7 2" xfId="12136"/>
    <cellStyle name="Calculation 3 3 7 2 2" xfId="12137"/>
    <cellStyle name="Calculation 3 3 7 2 3" xfId="12138"/>
    <cellStyle name="Calculation 3 3 7 3" xfId="12139"/>
    <cellStyle name="Calculation 3 3 7 3 2" xfId="12140"/>
    <cellStyle name="Calculation 3 3 7 4" xfId="12141"/>
    <cellStyle name="Calculation 3 3 7 5" xfId="12142"/>
    <cellStyle name="Calculation 3 3 8" xfId="12143"/>
    <cellStyle name="Calculation 3 3 8 2" xfId="12144"/>
    <cellStyle name="Calculation 3 3 8 2 2" xfId="12145"/>
    <cellStyle name="Calculation 3 3 8 2 3" xfId="12146"/>
    <cellStyle name="Calculation 3 3 8 3" xfId="12147"/>
    <cellStyle name="Calculation 3 3 8 3 2" xfId="12148"/>
    <cellStyle name="Calculation 3 3 8 4" xfId="12149"/>
    <cellStyle name="Calculation 3 3 8 5" xfId="12150"/>
    <cellStyle name="Calculation 3 3 9" xfId="12151"/>
    <cellStyle name="Calculation 3 3 9 2" xfId="12152"/>
    <cellStyle name="Calculation 3 3 9 2 2" xfId="12153"/>
    <cellStyle name="Calculation 3 3 9 2 3" xfId="12154"/>
    <cellStyle name="Calculation 3 3 9 3" xfId="12155"/>
    <cellStyle name="Calculation 3 3 9 3 2" xfId="12156"/>
    <cellStyle name="Calculation 3 3 9 4" xfId="12157"/>
    <cellStyle name="Calculation 3 3 9 5" xfId="12158"/>
    <cellStyle name="Calculation 3 4" xfId="12159"/>
    <cellStyle name="Calculation 3 4 2" xfId="12160"/>
    <cellStyle name="Calculation 3 4 2 2" xfId="12161"/>
    <cellStyle name="Calculation 3 4 3" xfId="12162"/>
    <cellStyle name="Calculation 3 4 3 2" xfId="12163"/>
    <cellStyle name="Calculation 3 5" xfId="12164"/>
    <cellStyle name="Calculation 3 5 2" xfId="12165"/>
    <cellStyle name="Calculation 3 5 2 2" xfId="12166"/>
    <cellStyle name="Calculation 3 5 2 3" xfId="12167"/>
    <cellStyle name="Calculation 3 5 3" xfId="12168"/>
    <cellStyle name="Calculation 3 5 3 2" xfId="12169"/>
    <cellStyle name="Calculation 3 5 4" xfId="12170"/>
    <cellStyle name="Calculation 3 5 5" xfId="12171"/>
    <cellStyle name="Calculation 3 6" xfId="12172"/>
    <cellStyle name="Calculation 3 6 2" xfId="12173"/>
    <cellStyle name="Calculation 3 6 2 2" xfId="12174"/>
    <cellStyle name="Calculation 3 6 2 3" xfId="12175"/>
    <cellStyle name="Calculation 3 6 3" xfId="12176"/>
    <cellStyle name="Calculation 3 6 3 2" xfId="12177"/>
    <cellStyle name="Calculation 3 6 4" xfId="12178"/>
    <cellStyle name="Calculation 3 6 5" xfId="12179"/>
    <cellStyle name="Calculation 3 7" xfId="12180"/>
    <cellStyle name="Calculation 3 7 2" xfId="12181"/>
    <cellStyle name="Calculation 3 7 2 2" xfId="12182"/>
    <cellStyle name="Calculation 3 7 2 3" xfId="12183"/>
    <cellStyle name="Calculation 3 7 3" xfId="12184"/>
    <cellStyle name="Calculation 3 7 3 2" xfId="12185"/>
    <cellStyle name="Calculation 3 7 4" xfId="12186"/>
    <cellStyle name="Calculation 3 7 5" xfId="12187"/>
    <cellStyle name="Calculation 3 8" xfId="12188"/>
    <cellStyle name="Calculation 3 8 2" xfId="12189"/>
    <cellStyle name="Calculation 3 8 2 2" xfId="12190"/>
    <cellStyle name="Calculation 3 8 2 3" xfId="12191"/>
    <cellStyle name="Calculation 3 8 3" xfId="12192"/>
    <cellStyle name="Calculation 3 8 3 2" xfId="12193"/>
    <cellStyle name="Calculation 3 8 4" xfId="12194"/>
    <cellStyle name="Calculation 3 8 5" xfId="12195"/>
    <cellStyle name="Calculation 3 9" xfId="12196"/>
    <cellStyle name="Calculation 3 9 2" xfId="12197"/>
    <cellStyle name="Calculation 3 9 2 2" xfId="12198"/>
    <cellStyle name="Calculation 3 9 2 3" xfId="12199"/>
    <cellStyle name="Calculation 3 9 3" xfId="12200"/>
    <cellStyle name="Calculation 3 9 3 2" xfId="12201"/>
    <cellStyle name="Calculation 3 9 4" xfId="12202"/>
    <cellStyle name="Calculation 3 9 5" xfId="12203"/>
    <cellStyle name="Calculation 30" xfId="12204"/>
    <cellStyle name="Calculation 30 2" xfId="12205"/>
    <cellStyle name="Calculation 30 2 2" xfId="12206"/>
    <cellStyle name="Calculation 30 2 3" xfId="12207"/>
    <cellStyle name="Calculation 30 3" xfId="12208"/>
    <cellStyle name="Calculation 30 3 2" xfId="12209"/>
    <cellStyle name="Calculation 30 4" xfId="12210"/>
    <cellStyle name="Calculation 30 5" xfId="12211"/>
    <cellStyle name="Calculation 31" xfId="12212"/>
    <cellStyle name="Calculation 31 2" xfId="12213"/>
    <cellStyle name="Calculation 31 2 2" xfId="12214"/>
    <cellStyle name="Calculation 31 2 3" xfId="12215"/>
    <cellStyle name="Calculation 31 3" xfId="12216"/>
    <cellStyle name="Calculation 31 3 2" xfId="12217"/>
    <cellStyle name="Calculation 31 4" xfId="12218"/>
    <cellStyle name="Calculation 31 5" xfId="12219"/>
    <cellStyle name="Calculation 32" xfId="12220"/>
    <cellStyle name="Calculation 32 2" xfId="12221"/>
    <cellStyle name="Calculation 32 2 2" xfId="12222"/>
    <cellStyle name="Calculation 32 2 3" xfId="12223"/>
    <cellStyle name="Calculation 32 3" xfId="12224"/>
    <cellStyle name="Calculation 32 3 2" xfId="12225"/>
    <cellStyle name="Calculation 32 4" xfId="12226"/>
    <cellStyle name="Calculation 32 5" xfId="12227"/>
    <cellStyle name="Calculation 33" xfId="12228"/>
    <cellStyle name="Calculation 33 2" xfId="12229"/>
    <cellStyle name="Calculation 33 2 2" xfId="12230"/>
    <cellStyle name="Calculation 33 2 3" xfId="12231"/>
    <cellStyle name="Calculation 33 3" xfId="12232"/>
    <cellStyle name="Calculation 33 3 2" xfId="12233"/>
    <cellStyle name="Calculation 33 4" xfId="12234"/>
    <cellStyle name="Calculation 33 5" xfId="12235"/>
    <cellStyle name="Calculation 34" xfId="12236"/>
    <cellStyle name="Calculation 34 2" xfId="12237"/>
    <cellStyle name="Calculation 34 2 2" xfId="12238"/>
    <cellStyle name="Calculation 34 2 3" xfId="12239"/>
    <cellStyle name="Calculation 34 3" xfId="12240"/>
    <cellStyle name="Calculation 34 3 2" xfId="12241"/>
    <cellStyle name="Calculation 34 4" xfId="12242"/>
    <cellStyle name="Calculation 34 5" xfId="12243"/>
    <cellStyle name="Calculation 35" xfId="12244"/>
    <cellStyle name="Calculation 35 2" xfId="12245"/>
    <cellStyle name="Calculation 36" xfId="12246"/>
    <cellStyle name="Calculation 36 2" xfId="12247"/>
    <cellStyle name="Calculation 37" xfId="12248"/>
    <cellStyle name="Calculation 38" xfId="12249"/>
    <cellStyle name="Calculation 39" xfId="12250"/>
    <cellStyle name="Calculation 4" xfId="12251"/>
    <cellStyle name="Calculation 4 10" xfId="12252"/>
    <cellStyle name="Calculation 4 10 2" xfId="12253"/>
    <cellStyle name="Calculation 4 10 2 2" xfId="12254"/>
    <cellStyle name="Calculation 4 10 2 3" xfId="12255"/>
    <cellStyle name="Calculation 4 10 3" xfId="12256"/>
    <cellStyle name="Calculation 4 10 3 2" xfId="12257"/>
    <cellStyle name="Calculation 4 10 4" xfId="12258"/>
    <cellStyle name="Calculation 4 10 5" xfId="12259"/>
    <cellStyle name="Calculation 4 11" xfId="12260"/>
    <cellStyle name="Calculation 4 11 2" xfId="12261"/>
    <cellStyle name="Calculation 4 11 2 2" xfId="12262"/>
    <cellStyle name="Calculation 4 11 2 3" xfId="12263"/>
    <cellStyle name="Calculation 4 11 3" xfId="12264"/>
    <cellStyle name="Calculation 4 11 3 2" xfId="12265"/>
    <cellStyle name="Calculation 4 11 4" xfId="12266"/>
    <cellStyle name="Calculation 4 11 5" xfId="12267"/>
    <cellStyle name="Calculation 4 12" xfId="12268"/>
    <cellStyle name="Calculation 4 12 2" xfId="12269"/>
    <cellStyle name="Calculation 4 12 2 2" xfId="12270"/>
    <cellStyle name="Calculation 4 12 2 3" xfId="12271"/>
    <cellStyle name="Calculation 4 12 3" xfId="12272"/>
    <cellStyle name="Calculation 4 12 3 2" xfId="12273"/>
    <cellStyle name="Calculation 4 12 4" xfId="12274"/>
    <cellStyle name="Calculation 4 12 5" xfId="12275"/>
    <cellStyle name="Calculation 4 13" xfId="12276"/>
    <cellStyle name="Calculation 4 13 2" xfId="12277"/>
    <cellStyle name="Calculation 4 13 2 2" xfId="12278"/>
    <cellStyle name="Calculation 4 13 2 3" xfId="12279"/>
    <cellStyle name="Calculation 4 13 3" xfId="12280"/>
    <cellStyle name="Calculation 4 13 3 2" xfId="12281"/>
    <cellStyle name="Calculation 4 13 4" xfId="12282"/>
    <cellStyle name="Calculation 4 13 5" xfId="12283"/>
    <cellStyle name="Calculation 4 14" xfId="12284"/>
    <cellStyle name="Calculation 4 14 2" xfId="12285"/>
    <cellStyle name="Calculation 4 14 2 2" xfId="12286"/>
    <cellStyle name="Calculation 4 14 2 3" xfId="12287"/>
    <cellStyle name="Calculation 4 14 3" xfId="12288"/>
    <cellStyle name="Calculation 4 14 3 2" xfId="12289"/>
    <cellStyle name="Calculation 4 14 4" xfId="12290"/>
    <cellStyle name="Calculation 4 14 5" xfId="12291"/>
    <cellStyle name="Calculation 4 15" xfId="12292"/>
    <cellStyle name="Calculation 4 15 2" xfId="12293"/>
    <cellStyle name="Calculation 4 15 2 2" xfId="12294"/>
    <cellStyle name="Calculation 4 15 2 3" xfId="12295"/>
    <cellStyle name="Calculation 4 15 3" xfId="12296"/>
    <cellStyle name="Calculation 4 15 3 2" xfId="12297"/>
    <cellStyle name="Calculation 4 15 4" xfId="12298"/>
    <cellStyle name="Calculation 4 15 5" xfId="12299"/>
    <cellStyle name="Calculation 4 16" xfId="12300"/>
    <cellStyle name="Calculation 4 16 2" xfId="12301"/>
    <cellStyle name="Calculation 4 16 2 2" xfId="12302"/>
    <cellStyle name="Calculation 4 16 2 3" xfId="12303"/>
    <cellStyle name="Calculation 4 16 3" xfId="12304"/>
    <cellStyle name="Calculation 4 16 3 2" xfId="12305"/>
    <cellStyle name="Calculation 4 16 4" xfId="12306"/>
    <cellStyle name="Calculation 4 16 5" xfId="12307"/>
    <cellStyle name="Calculation 4 17" xfId="12308"/>
    <cellStyle name="Calculation 4 17 2" xfId="12309"/>
    <cellStyle name="Calculation 4 17 2 2" xfId="12310"/>
    <cellStyle name="Calculation 4 17 2 3" xfId="12311"/>
    <cellStyle name="Calculation 4 17 3" xfId="12312"/>
    <cellStyle name="Calculation 4 17 3 2" xfId="12313"/>
    <cellStyle name="Calculation 4 17 4" xfId="12314"/>
    <cellStyle name="Calculation 4 17 5" xfId="12315"/>
    <cellStyle name="Calculation 4 18" xfId="12316"/>
    <cellStyle name="Calculation 4 18 2" xfId="12317"/>
    <cellStyle name="Calculation 4 18 2 2" xfId="12318"/>
    <cellStyle name="Calculation 4 18 2 3" xfId="12319"/>
    <cellStyle name="Calculation 4 18 3" xfId="12320"/>
    <cellStyle name="Calculation 4 18 3 2" xfId="12321"/>
    <cellStyle name="Calculation 4 18 4" xfId="12322"/>
    <cellStyle name="Calculation 4 18 5" xfId="12323"/>
    <cellStyle name="Calculation 4 19" xfId="12324"/>
    <cellStyle name="Calculation 4 19 2" xfId="12325"/>
    <cellStyle name="Calculation 4 19 2 2" xfId="12326"/>
    <cellStyle name="Calculation 4 19 2 3" xfId="12327"/>
    <cellStyle name="Calculation 4 19 3" xfId="12328"/>
    <cellStyle name="Calculation 4 19 3 2" xfId="12329"/>
    <cellStyle name="Calculation 4 19 4" xfId="12330"/>
    <cellStyle name="Calculation 4 19 5" xfId="12331"/>
    <cellStyle name="Calculation 4 2" xfId="12332"/>
    <cellStyle name="Calculation 4 2 10" xfId="12333"/>
    <cellStyle name="Calculation 4 2 10 2" xfId="12334"/>
    <cellStyle name="Calculation 4 2 10 2 2" xfId="12335"/>
    <cellStyle name="Calculation 4 2 10 2 3" xfId="12336"/>
    <cellStyle name="Calculation 4 2 10 3" xfId="12337"/>
    <cellStyle name="Calculation 4 2 10 3 2" xfId="12338"/>
    <cellStyle name="Calculation 4 2 10 4" xfId="12339"/>
    <cellStyle name="Calculation 4 2 10 5" xfId="12340"/>
    <cellStyle name="Calculation 4 2 11" xfId="12341"/>
    <cellStyle name="Calculation 4 2 11 2" xfId="12342"/>
    <cellStyle name="Calculation 4 2 11 2 2" xfId="12343"/>
    <cellStyle name="Calculation 4 2 11 2 3" xfId="12344"/>
    <cellStyle name="Calculation 4 2 11 3" xfId="12345"/>
    <cellStyle name="Calculation 4 2 11 3 2" xfId="12346"/>
    <cellStyle name="Calculation 4 2 11 4" xfId="12347"/>
    <cellStyle name="Calculation 4 2 11 5" xfId="12348"/>
    <cellStyle name="Calculation 4 2 12" xfId="12349"/>
    <cellStyle name="Calculation 4 2 12 2" xfId="12350"/>
    <cellStyle name="Calculation 4 2 12 2 2" xfId="12351"/>
    <cellStyle name="Calculation 4 2 12 2 3" xfId="12352"/>
    <cellStyle name="Calculation 4 2 12 3" xfId="12353"/>
    <cellStyle name="Calculation 4 2 12 3 2" xfId="12354"/>
    <cellStyle name="Calculation 4 2 12 4" xfId="12355"/>
    <cellStyle name="Calculation 4 2 12 5" xfId="12356"/>
    <cellStyle name="Calculation 4 2 13" xfId="12357"/>
    <cellStyle name="Calculation 4 2 13 2" xfId="12358"/>
    <cellStyle name="Calculation 4 2 13 2 2" xfId="12359"/>
    <cellStyle name="Calculation 4 2 13 2 3" xfId="12360"/>
    <cellStyle name="Calculation 4 2 13 3" xfId="12361"/>
    <cellStyle name="Calculation 4 2 13 3 2" xfId="12362"/>
    <cellStyle name="Calculation 4 2 13 4" xfId="12363"/>
    <cellStyle name="Calculation 4 2 13 5" xfId="12364"/>
    <cellStyle name="Calculation 4 2 14" xfId="12365"/>
    <cellStyle name="Calculation 4 2 14 2" xfId="12366"/>
    <cellStyle name="Calculation 4 2 14 2 2" xfId="12367"/>
    <cellStyle name="Calculation 4 2 14 2 3" xfId="12368"/>
    <cellStyle name="Calculation 4 2 14 3" xfId="12369"/>
    <cellStyle name="Calculation 4 2 14 3 2" xfId="12370"/>
    <cellStyle name="Calculation 4 2 14 4" xfId="12371"/>
    <cellStyle name="Calculation 4 2 14 5" xfId="12372"/>
    <cellStyle name="Calculation 4 2 15" xfId="12373"/>
    <cellStyle name="Calculation 4 2 15 2" xfId="12374"/>
    <cellStyle name="Calculation 4 2 15 2 2" xfId="12375"/>
    <cellStyle name="Calculation 4 2 15 2 3" xfId="12376"/>
    <cellStyle name="Calculation 4 2 15 3" xfId="12377"/>
    <cellStyle name="Calculation 4 2 15 3 2" xfId="12378"/>
    <cellStyle name="Calculation 4 2 15 4" xfId="12379"/>
    <cellStyle name="Calculation 4 2 15 5" xfId="12380"/>
    <cellStyle name="Calculation 4 2 16" xfId="12381"/>
    <cellStyle name="Calculation 4 2 16 2" xfId="12382"/>
    <cellStyle name="Calculation 4 2 16 2 2" xfId="12383"/>
    <cellStyle name="Calculation 4 2 16 2 3" xfId="12384"/>
    <cellStyle name="Calculation 4 2 16 3" xfId="12385"/>
    <cellStyle name="Calculation 4 2 16 3 2" xfId="12386"/>
    <cellStyle name="Calculation 4 2 16 4" xfId="12387"/>
    <cellStyle name="Calculation 4 2 16 5" xfId="12388"/>
    <cellStyle name="Calculation 4 2 17" xfId="12389"/>
    <cellStyle name="Calculation 4 2 17 2" xfId="12390"/>
    <cellStyle name="Calculation 4 2 17 2 2" xfId="12391"/>
    <cellStyle name="Calculation 4 2 17 2 3" xfId="12392"/>
    <cellStyle name="Calculation 4 2 17 3" xfId="12393"/>
    <cellStyle name="Calculation 4 2 17 3 2" xfId="12394"/>
    <cellStyle name="Calculation 4 2 17 4" xfId="12395"/>
    <cellStyle name="Calculation 4 2 17 5" xfId="12396"/>
    <cellStyle name="Calculation 4 2 18" xfId="12397"/>
    <cellStyle name="Calculation 4 2 18 2" xfId="12398"/>
    <cellStyle name="Calculation 4 2 18 2 2" xfId="12399"/>
    <cellStyle name="Calculation 4 2 18 2 3" xfId="12400"/>
    <cellStyle name="Calculation 4 2 18 3" xfId="12401"/>
    <cellStyle name="Calculation 4 2 18 3 2" xfId="12402"/>
    <cellStyle name="Calculation 4 2 18 4" xfId="12403"/>
    <cellStyle name="Calculation 4 2 18 5" xfId="12404"/>
    <cellStyle name="Calculation 4 2 19" xfId="12405"/>
    <cellStyle name="Calculation 4 2 19 2" xfId="12406"/>
    <cellStyle name="Calculation 4 2 19 2 2" xfId="12407"/>
    <cellStyle name="Calculation 4 2 19 2 3" xfId="12408"/>
    <cellStyle name="Calculation 4 2 19 3" xfId="12409"/>
    <cellStyle name="Calculation 4 2 19 3 2" xfId="12410"/>
    <cellStyle name="Calculation 4 2 19 4" xfId="12411"/>
    <cellStyle name="Calculation 4 2 19 5" xfId="12412"/>
    <cellStyle name="Calculation 4 2 2" xfId="12413"/>
    <cellStyle name="Calculation 4 2 2 2" xfId="12414"/>
    <cellStyle name="Calculation 4 2 2 2 2" xfId="12415"/>
    <cellStyle name="Calculation 4 2 2 2 3" xfId="12416"/>
    <cellStyle name="Calculation 4 2 2 3" xfId="12417"/>
    <cellStyle name="Calculation 4 2 2 3 2" xfId="12418"/>
    <cellStyle name="Calculation 4 2 2 4" xfId="12419"/>
    <cellStyle name="Calculation 4 2 2 5" xfId="12420"/>
    <cellStyle name="Calculation 4 2 20" xfId="12421"/>
    <cellStyle name="Calculation 4 2 20 2" xfId="12422"/>
    <cellStyle name="Calculation 4 2 20 2 2" xfId="12423"/>
    <cellStyle name="Calculation 4 2 20 2 3" xfId="12424"/>
    <cellStyle name="Calculation 4 2 20 3" xfId="12425"/>
    <cellStyle name="Calculation 4 2 20 4" xfId="12426"/>
    <cellStyle name="Calculation 4 2 20 5" xfId="12427"/>
    <cellStyle name="Calculation 4 2 21" xfId="12428"/>
    <cellStyle name="Calculation 4 2 21 2" xfId="12429"/>
    <cellStyle name="Calculation 4 2 22" xfId="12430"/>
    <cellStyle name="Calculation 4 2 22 2" xfId="12431"/>
    <cellStyle name="Calculation 4 2 3" xfId="12432"/>
    <cellStyle name="Calculation 4 2 3 2" xfId="12433"/>
    <cellStyle name="Calculation 4 2 3 2 2" xfId="12434"/>
    <cellStyle name="Calculation 4 2 3 2 3" xfId="12435"/>
    <cellStyle name="Calculation 4 2 3 3" xfId="12436"/>
    <cellStyle name="Calculation 4 2 3 3 2" xfId="12437"/>
    <cellStyle name="Calculation 4 2 3 4" xfId="12438"/>
    <cellStyle name="Calculation 4 2 3 5" xfId="12439"/>
    <cellStyle name="Calculation 4 2 4" xfId="12440"/>
    <cellStyle name="Calculation 4 2 4 2" xfId="12441"/>
    <cellStyle name="Calculation 4 2 4 2 2" xfId="12442"/>
    <cellStyle name="Calculation 4 2 4 2 3" xfId="12443"/>
    <cellStyle name="Calculation 4 2 4 3" xfId="12444"/>
    <cellStyle name="Calculation 4 2 4 3 2" xfId="12445"/>
    <cellStyle name="Calculation 4 2 4 4" xfId="12446"/>
    <cellStyle name="Calculation 4 2 4 5" xfId="12447"/>
    <cellStyle name="Calculation 4 2 5" xfId="12448"/>
    <cellStyle name="Calculation 4 2 5 2" xfId="12449"/>
    <cellStyle name="Calculation 4 2 5 2 2" xfId="12450"/>
    <cellStyle name="Calculation 4 2 5 2 3" xfId="12451"/>
    <cellStyle name="Calculation 4 2 5 3" xfId="12452"/>
    <cellStyle name="Calculation 4 2 5 3 2" xfId="12453"/>
    <cellStyle name="Calculation 4 2 5 4" xfId="12454"/>
    <cellStyle name="Calculation 4 2 5 5" xfId="12455"/>
    <cellStyle name="Calculation 4 2 6" xfId="12456"/>
    <cellStyle name="Calculation 4 2 6 2" xfId="12457"/>
    <cellStyle name="Calculation 4 2 6 2 2" xfId="12458"/>
    <cellStyle name="Calculation 4 2 6 2 3" xfId="12459"/>
    <cellStyle name="Calculation 4 2 6 3" xfId="12460"/>
    <cellStyle name="Calculation 4 2 6 3 2" xfId="12461"/>
    <cellStyle name="Calculation 4 2 6 4" xfId="12462"/>
    <cellStyle name="Calculation 4 2 6 5" xfId="12463"/>
    <cellStyle name="Calculation 4 2 7" xfId="12464"/>
    <cellStyle name="Calculation 4 2 7 2" xfId="12465"/>
    <cellStyle name="Calculation 4 2 7 2 2" xfId="12466"/>
    <cellStyle name="Calculation 4 2 7 2 3" xfId="12467"/>
    <cellStyle name="Calculation 4 2 7 3" xfId="12468"/>
    <cellStyle name="Calculation 4 2 7 3 2" xfId="12469"/>
    <cellStyle name="Calculation 4 2 7 4" xfId="12470"/>
    <cellStyle name="Calculation 4 2 7 5" xfId="12471"/>
    <cellStyle name="Calculation 4 2 8" xfId="12472"/>
    <cellStyle name="Calculation 4 2 8 2" xfId="12473"/>
    <cellStyle name="Calculation 4 2 8 2 2" xfId="12474"/>
    <cellStyle name="Calculation 4 2 8 2 3" xfId="12475"/>
    <cellStyle name="Calculation 4 2 8 3" xfId="12476"/>
    <cellStyle name="Calculation 4 2 8 3 2" xfId="12477"/>
    <cellStyle name="Calculation 4 2 8 4" xfId="12478"/>
    <cellStyle name="Calculation 4 2 8 5" xfId="12479"/>
    <cellStyle name="Calculation 4 2 9" xfId="12480"/>
    <cellStyle name="Calculation 4 2 9 2" xfId="12481"/>
    <cellStyle name="Calculation 4 2 9 2 2" xfId="12482"/>
    <cellStyle name="Calculation 4 2 9 2 3" xfId="12483"/>
    <cellStyle name="Calculation 4 2 9 3" xfId="12484"/>
    <cellStyle name="Calculation 4 2 9 3 2" xfId="12485"/>
    <cellStyle name="Calculation 4 2 9 4" xfId="12486"/>
    <cellStyle name="Calculation 4 2 9 5" xfId="12487"/>
    <cellStyle name="Calculation 4 20" xfId="12488"/>
    <cellStyle name="Calculation 4 20 2" xfId="12489"/>
    <cellStyle name="Calculation 4 20 2 2" xfId="12490"/>
    <cellStyle name="Calculation 4 20 2 3" xfId="12491"/>
    <cellStyle name="Calculation 4 20 3" xfId="12492"/>
    <cellStyle name="Calculation 4 20 3 2" xfId="12493"/>
    <cellStyle name="Calculation 4 20 4" xfId="12494"/>
    <cellStyle name="Calculation 4 20 5" xfId="12495"/>
    <cellStyle name="Calculation 4 21" xfId="12496"/>
    <cellStyle name="Calculation 4 21 2" xfId="12497"/>
    <cellStyle name="Calculation 4 21 2 2" xfId="12498"/>
    <cellStyle name="Calculation 4 21 2 3" xfId="12499"/>
    <cellStyle name="Calculation 4 21 3" xfId="12500"/>
    <cellStyle name="Calculation 4 21 3 2" xfId="12501"/>
    <cellStyle name="Calculation 4 21 4" xfId="12502"/>
    <cellStyle name="Calculation 4 21 5" xfId="12503"/>
    <cellStyle name="Calculation 4 22" xfId="12504"/>
    <cellStyle name="Calculation 4 22 2" xfId="12505"/>
    <cellStyle name="Calculation 4 22 2 2" xfId="12506"/>
    <cellStyle name="Calculation 4 22 2 3" xfId="12507"/>
    <cellStyle name="Calculation 4 22 3" xfId="12508"/>
    <cellStyle name="Calculation 4 22 3 2" xfId="12509"/>
    <cellStyle name="Calculation 4 22 4" xfId="12510"/>
    <cellStyle name="Calculation 4 22 5" xfId="12511"/>
    <cellStyle name="Calculation 4 23" xfId="12512"/>
    <cellStyle name="Calculation 4 23 2" xfId="12513"/>
    <cellStyle name="Calculation 4 24" xfId="12514"/>
    <cellStyle name="Calculation 4 24 2" xfId="12515"/>
    <cellStyle name="Calculation 4 25" xfId="12516"/>
    <cellStyle name="Calculation 4 3" xfId="12517"/>
    <cellStyle name="Calculation 4 3 10" xfId="12518"/>
    <cellStyle name="Calculation 4 3 10 2" xfId="12519"/>
    <cellStyle name="Calculation 4 3 10 2 2" xfId="12520"/>
    <cellStyle name="Calculation 4 3 10 2 3" xfId="12521"/>
    <cellStyle name="Calculation 4 3 10 3" xfId="12522"/>
    <cellStyle name="Calculation 4 3 10 3 2" xfId="12523"/>
    <cellStyle name="Calculation 4 3 10 4" xfId="12524"/>
    <cellStyle name="Calculation 4 3 10 5" xfId="12525"/>
    <cellStyle name="Calculation 4 3 11" xfId="12526"/>
    <cellStyle name="Calculation 4 3 11 2" xfId="12527"/>
    <cellStyle name="Calculation 4 3 11 2 2" xfId="12528"/>
    <cellStyle name="Calculation 4 3 11 2 3" xfId="12529"/>
    <cellStyle name="Calculation 4 3 11 3" xfId="12530"/>
    <cellStyle name="Calculation 4 3 11 3 2" xfId="12531"/>
    <cellStyle name="Calculation 4 3 11 4" xfId="12532"/>
    <cellStyle name="Calculation 4 3 11 5" xfId="12533"/>
    <cellStyle name="Calculation 4 3 12" xfId="12534"/>
    <cellStyle name="Calculation 4 3 12 2" xfId="12535"/>
    <cellStyle name="Calculation 4 3 12 2 2" xfId="12536"/>
    <cellStyle name="Calculation 4 3 12 2 3" xfId="12537"/>
    <cellStyle name="Calculation 4 3 12 3" xfId="12538"/>
    <cellStyle name="Calculation 4 3 12 3 2" xfId="12539"/>
    <cellStyle name="Calculation 4 3 12 4" xfId="12540"/>
    <cellStyle name="Calculation 4 3 12 5" xfId="12541"/>
    <cellStyle name="Calculation 4 3 13" xfId="12542"/>
    <cellStyle name="Calculation 4 3 13 2" xfId="12543"/>
    <cellStyle name="Calculation 4 3 13 2 2" xfId="12544"/>
    <cellStyle name="Calculation 4 3 13 2 3" xfId="12545"/>
    <cellStyle name="Calculation 4 3 13 3" xfId="12546"/>
    <cellStyle name="Calculation 4 3 13 3 2" xfId="12547"/>
    <cellStyle name="Calculation 4 3 13 4" xfId="12548"/>
    <cellStyle name="Calculation 4 3 13 5" xfId="12549"/>
    <cellStyle name="Calculation 4 3 14" xfId="12550"/>
    <cellStyle name="Calculation 4 3 14 2" xfId="12551"/>
    <cellStyle name="Calculation 4 3 14 2 2" xfId="12552"/>
    <cellStyle name="Calculation 4 3 14 2 3" xfId="12553"/>
    <cellStyle name="Calculation 4 3 14 3" xfId="12554"/>
    <cellStyle name="Calculation 4 3 14 3 2" xfId="12555"/>
    <cellStyle name="Calculation 4 3 14 4" xfId="12556"/>
    <cellStyle name="Calculation 4 3 14 5" xfId="12557"/>
    <cellStyle name="Calculation 4 3 15" xfId="12558"/>
    <cellStyle name="Calculation 4 3 15 2" xfId="12559"/>
    <cellStyle name="Calculation 4 3 15 2 2" xfId="12560"/>
    <cellStyle name="Calculation 4 3 15 2 3" xfId="12561"/>
    <cellStyle name="Calculation 4 3 15 3" xfId="12562"/>
    <cellStyle name="Calculation 4 3 15 3 2" xfId="12563"/>
    <cellStyle name="Calculation 4 3 15 4" xfId="12564"/>
    <cellStyle name="Calculation 4 3 15 5" xfId="12565"/>
    <cellStyle name="Calculation 4 3 16" xfId="12566"/>
    <cellStyle name="Calculation 4 3 16 2" xfId="12567"/>
    <cellStyle name="Calculation 4 3 16 2 2" xfId="12568"/>
    <cellStyle name="Calculation 4 3 16 2 3" xfId="12569"/>
    <cellStyle name="Calculation 4 3 16 3" xfId="12570"/>
    <cellStyle name="Calculation 4 3 16 3 2" xfId="12571"/>
    <cellStyle name="Calculation 4 3 16 4" xfId="12572"/>
    <cellStyle name="Calculation 4 3 16 5" xfId="12573"/>
    <cellStyle name="Calculation 4 3 17" xfId="12574"/>
    <cellStyle name="Calculation 4 3 17 2" xfId="12575"/>
    <cellStyle name="Calculation 4 3 17 2 2" xfId="12576"/>
    <cellStyle name="Calculation 4 3 17 2 3" xfId="12577"/>
    <cellStyle name="Calculation 4 3 17 3" xfId="12578"/>
    <cellStyle name="Calculation 4 3 17 3 2" xfId="12579"/>
    <cellStyle name="Calculation 4 3 17 4" xfId="12580"/>
    <cellStyle name="Calculation 4 3 17 5" xfId="12581"/>
    <cellStyle name="Calculation 4 3 18" xfId="12582"/>
    <cellStyle name="Calculation 4 3 18 2" xfId="12583"/>
    <cellStyle name="Calculation 4 3 18 2 2" xfId="12584"/>
    <cellStyle name="Calculation 4 3 18 2 3" xfId="12585"/>
    <cellStyle name="Calculation 4 3 18 3" xfId="12586"/>
    <cellStyle name="Calculation 4 3 18 3 2" xfId="12587"/>
    <cellStyle name="Calculation 4 3 18 4" xfId="12588"/>
    <cellStyle name="Calculation 4 3 18 5" xfId="12589"/>
    <cellStyle name="Calculation 4 3 19" xfId="12590"/>
    <cellStyle name="Calculation 4 3 19 2" xfId="12591"/>
    <cellStyle name="Calculation 4 3 19 2 2" xfId="12592"/>
    <cellStyle name="Calculation 4 3 19 2 3" xfId="12593"/>
    <cellStyle name="Calculation 4 3 19 3" xfId="12594"/>
    <cellStyle name="Calculation 4 3 19 3 2" xfId="12595"/>
    <cellStyle name="Calculation 4 3 19 4" xfId="12596"/>
    <cellStyle name="Calculation 4 3 19 5" xfId="12597"/>
    <cellStyle name="Calculation 4 3 2" xfId="12598"/>
    <cellStyle name="Calculation 4 3 2 2" xfId="12599"/>
    <cellStyle name="Calculation 4 3 2 2 2" xfId="12600"/>
    <cellStyle name="Calculation 4 3 2 2 3" xfId="12601"/>
    <cellStyle name="Calculation 4 3 2 3" xfId="12602"/>
    <cellStyle name="Calculation 4 3 2 3 2" xfId="12603"/>
    <cellStyle name="Calculation 4 3 2 4" xfId="12604"/>
    <cellStyle name="Calculation 4 3 2 5" xfId="12605"/>
    <cellStyle name="Calculation 4 3 20" xfId="12606"/>
    <cellStyle name="Calculation 4 3 20 2" xfId="12607"/>
    <cellStyle name="Calculation 4 3 20 2 2" xfId="12608"/>
    <cellStyle name="Calculation 4 3 20 2 3" xfId="12609"/>
    <cellStyle name="Calculation 4 3 20 3" xfId="12610"/>
    <cellStyle name="Calculation 4 3 20 4" xfId="12611"/>
    <cellStyle name="Calculation 4 3 20 5" xfId="12612"/>
    <cellStyle name="Calculation 4 3 21" xfId="12613"/>
    <cellStyle name="Calculation 4 3 21 2" xfId="12614"/>
    <cellStyle name="Calculation 4 3 22" xfId="12615"/>
    <cellStyle name="Calculation 4 3 22 2" xfId="12616"/>
    <cellStyle name="Calculation 4 3 3" xfId="12617"/>
    <cellStyle name="Calculation 4 3 3 2" xfId="12618"/>
    <cellStyle name="Calculation 4 3 3 2 2" xfId="12619"/>
    <cellStyle name="Calculation 4 3 3 2 3" xfId="12620"/>
    <cellStyle name="Calculation 4 3 3 3" xfId="12621"/>
    <cellStyle name="Calculation 4 3 3 3 2" xfId="12622"/>
    <cellStyle name="Calculation 4 3 3 4" xfId="12623"/>
    <cellStyle name="Calculation 4 3 3 5" xfId="12624"/>
    <cellStyle name="Calculation 4 3 4" xfId="12625"/>
    <cellStyle name="Calculation 4 3 4 2" xfId="12626"/>
    <cellStyle name="Calculation 4 3 4 2 2" xfId="12627"/>
    <cellStyle name="Calculation 4 3 4 2 3" xfId="12628"/>
    <cellStyle name="Calculation 4 3 4 3" xfId="12629"/>
    <cellStyle name="Calculation 4 3 4 3 2" xfId="12630"/>
    <cellStyle name="Calculation 4 3 4 4" xfId="12631"/>
    <cellStyle name="Calculation 4 3 4 5" xfId="12632"/>
    <cellStyle name="Calculation 4 3 5" xfId="12633"/>
    <cellStyle name="Calculation 4 3 5 2" xfId="12634"/>
    <cellStyle name="Calculation 4 3 5 2 2" xfId="12635"/>
    <cellStyle name="Calculation 4 3 5 2 3" xfId="12636"/>
    <cellStyle name="Calculation 4 3 5 3" xfId="12637"/>
    <cellStyle name="Calculation 4 3 5 3 2" xfId="12638"/>
    <cellStyle name="Calculation 4 3 5 4" xfId="12639"/>
    <cellStyle name="Calculation 4 3 5 5" xfId="12640"/>
    <cellStyle name="Calculation 4 3 6" xfId="12641"/>
    <cellStyle name="Calculation 4 3 6 2" xfId="12642"/>
    <cellStyle name="Calculation 4 3 6 2 2" xfId="12643"/>
    <cellStyle name="Calculation 4 3 6 2 3" xfId="12644"/>
    <cellStyle name="Calculation 4 3 6 3" xfId="12645"/>
    <cellStyle name="Calculation 4 3 6 3 2" xfId="12646"/>
    <cellStyle name="Calculation 4 3 6 4" xfId="12647"/>
    <cellStyle name="Calculation 4 3 6 5" xfId="12648"/>
    <cellStyle name="Calculation 4 3 7" xfId="12649"/>
    <cellStyle name="Calculation 4 3 7 2" xfId="12650"/>
    <cellStyle name="Calculation 4 3 7 2 2" xfId="12651"/>
    <cellStyle name="Calculation 4 3 7 2 3" xfId="12652"/>
    <cellStyle name="Calculation 4 3 7 3" xfId="12653"/>
    <cellStyle name="Calculation 4 3 7 3 2" xfId="12654"/>
    <cellStyle name="Calculation 4 3 7 4" xfId="12655"/>
    <cellStyle name="Calculation 4 3 7 5" xfId="12656"/>
    <cellStyle name="Calculation 4 3 8" xfId="12657"/>
    <cellStyle name="Calculation 4 3 8 2" xfId="12658"/>
    <cellStyle name="Calculation 4 3 8 2 2" xfId="12659"/>
    <cellStyle name="Calculation 4 3 8 2 3" xfId="12660"/>
    <cellStyle name="Calculation 4 3 8 3" xfId="12661"/>
    <cellStyle name="Calculation 4 3 8 3 2" xfId="12662"/>
    <cellStyle name="Calculation 4 3 8 4" xfId="12663"/>
    <cellStyle name="Calculation 4 3 8 5" xfId="12664"/>
    <cellStyle name="Calculation 4 3 9" xfId="12665"/>
    <cellStyle name="Calculation 4 3 9 2" xfId="12666"/>
    <cellStyle name="Calculation 4 3 9 2 2" xfId="12667"/>
    <cellStyle name="Calculation 4 3 9 2 3" xfId="12668"/>
    <cellStyle name="Calculation 4 3 9 3" xfId="12669"/>
    <cellStyle name="Calculation 4 3 9 3 2" xfId="12670"/>
    <cellStyle name="Calculation 4 3 9 4" xfId="12671"/>
    <cellStyle name="Calculation 4 3 9 5" xfId="12672"/>
    <cellStyle name="Calculation 4 4" xfId="12673"/>
    <cellStyle name="Calculation 4 4 2" xfId="12674"/>
    <cellStyle name="Calculation 4 4 2 2" xfId="12675"/>
    <cellStyle name="Calculation 4 4 3" xfId="12676"/>
    <cellStyle name="Calculation 4 4 3 2" xfId="12677"/>
    <cellStyle name="Calculation 4 5" xfId="12678"/>
    <cellStyle name="Calculation 4 5 2" xfId="12679"/>
    <cellStyle name="Calculation 4 5 2 2" xfId="12680"/>
    <cellStyle name="Calculation 4 5 2 3" xfId="12681"/>
    <cellStyle name="Calculation 4 5 3" xfId="12682"/>
    <cellStyle name="Calculation 4 5 3 2" xfId="12683"/>
    <cellStyle name="Calculation 4 5 4" xfId="12684"/>
    <cellStyle name="Calculation 4 5 5" xfId="12685"/>
    <cellStyle name="Calculation 4 6" xfId="12686"/>
    <cellStyle name="Calculation 4 6 2" xfId="12687"/>
    <cellStyle name="Calculation 4 6 2 2" xfId="12688"/>
    <cellStyle name="Calculation 4 6 2 3" xfId="12689"/>
    <cellStyle name="Calculation 4 6 3" xfId="12690"/>
    <cellStyle name="Calculation 4 6 3 2" xfId="12691"/>
    <cellStyle name="Calculation 4 6 4" xfId="12692"/>
    <cellStyle name="Calculation 4 6 5" xfId="12693"/>
    <cellStyle name="Calculation 4 7" xfId="12694"/>
    <cellStyle name="Calculation 4 7 2" xfId="12695"/>
    <cellStyle name="Calculation 4 7 2 2" xfId="12696"/>
    <cellStyle name="Calculation 4 7 2 3" xfId="12697"/>
    <cellStyle name="Calculation 4 7 3" xfId="12698"/>
    <cellStyle name="Calculation 4 7 3 2" xfId="12699"/>
    <cellStyle name="Calculation 4 7 4" xfId="12700"/>
    <cellStyle name="Calculation 4 7 5" xfId="12701"/>
    <cellStyle name="Calculation 4 8" xfId="12702"/>
    <cellStyle name="Calculation 4 8 2" xfId="12703"/>
    <cellStyle name="Calculation 4 8 2 2" xfId="12704"/>
    <cellStyle name="Calculation 4 8 2 3" xfId="12705"/>
    <cellStyle name="Calculation 4 8 3" xfId="12706"/>
    <cellStyle name="Calculation 4 8 3 2" xfId="12707"/>
    <cellStyle name="Calculation 4 8 4" xfId="12708"/>
    <cellStyle name="Calculation 4 8 5" xfId="12709"/>
    <cellStyle name="Calculation 4 9" xfId="12710"/>
    <cellStyle name="Calculation 4 9 2" xfId="12711"/>
    <cellStyle name="Calculation 4 9 2 2" xfId="12712"/>
    <cellStyle name="Calculation 4 9 2 3" xfId="12713"/>
    <cellStyle name="Calculation 4 9 3" xfId="12714"/>
    <cellStyle name="Calculation 4 9 3 2" xfId="12715"/>
    <cellStyle name="Calculation 4 9 4" xfId="12716"/>
    <cellStyle name="Calculation 4 9 5" xfId="12717"/>
    <cellStyle name="Calculation 40" xfId="12718"/>
    <cellStyle name="Calculation 41" xfId="12719"/>
    <cellStyle name="Calculation 42" xfId="12720"/>
    <cellStyle name="Calculation 43" xfId="12721"/>
    <cellStyle name="Calculation 44" xfId="12722"/>
    <cellStyle name="Calculation 45" xfId="12723"/>
    <cellStyle name="Calculation 46" xfId="12724"/>
    <cellStyle name="Calculation 47" xfId="12725"/>
    <cellStyle name="Calculation 48" xfId="12726"/>
    <cellStyle name="Calculation 49" xfId="12727"/>
    <cellStyle name="Calculation 5" xfId="12728"/>
    <cellStyle name="Calculation 5 10" xfId="12729"/>
    <cellStyle name="Calculation 5 10 2" xfId="12730"/>
    <cellStyle name="Calculation 5 10 2 2" xfId="12731"/>
    <cellStyle name="Calculation 5 10 2 3" xfId="12732"/>
    <cellStyle name="Calculation 5 10 3" xfId="12733"/>
    <cellStyle name="Calculation 5 10 3 2" xfId="12734"/>
    <cellStyle name="Calculation 5 10 4" xfId="12735"/>
    <cellStyle name="Calculation 5 10 5" xfId="12736"/>
    <cellStyle name="Calculation 5 11" xfId="12737"/>
    <cellStyle name="Calculation 5 11 2" xfId="12738"/>
    <cellStyle name="Calculation 5 11 2 2" xfId="12739"/>
    <cellStyle name="Calculation 5 11 2 3" xfId="12740"/>
    <cellStyle name="Calculation 5 11 3" xfId="12741"/>
    <cellStyle name="Calculation 5 11 3 2" xfId="12742"/>
    <cellStyle name="Calculation 5 11 4" xfId="12743"/>
    <cellStyle name="Calculation 5 11 5" xfId="12744"/>
    <cellStyle name="Calculation 5 12" xfId="12745"/>
    <cellStyle name="Calculation 5 12 2" xfId="12746"/>
    <cellStyle name="Calculation 5 12 2 2" xfId="12747"/>
    <cellStyle name="Calculation 5 12 2 3" xfId="12748"/>
    <cellStyle name="Calculation 5 12 3" xfId="12749"/>
    <cellStyle name="Calculation 5 12 3 2" xfId="12750"/>
    <cellStyle name="Calculation 5 12 4" xfId="12751"/>
    <cellStyle name="Calculation 5 12 5" xfId="12752"/>
    <cellStyle name="Calculation 5 13" xfId="12753"/>
    <cellStyle name="Calculation 5 13 2" xfId="12754"/>
    <cellStyle name="Calculation 5 13 2 2" xfId="12755"/>
    <cellStyle name="Calculation 5 13 2 3" xfId="12756"/>
    <cellStyle name="Calculation 5 13 3" xfId="12757"/>
    <cellStyle name="Calculation 5 13 3 2" xfId="12758"/>
    <cellStyle name="Calculation 5 13 4" xfId="12759"/>
    <cellStyle name="Calculation 5 13 5" xfId="12760"/>
    <cellStyle name="Calculation 5 14" xfId="12761"/>
    <cellStyle name="Calculation 5 14 2" xfId="12762"/>
    <cellStyle name="Calculation 5 14 2 2" xfId="12763"/>
    <cellStyle name="Calculation 5 14 2 3" xfId="12764"/>
    <cellStyle name="Calculation 5 14 3" xfId="12765"/>
    <cellStyle name="Calculation 5 14 3 2" xfId="12766"/>
    <cellStyle name="Calculation 5 14 4" xfId="12767"/>
    <cellStyle name="Calculation 5 14 5" xfId="12768"/>
    <cellStyle name="Calculation 5 15" xfId="12769"/>
    <cellStyle name="Calculation 5 15 2" xfId="12770"/>
    <cellStyle name="Calculation 5 15 2 2" xfId="12771"/>
    <cellStyle name="Calculation 5 15 2 3" xfId="12772"/>
    <cellStyle name="Calculation 5 15 3" xfId="12773"/>
    <cellStyle name="Calculation 5 15 3 2" xfId="12774"/>
    <cellStyle name="Calculation 5 15 4" xfId="12775"/>
    <cellStyle name="Calculation 5 15 5" xfId="12776"/>
    <cellStyle name="Calculation 5 16" xfId="12777"/>
    <cellStyle name="Calculation 5 16 2" xfId="12778"/>
    <cellStyle name="Calculation 5 16 2 2" xfId="12779"/>
    <cellStyle name="Calculation 5 16 2 3" xfId="12780"/>
    <cellStyle name="Calculation 5 16 3" xfId="12781"/>
    <cellStyle name="Calculation 5 16 3 2" xfId="12782"/>
    <cellStyle name="Calculation 5 16 4" xfId="12783"/>
    <cellStyle name="Calculation 5 16 5" xfId="12784"/>
    <cellStyle name="Calculation 5 17" xfId="12785"/>
    <cellStyle name="Calculation 5 17 2" xfId="12786"/>
    <cellStyle name="Calculation 5 17 2 2" xfId="12787"/>
    <cellStyle name="Calculation 5 17 2 3" xfId="12788"/>
    <cellStyle name="Calculation 5 17 3" xfId="12789"/>
    <cellStyle name="Calculation 5 17 3 2" xfId="12790"/>
    <cellStyle name="Calculation 5 17 4" xfId="12791"/>
    <cellStyle name="Calculation 5 17 5" xfId="12792"/>
    <cellStyle name="Calculation 5 18" xfId="12793"/>
    <cellStyle name="Calculation 5 18 2" xfId="12794"/>
    <cellStyle name="Calculation 5 18 2 2" xfId="12795"/>
    <cellStyle name="Calculation 5 18 2 3" xfId="12796"/>
    <cellStyle name="Calculation 5 18 3" xfId="12797"/>
    <cellStyle name="Calculation 5 18 3 2" xfId="12798"/>
    <cellStyle name="Calculation 5 18 4" xfId="12799"/>
    <cellStyle name="Calculation 5 18 5" xfId="12800"/>
    <cellStyle name="Calculation 5 19" xfId="12801"/>
    <cellStyle name="Calculation 5 19 2" xfId="12802"/>
    <cellStyle name="Calculation 5 19 2 2" xfId="12803"/>
    <cellStyle name="Calculation 5 19 2 3" xfId="12804"/>
    <cellStyle name="Calculation 5 19 3" xfId="12805"/>
    <cellStyle name="Calculation 5 19 3 2" xfId="12806"/>
    <cellStyle name="Calculation 5 19 4" xfId="12807"/>
    <cellStyle name="Calculation 5 19 5" xfId="12808"/>
    <cellStyle name="Calculation 5 2" xfId="12809"/>
    <cellStyle name="Calculation 5 2 10" xfId="12810"/>
    <cellStyle name="Calculation 5 2 10 2" xfId="12811"/>
    <cellStyle name="Calculation 5 2 10 2 2" xfId="12812"/>
    <cellStyle name="Calculation 5 2 10 2 3" xfId="12813"/>
    <cellStyle name="Calculation 5 2 10 3" xfId="12814"/>
    <cellStyle name="Calculation 5 2 10 3 2" xfId="12815"/>
    <cellStyle name="Calculation 5 2 10 4" xfId="12816"/>
    <cellStyle name="Calculation 5 2 10 5" xfId="12817"/>
    <cellStyle name="Calculation 5 2 11" xfId="12818"/>
    <cellStyle name="Calculation 5 2 11 2" xfId="12819"/>
    <cellStyle name="Calculation 5 2 11 2 2" xfId="12820"/>
    <cellStyle name="Calculation 5 2 11 2 3" xfId="12821"/>
    <cellStyle name="Calculation 5 2 11 3" xfId="12822"/>
    <cellStyle name="Calculation 5 2 11 3 2" xfId="12823"/>
    <cellStyle name="Calculation 5 2 11 4" xfId="12824"/>
    <cellStyle name="Calculation 5 2 11 5" xfId="12825"/>
    <cellStyle name="Calculation 5 2 12" xfId="12826"/>
    <cellStyle name="Calculation 5 2 12 2" xfId="12827"/>
    <cellStyle name="Calculation 5 2 12 2 2" xfId="12828"/>
    <cellStyle name="Calculation 5 2 12 2 3" xfId="12829"/>
    <cellStyle name="Calculation 5 2 12 3" xfId="12830"/>
    <cellStyle name="Calculation 5 2 12 3 2" xfId="12831"/>
    <cellStyle name="Calculation 5 2 12 4" xfId="12832"/>
    <cellStyle name="Calculation 5 2 12 5" xfId="12833"/>
    <cellStyle name="Calculation 5 2 13" xfId="12834"/>
    <cellStyle name="Calculation 5 2 13 2" xfId="12835"/>
    <cellStyle name="Calculation 5 2 13 2 2" xfId="12836"/>
    <cellStyle name="Calculation 5 2 13 2 3" xfId="12837"/>
    <cellStyle name="Calculation 5 2 13 3" xfId="12838"/>
    <cellStyle name="Calculation 5 2 13 3 2" xfId="12839"/>
    <cellStyle name="Calculation 5 2 13 4" xfId="12840"/>
    <cellStyle name="Calculation 5 2 13 5" xfId="12841"/>
    <cellStyle name="Calculation 5 2 14" xfId="12842"/>
    <cellStyle name="Calculation 5 2 14 2" xfId="12843"/>
    <cellStyle name="Calculation 5 2 14 2 2" xfId="12844"/>
    <cellStyle name="Calculation 5 2 14 2 3" xfId="12845"/>
    <cellStyle name="Calculation 5 2 14 3" xfId="12846"/>
    <cellStyle name="Calculation 5 2 14 3 2" xfId="12847"/>
    <cellStyle name="Calculation 5 2 14 4" xfId="12848"/>
    <cellStyle name="Calculation 5 2 14 5" xfId="12849"/>
    <cellStyle name="Calculation 5 2 15" xfId="12850"/>
    <cellStyle name="Calculation 5 2 15 2" xfId="12851"/>
    <cellStyle name="Calculation 5 2 15 2 2" xfId="12852"/>
    <cellStyle name="Calculation 5 2 15 2 3" xfId="12853"/>
    <cellStyle name="Calculation 5 2 15 3" xfId="12854"/>
    <cellStyle name="Calculation 5 2 15 3 2" xfId="12855"/>
    <cellStyle name="Calculation 5 2 15 4" xfId="12856"/>
    <cellStyle name="Calculation 5 2 15 5" xfId="12857"/>
    <cellStyle name="Calculation 5 2 16" xfId="12858"/>
    <cellStyle name="Calculation 5 2 16 2" xfId="12859"/>
    <cellStyle name="Calculation 5 2 16 2 2" xfId="12860"/>
    <cellStyle name="Calculation 5 2 16 2 3" xfId="12861"/>
    <cellStyle name="Calculation 5 2 16 3" xfId="12862"/>
    <cellStyle name="Calculation 5 2 16 3 2" xfId="12863"/>
    <cellStyle name="Calculation 5 2 16 4" xfId="12864"/>
    <cellStyle name="Calculation 5 2 16 5" xfId="12865"/>
    <cellStyle name="Calculation 5 2 17" xfId="12866"/>
    <cellStyle name="Calculation 5 2 17 2" xfId="12867"/>
    <cellStyle name="Calculation 5 2 17 2 2" xfId="12868"/>
    <cellStyle name="Calculation 5 2 17 2 3" xfId="12869"/>
    <cellStyle name="Calculation 5 2 17 3" xfId="12870"/>
    <cellStyle name="Calculation 5 2 17 3 2" xfId="12871"/>
    <cellStyle name="Calculation 5 2 17 4" xfId="12872"/>
    <cellStyle name="Calculation 5 2 17 5" xfId="12873"/>
    <cellStyle name="Calculation 5 2 18" xfId="12874"/>
    <cellStyle name="Calculation 5 2 18 2" xfId="12875"/>
    <cellStyle name="Calculation 5 2 18 2 2" xfId="12876"/>
    <cellStyle name="Calculation 5 2 18 2 3" xfId="12877"/>
    <cellStyle name="Calculation 5 2 18 3" xfId="12878"/>
    <cellStyle name="Calculation 5 2 18 3 2" xfId="12879"/>
    <cellStyle name="Calculation 5 2 18 4" xfId="12880"/>
    <cellStyle name="Calculation 5 2 18 5" xfId="12881"/>
    <cellStyle name="Calculation 5 2 19" xfId="12882"/>
    <cellStyle name="Calculation 5 2 19 2" xfId="12883"/>
    <cellStyle name="Calculation 5 2 19 2 2" xfId="12884"/>
    <cellStyle name="Calculation 5 2 19 2 3" xfId="12885"/>
    <cellStyle name="Calculation 5 2 19 3" xfId="12886"/>
    <cellStyle name="Calculation 5 2 19 3 2" xfId="12887"/>
    <cellStyle name="Calculation 5 2 19 4" xfId="12888"/>
    <cellStyle name="Calculation 5 2 19 5" xfId="12889"/>
    <cellStyle name="Calculation 5 2 2" xfId="12890"/>
    <cellStyle name="Calculation 5 2 2 2" xfId="12891"/>
    <cellStyle name="Calculation 5 2 2 2 2" xfId="12892"/>
    <cellStyle name="Calculation 5 2 2 2 3" xfId="12893"/>
    <cellStyle name="Calculation 5 2 2 3" xfId="12894"/>
    <cellStyle name="Calculation 5 2 2 3 2" xfId="12895"/>
    <cellStyle name="Calculation 5 2 2 4" xfId="12896"/>
    <cellStyle name="Calculation 5 2 2 5" xfId="12897"/>
    <cellStyle name="Calculation 5 2 20" xfId="12898"/>
    <cellStyle name="Calculation 5 2 20 2" xfId="12899"/>
    <cellStyle name="Calculation 5 2 20 2 2" xfId="12900"/>
    <cellStyle name="Calculation 5 2 20 2 3" xfId="12901"/>
    <cellStyle name="Calculation 5 2 20 3" xfId="12902"/>
    <cellStyle name="Calculation 5 2 20 4" xfId="12903"/>
    <cellStyle name="Calculation 5 2 20 5" xfId="12904"/>
    <cellStyle name="Calculation 5 2 21" xfId="12905"/>
    <cellStyle name="Calculation 5 2 21 2" xfId="12906"/>
    <cellStyle name="Calculation 5 2 22" xfId="12907"/>
    <cellStyle name="Calculation 5 2 22 2" xfId="12908"/>
    <cellStyle name="Calculation 5 2 3" xfId="12909"/>
    <cellStyle name="Calculation 5 2 3 2" xfId="12910"/>
    <cellStyle name="Calculation 5 2 3 2 2" xfId="12911"/>
    <cellStyle name="Calculation 5 2 3 2 3" xfId="12912"/>
    <cellStyle name="Calculation 5 2 3 3" xfId="12913"/>
    <cellStyle name="Calculation 5 2 3 3 2" xfId="12914"/>
    <cellStyle name="Calculation 5 2 3 4" xfId="12915"/>
    <cellStyle name="Calculation 5 2 3 5" xfId="12916"/>
    <cellStyle name="Calculation 5 2 4" xfId="12917"/>
    <cellStyle name="Calculation 5 2 4 2" xfId="12918"/>
    <cellStyle name="Calculation 5 2 4 2 2" xfId="12919"/>
    <cellStyle name="Calculation 5 2 4 2 3" xfId="12920"/>
    <cellStyle name="Calculation 5 2 4 3" xfId="12921"/>
    <cellStyle name="Calculation 5 2 4 3 2" xfId="12922"/>
    <cellStyle name="Calculation 5 2 4 4" xfId="12923"/>
    <cellStyle name="Calculation 5 2 4 5" xfId="12924"/>
    <cellStyle name="Calculation 5 2 5" xfId="12925"/>
    <cellStyle name="Calculation 5 2 5 2" xfId="12926"/>
    <cellStyle name="Calculation 5 2 5 2 2" xfId="12927"/>
    <cellStyle name="Calculation 5 2 5 2 3" xfId="12928"/>
    <cellStyle name="Calculation 5 2 5 3" xfId="12929"/>
    <cellStyle name="Calculation 5 2 5 3 2" xfId="12930"/>
    <cellStyle name="Calculation 5 2 5 4" xfId="12931"/>
    <cellStyle name="Calculation 5 2 5 5" xfId="12932"/>
    <cellStyle name="Calculation 5 2 6" xfId="12933"/>
    <cellStyle name="Calculation 5 2 6 2" xfId="12934"/>
    <cellStyle name="Calculation 5 2 6 2 2" xfId="12935"/>
    <cellStyle name="Calculation 5 2 6 2 3" xfId="12936"/>
    <cellStyle name="Calculation 5 2 6 3" xfId="12937"/>
    <cellStyle name="Calculation 5 2 6 3 2" xfId="12938"/>
    <cellStyle name="Calculation 5 2 6 4" xfId="12939"/>
    <cellStyle name="Calculation 5 2 6 5" xfId="12940"/>
    <cellStyle name="Calculation 5 2 7" xfId="12941"/>
    <cellStyle name="Calculation 5 2 7 2" xfId="12942"/>
    <cellStyle name="Calculation 5 2 7 2 2" xfId="12943"/>
    <cellStyle name="Calculation 5 2 7 2 3" xfId="12944"/>
    <cellStyle name="Calculation 5 2 7 3" xfId="12945"/>
    <cellStyle name="Calculation 5 2 7 3 2" xfId="12946"/>
    <cellStyle name="Calculation 5 2 7 4" xfId="12947"/>
    <cellStyle name="Calculation 5 2 7 5" xfId="12948"/>
    <cellStyle name="Calculation 5 2 8" xfId="12949"/>
    <cellStyle name="Calculation 5 2 8 2" xfId="12950"/>
    <cellStyle name="Calculation 5 2 8 2 2" xfId="12951"/>
    <cellStyle name="Calculation 5 2 8 2 3" xfId="12952"/>
    <cellStyle name="Calculation 5 2 8 3" xfId="12953"/>
    <cellStyle name="Calculation 5 2 8 3 2" xfId="12954"/>
    <cellStyle name="Calculation 5 2 8 4" xfId="12955"/>
    <cellStyle name="Calculation 5 2 8 5" xfId="12956"/>
    <cellStyle name="Calculation 5 2 9" xfId="12957"/>
    <cellStyle name="Calculation 5 2 9 2" xfId="12958"/>
    <cellStyle name="Calculation 5 2 9 2 2" xfId="12959"/>
    <cellStyle name="Calculation 5 2 9 2 3" xfId="12960"/>
    <cellStyle name="Calculation 5 2 9 3" xfId="12961"/>
    <cellStyle name="Calculation 5 2 9 3 2" xfId="12962"/>
    <cellStyle name="Calculation 5 2 9 4" xfId="12963"/>
    <cellStyle name="Calculation 5 2 9 5" xfId="12964"/>
    <cellStyle name="Calculation 5 20" xfId="12965"/>
    <cellStyle name="Calculation 5 20 2" xfId="12966"/>
    <cellStyle name="Calculation 5 20 2 2" xfId="12967"/>
    <cellStyle name="Calculation 5 20 2 3" xfId="12968"/>
    <cellStyle name="Calculation 5 20 3" xfId="12969"/>
    <cellStyle name="Calculation 5 20 3 2" xfId="12970"/>
    <cellStyle name="Calculation 5 20 4" xfId="12971"/>
    <cellStyle name="Calculation 5 20 5" xfId="12972"/>
    <cellStyle name="Calculation 5 21" xfId="12973"/>
    <cellStyle name="Calculation 5 21 2" xfId="12974"/>
    <cellStyle name="Calculation 5 21 2 2" xfId="12975"/>
    <cellStyle name="Calculation 5 21 2 3" xfId="12976"/>
    <cellStyle name="Calculation 5 21 3" xfId="12977"/>
    <cellStyle name="Calculation 5 21 3 2" xfId="12978"/>
    <cellStyle name="Calculation 5 21 4" xfId="12979"/>
    <cellStyle name="Calculation 5 21 5" xfId="12980"/>
    <cellStyle name="Calculation 5 22" xfId="12981"/>
    <cellStyle name="Calculation 5 22 2" xfId="12982"/>
    <cellStyle name="Calculation 5 22 2 2" xfId="12983"/>
    <cellStyle name="Calculation 5 22 2 3" xfId="12984"/>
    <cellStyle name="Calculation 5 22 3" xfId="12985"/>
    <cellStyle name="Calculation 5 22 3 2" xfId="12986"/>
    <cellStyle name="Calculation 5 22 4" xfId="12987"/>
    <cellStyle name="Calculation 5 22 5" xfId="12988"/>
    <cellStyle name="Calculation 5 23" xfId="12989"/>
    <cellStyle name="Calculation 5 23 2" xfId="12990"/>
    <cellStyle name="Calculation 5 24" xfId="12991"/>
    <cellStyle name="Calculation 5 24 2" xfId="12992"/>
    <cellStyle name="Calculation 5 25" xfId="12993"/>
    <cellStyle name="Calculation 5 3" xfId="12994"/>
    <cellStyle name="Calculation 5 3 10" xfId="12995"/>
    <cellStyle name="Calculation 5 3 10 2" xfId="12996"/>
    <cellStyle name="Calculation 5 3 10 2 2" xfId="12997"/>
    <cellStyle name="Calculation 5 3 10 2 3" xfId="12998"/>
    <cellStyle name="Calculation 5 3 10 3" xfId="12999"/>
    <cellStyle name="Calculation 5 3 10 3 2" xfId="13000"/>
    <cellStyle name="Calculation 5 3 10 4" xfId="13001"/>
    <cellStyle name="Calculation 5 3 10 5" xfId="13002"/>
    <cellStyle name="Calculation 5 3 11" xfId="13003"/>
    <cellStyle name="Calculation 5 3 11 2" xfId="13004"/>
    <cellStyle name="Calculation 5 3 11 2 2" xfId="13005"/>
    <cellStyle name="Calculation 5 3 11 2 3" xfId="13006"/>
    <cellStyle name="Calculation 5 3 11 3" xfId="13007"/>
    <cellStyle name="Calculation 5 3 11 3 2" xfId="13008"/>
    <cellStyle name="Calculation 5 3 11 4" xfId="13009"/>
    <cellStyle name="Calculation 5 3 11 5" xfId="13010"/>
    <cellStyle name="Calculation 5 3 12" xfId="13011"/>
    <cellStyle name="Calculation 5 3 12 2" xfId="13012"/>
    <cellStyle name="Calculation 5 3 12 2 2" xfId="13013"/>
    <cellStyle name="Calculation 5 3 12 2 3" xfId="13014"/>
    <cellStyle name="Calculation 5 3 12 3" xfId="13015"/>
    <cellStyle name="Calculation 5 3 12 3 2" xfId="13016"/>
    <cellStyle name="Calculation 5 3 12 4" xfId="13017"/>
    <cellStyle name="Calculation 5 3 12 5" xfId="13018"/>
    <cellStyle name="Calculation 5 3 13" xfId="13019"/>
    <cellStyle name="Calculation 5 3 13 2" xfId="13020"/>
    <cellStyle name="Calculation 5 3 13 2 2" xfId="13021"/>
    <cellStyle name="Calculation 5 3 13 2 3" xfId="13022"/>
    <cellStyle name="Calculation 5 3 13 3" xfId="13023"/>
    <cellStyle name="Calculation 5 3 13 3 2" xfId="13024"/>
    <cellStyle name="Calculation 5 3 13 4" xfId="13025"/>
    <cellStyle name="Calculation 5 3 13 5" xfId="13026"/>
    <cellStyle name="Calculation 5 3 14" xfId="13027"/>
    <cellStyle name="Calculation 5 3 14 2" xfId="13028"/>
    <cellStyle name="Calculation 5 3 14 2 2" xfId="13029"/>
    <cellStyle name="Calculation 5 3 14 2 3" xfId="13030"/>
    <cellStyle name="Calculation 5 3 14 3" xfId="13031"/>
    <cellStyle name="Calculation 5 3 14 3 2" xfId="13032"/>
    <cellStyle name="Calculation 5 3 14 4" xfId="13033"/>
    <cellStyle name="Calculation 5 3 14 5" xfId="13034"/>
    <cellStyle name="Calculation 5 3 15" xfId="13035"/>
    <cellStyle name="Calculation 5 3 15 2" xfId="13036"/>
    <cellStyle name="Calculation 5 3 15 2 2" xfId="13037"/>
    <cellStyle name="Calculation 5 3 15 2 3" xfId="13038"/>
    <cellStyle name="Calculation 5 3 15 3" xfId="13039"/>
    <cellStyle name="Calculation 5 3 15 3 2" xfId="13040"/>
    <cellStyle name="Calculation 5 3 15 4" xfId="13041"/>
    <cellStyle name="Calculation 5 3 15 5" xfId="13042"/>
    <cellStyle name="Calculation 5 3 16" xfId="13043"/>
    <cellStyle name="Calculation 5 3 16 2" xfId="13044"/>
    <cellStyle name="Calculation 5 3 16 2 2" xfId="13045"/>
    <cellStyle name="Calculation 5 3 16 2 3" xfId="13046"/>
    <cellStyle name="Calculation 5 3 16 3" xfId="13047"/>
    <cellStyle name="Calculation 5 3 16 3 2" xfId="13048"/>
    <cellStyle name="Calculation 5 3 16 4" xfId="13049"/>
    <cellStyle name="Calculation 5 3 16 5" xfId="13050"/>
    <cellStyle name="Calculation 5 3 17" xfId="13051"/>
    <cellStyle name="Calculation 5 3 17 2" xfId="13052"/>
    <cellStyle name="Calculation 5 3 17 2 2" xfId="13053"/>
    <cellStyle name="Calculation 5 3 17 2 3" xfId="13054"/>
    <cellStyle name="Calculation 5 3 17 3" xfId="13055"/>
    <cellStyle name="Calculation 5 3 17 3 2" xfId="13056"/>
    <cellStyle name="Calculation 5 3 17 4" xfId="13057"/>
    <cellStyle name="Calculation 5 3 17 5" xfId="13058"/>
    <cellStyle name="Calculation 5 3 18" xfId="13059"/>
    <cellStyle name="Calculation 5 3 18 2" xfId="13060"/>
    <cellStyle name="Calculation 5 3 18 2 2" xfId="13061"/>
    <cellStyle name="Calculation 5 3 18 2 3" xfId="13062"/>
    <cellStyle name="Calculation 5 3 18 3" xfId="13063"/>
    <cellStyle name="Calculation 5 3 18 3 2" xfId="13064"/>
    <cellStyle name="Calculation 5 3 18 4" xfId="13065"/>
    <cellStyle name="Calculation 5 3 18 5" xfId="13066"/>
    <cellStyle name="Calculation 5 3 19" xfId="13067"/>
    <cellStyle name="Calculation 5 3 19 2" xfId="13068"/>
    <cellStyle name="Calculation 5 3 19 2 2" xfId="13069"/>
    <cellStyle name="Calculation 5 3 19 2 3" xfId="13070"/>
    <cellStyle name="Calculation 5 3 19 3" xfId="13071"/>
    <cellStyle name="Calculation 5 3 19 3 2" xfId="13072"/>
    <cellStyle name="Calculation 5 3 19 4" xfId="13073"/>
    <cellStyle name="Calculation 5 3 19 5" xfId="13074"/>
    <cellStyle name="Calculation 5 3 2" xfId="13075"/>
    <cellStyle name="Calculation 5 3 2 2" xfId="13076"/>
    <cellStyle name="Calculation 5 3 2 2 2" xfId="13077"/>
    <cellStyle name="Calculation 5 3 2 2 3" xfId="13078"/>
    <cellStyle name="Calculation 5 3 2 3" xfId="13079"/>
    <cellStyle name="Calculation 5 3 2 3 2" xfId="13080"/>
    <cellStyle name="Calculation 5 3 2 4" xfId="13081"/>
    <cellStyle name="Calculation 5 3 2 5" xfId="13082"/>
    <cellStyle name="Calculation 5 3 20" xfId="13083"/>
    <cellStyle name="Calculation 5 3 20 2" xfId="13084"/>
    <cellStyle name="Calculation 5 3 20 2 2" xfId="13085"/>
    <cellStyle name="Calculation 5 3 20 2 3" xfId="13086"/>
    <cellStyle name="Calculation 5 3 20 3" xfId="13087"/>
    <cellStyle name="Calculation 5 3 20 4" xfId="13088"/>
    <cellStyle name="Calculation 5 3 20 5" xfId="13089"/>
    <cellStyle name="Calculation 5 3 21" xfId="13090"/>
    <cellStyle name="Calculation 5 3 21 2" xfId="13091"/>
    <cellStyle name="Calculation 5 3 22" xfId="13092"/>
    <cellStyle name="Calculation 5 3 22 2" xfId="13093"/>
    <cellStyle name="Calculation 5 3 3" xfId="13094"/>
    <cellStyle name="Calculation 5 3 3 2" xfId="13095"/>
    <cellStyle name="Calculation 5 3 3 2 2" xfId="13096"/>
    <cellStyle name="Calculation 5 3 3 2 3" xfId="13097"/>
    <cellStyle name="Calculation 5 3 3 3" xfId="13098"/>
    <cellStyle name="Calculation 5 3 3 3 2" xfId="13099"/>
    <cellStyle name="Calculation 5 3 3 4" xfId="13100"/>
    <cellStyle name="Calculation 5 3 3 5" xfId="13101"/>
    <cellStyle name="Calculation 5 3 4" xfId="13102"/>
    <cellStyle name="Calculation 5 3 4 2" xfId="13103"/>
    <cellStyle name="Calculation 5 3 4 2 2" xfId="13104"/>
    <cellStyle name="Calculation 5 3 4 2 3" xfId="13105"/>
    <cellStyle name="Calculation 5 3 4 3" xfId="13106"/>
    <cellStyle name="Calculation 5 3 4 3 2" xfId="13107"/>
    <cellStyle name="Calculation 5 3 4 4" xfId="13108"/>
    <cellStyle name="Calculation 5 3 4 5" xfId="13109"/>
    <cellStyle name="Calculation 5 3 5" xfId="13110"/>
    <cellStyle name="Calculation 5 3 5 2" xfId="13111"/>
    <cellStyle name="Calculation 5 3 5 2 2" xfId="13112"/>
    <cellStyle name="Calculation 5 3 5 2 3" xfId="13113"/>
    <cellStyle name="Calculation 5 3 5 3" xfId="13114"/>
    <cellStyle name="Calculation 5 3 5 3 2" xfId="13115"/>
    <cellStyle name="Calculation 5 3 5 4" xfId="13116"/>
    <cellStyle name="Calculation 5 3 5 5" xfId="13117"/>
    <cellStyle name="Calculation 5 3 6" xfId="13118"/>
    <cellStyle name="Calculation 5 3 6 2" xfId="13119"/>
    <cellStyle name="Calculation 5 3 6 2 2" xfId="13120"/>
    <cellStyle name="Calculation 5 3 6 2 3" xfId="13121"/>
    <cellStyle name="Calculation 5 3 6 3" xfId="13122"/>
    <cellStyle name="Calculation 5 3 6 3 2" xfId="13123"/>
    <cellStyle name="Calculation 5 3 6 4" xfId="13124"/>
    <cellStyle name="Calculation 5 3 6 5" xfId="13125"/>
    <cellStyle name="Calculation 5 3 7" xfId="13126"/>
    <cellStyle name="Calculation 5 3 7 2" xfId="13127"/>
    <cellStyle name="Calculation 5 3 7 2 2" xfId="13128"/>
    <cellStyle name="Calculation 5 3 7 2 3" xfId="13129"/>
    <cellStyle name="Calculation 5 3 7 3" xfId="13130"/>
    <cellStyle name="Calculation 5 3 7 3 2" xfId="13131"/>
    <cellStyle name="Calculation 5 3 7 4" xfId="13132"/>
    <cellStyle name="Calculation 5 3 7 5" xfId="13133"/>
    <cellStyle name="Calculation 5 3 8" xfId="13134"/>
    <cellStyle name="Calculation 5 3 8 2" xfId="13135"/>
    <cellStyle name="Calculation 5 3 8 2 2" xfId="13136"/>
    <cellStyle name="Calculation 5 3 8 2 3" xfId="13137"/>
    <cellStyle name="Calculation 5 3 8 3" xfId="13138"/>
    <cellStyle name="Calculation 5 3 8 3 2" xfId="13139"/>
    <cellStyle name="Calculation 5 3 8 4" xfId="13140"/>
    <cellStyle name="Calculation 5 3 8 5" xfId="13141"/>
    <cellStyle name="Calculation 5 3 9" xfId="13142"/>
    <cellStyle name="Calculation 5 3 9 2" xfId="13143"/>
    <cellStyle name="Calculation 5 3 9 2 2" xfId="13144"/>
    <cellStyle name="Calculation 5 3 9 2 3" xfId="13145"/>
    <cellStyle name="Calculation 5 3 9 3" xfId="13146"/>
    <cellStyle name="Calculation 5 3 9 3 2" xfId="13147"/>
    <cellStyle name="Calculation 5 3 9 4" xfId="13148"/>
    <cellStyle name="Calculation 5 3 9 5" xfId="13149"/>
    <cellStyle name="Calculation 5 4" xfId="13150"/>
    <cellStyle name="Calculation 5 4 2" xfId="13151"/>
    <cellStyle name="Calculation 5 4 2 2" xfId="13152"/>
    <cellStyle name="Calculation 5 4 3" xfId="13153"/>
    <cellStyle name="Calculation 5 4 3 2" xfId="13154"/>
    <cellStyle name="Calculation 5 5" xfId="13155"/>
    <cellStyle name="Calculation 5 5 2" xfId="13156"/>
    <cellStyle name="Calculation 5 5 2 2" xfId="13157"/>
    <cellStyle name="Calculation 5 5 2 3" xfId="13158"/>
    <cellStyle name="Calculation 5 5 3" xfId="13159"/>
    <cellStyle name="Calculation 5 5 3 2" xfId="13160"/>
    <cellStyle name="Calculation 5 5 4" xfId="13161"/>
    <cellStyle name="Calculation 5 5 5" xfId="13162"/>
    <cellStyle name="Calculation 5 6" xfId="13163"/>
    <cellStyle name="Calculation 5 6 2" xfId="13164"/>
    <cellStyle name="Calculation 5 6 2 2" xfId="13165"/>
    <cellStyle name="Calculation 5 6 2 3" xfId="13166"/>
    <cellStyle name="Calculation 5 6 3" xfId="13167"/>
    <cellStyle name="Calculation 5 6 3 2" xfId="13168"/>
    <cellStyle name="Calculation 5 6 4" xfId="13169"/>
    <cellStyle name="Calculation 5 6 5" xfId="13170"/>
    <cellStyle name="Calculation 5 7" xfId="13171"/>
    <cellStyle name="Calculation 5 7 2" xfId="13172"/>
    <cellStyle name="Calculation 5 7 2 2" xfId="13173"/>
    <cellStyle name="Calculation 5 7 2 3" xfId="13174"/>
    <cellStyle name="Calculation 5 7 3" xfId="13175"/>
    <cellStyle name="Calculation 5 7 3 2" xfId="13176"/>
    <cellStyle name="Calculation 5 7 4" xfId="13177"/>
    <cellStyle name="Calculation 5 7 5" xfId="13178"/>
    <cellStyle name="Calculation 5 8" xfId="13179"/>
    <cellStyle name="Calculation 5 8 2" xfId="13180"/>
    <cellStyle name="Calculation 5 8 2 2" xfId="13181"/>
    <cellStyle name="Calculation 5 8 2 3" xfId="13182"/>
    <cellStyle name="Calculation 5 8 3" xfId="13183"/>
    <cellStyle name="Calculation 5 8 3 2" xfId="13184"/>
    <cellStyle name="Calculation 5 8 4" xfId="13185"/>
    <cellStyle name="Calculation 5 8 5" xfId="13186"/>
    <cellStyle name="Calculation 5 9" xfId="13187"/>
    <cellStyle name="Calculation 5 9 2" xfId="13188"/>
    <cellStyle name="Calculation 5 9 2 2" xfId="13189"/>
    <cellStyle name="Calculation 5 9 2 3" xfId="13190"/>
    <cellStyle name="Calculation 5 9 3" xfId="13191"/>
    <cellStyle name="Calculation 5 9 3 2" xfId="13192"/>
    <cellStyle name="Calculation 5 9 4" xfId="13193"/>
    <cellStyle name="Calculation 5 9 5" xfId="13194"/>
    <cellStyle name="Calculation 6" xfId="13195"/>
    <cellStyle name="Calculation 6 10" xfId="13196"/>
    <cellStyle name="Calculation 6 10 2" xfId="13197"/>
    <cellStyle name="Calculation 6 10 2 2" xfId="13198"/>
    <cellStyle name="Calculation 6 10 2 3" xfId="13199"/>
    <cellStyle name="Calculation 6 10 3" xfId="13200"/>
    <cellStyle name="Calculation 6 10 3 2" xfId="13201"/>
    <cellStyle name="Calculation 6 10 4" xfId="13202"/>
    <cellStyle name="Calculation 6 10 5" xfId="13203"/>
    <cellStyle name="Calculation 6 11" xfId="13204"/>
    <cellStyle name="Calculation 6 11 2" xfId="13205"/>
    <cellStyle name="Calculation 6 11 2 2" xfId="13206"/>
    <cellStyle name="Calculation 6 11 2 3" xfId="13207"/>
    <cellStyle name="Calculation 6 11 3" xfId="13208"/>
    <cellStyle name="Calculation 6 11 3 2" xfId="13209"/>
    <cellStyle name="Calculation 6 11 4" xfId="13210"/>
    <cellStyle name="Calculation 6 11 5" xfId="13211"/>
    <cellStyle name="Calculation 6 12" xfId="13212"/>
    <cellStyle name="Calculation 6 12 2" xfId="13213"/>
    <cellStyle name="Calculation 6 12 2 2" xfId="13214"/>
    <cellStyle name="Calculation 6 12 2 3" xfId="13215"/>
    <cellStyle name="Calculation 6 12 3" xfId="13216"/>
    <cellStyle name="Calculation 6 12 3 2" xfId="13217"/>
    <cellStyle name="Calculation 6 12 4" xfId="13218"/>
    <cellStyle name="Calculation 6 12 5" xfId="13219"/>
    <cellStyle name="Calculation 6 13" xfId="13220"/>
    <cellStyle name="Calculation 6 13 2" xfId="13221"/>
    <cellStyle name="Calculation 6 13 2 2" xfId="13222"/>
    <cellStyle name="Calculation 6 13 2 3" xfId="13223"/>
    <cellStyle name="Calculation 6 13 3" xfId="13224"/>
    <cellStyle name="Calculation 6 13 3 2" xfId="13225"/>
    <cellStyle name="Calculation 6 13 4" xfId="13226"/>
    <cellStyle name="Calculation 6 13 5" xfId="13227"/>
    <cellStyle name="Calculation 6 14" xfId="13228"/>
    <cellStyle name="Calculation 6 14 2" xfId="13229"/>
    <cellStyle name="Calculation 6 14 2 2" xfId="13230"/>
    <cellStyle name="Calculation 6 14 2 3" xfId="13231"/>
    <cellStyle name="Calculation 6 14 3" xfId="13232"/>
    <cellStyle name="Calculation 6 14 3 2" xfId="13233"/>
    <cellStyle name="Calculation 6 14 4" xfId="13234"/>
    <cellStyle name="Calculation 6 14 5" xfId="13235"/>
    <cellStyle name="Calculation 6 15" xfId="13236"/>
    <cellStyle name="Calculation 6 15 2" xfId="13237"/>
    <cellStyle name="Calculation 6 15 2 2" xfId="13238"/>
    <cellStyle name="Calculation 6 15 2 3" xfId="13239"/>
    <cellStyle name="Calculation 6 15 3" xfId="13240"/>
    <cellStyle name="Calculation 6 15 3 2" xfId="13241"/>
    <cellStyle name="Calculation 6 15 4" xfId="13242"/>
    <cellStyle name="Calculation 6 15 5" xfId="13243"/>
    <cellStyle name="Calculation 6 16" xfId="13244"/>
    <cellStyle name="Calculation 6 16 2" xfId="13245"/>
    <cellStyle name="Calculation 6 16 2 2" xfId="13246"/>
    <cellStyle name="Calculation 6 16 2 3" xfId="13247"/>
    <cellStyle name="Calculation 6 16 3" xfId="13248"/>
    <cellStyle name="Calculation 6 16 3 2" xfId="13249"/>
    <cellStyle name="Calculation 6 16 4" xfId="13250"/>
    <cellStyle name="Calculation 6 16 5" xfId="13251"/>
    <cellStyle name="Calculation 6 17" xfId="13252"/>
    <cellStyle name="Calculation 6 17 2" xfId="13253"/>
    <cellStyle name="Calculation 6 17 2 2" xfId="13254"/>
    <cellStyle name="Calculation 6 17 2 3" xfId="13255"/>
    <cellStyle name="Calculation 6 17 3" xfId="13256"/>
    <cellStyle name="Calculation 6 17 3 2" xfId="13257"/>
    <cellStyle name="Calculation 6 17 4" xfId="13258"/>
    <cellStyle name="Calculation 6 17 5" xfId="13259"/>
    <cellStyle name="Calculation 6 18" xfId="13260"/>
    <cellStyle name="Calculation 6 18 2" xfId="13261"/>
    <cellStyle name="Calculation 6 18 2 2" xfId="13262"/>
    <cellStyle name="Calculation 6 18 2 3" xfId="13263"/>
    <cellStyle name="Calculation 6 18 3" xfId="13264"/>
    <cellStyle name="Calculation 6 18 3 2" xfId="13265"/>
    <cellStyle name="Calculation 6 18 4" xfId="13266"/>
    <cellStyle name="Calculation 6 18 5" xfId="13267"/>
    <cellStyle name="Calculation 6 19" xfId="13268"/>
    <cellStyle name="Calculation 6 19 2" xfId="13269"/>
    <cellStyle name="Calculation 6 19 2 2" xfId="13270"/>
    <cellStyle name="Calculation 6 19 2 3" xfId="13271"/>
    <cellStyle name="Calculation 6 19 3" xfId="13272"/>
    <cellStyle name="Calculation 6 19 3 2" xfId="13273"/>
    <cellStyle name="Calculation 6 19 4" xfId="13274"/>
    <cellStyle name="Calculation 6 19 5" xfId="13275"/>
    <cellStyle name="Calculation 6 2" xfId="13276"/>
    <cellStyle name="Calculation 6 2 2" xfId="13277"/>
    <cellStyle name="Calculation 6 2 2 10" xfId="13278"/>
    <cellStyle name="Calculation 6 2 2 10 2" xfId="13279"/>
    <cellStyle name="Calculation 6 2 2 10 2 2" xfId="13280"/>
    <cellStyle name="Calculation 6 2 2 10 2 3" xfId="13281"/>
    <cellStyle name="Calculation 6 2 2 10 3" xfId="13282"/>
    <cellStyle name="Calculation 6 2 2 10 3 2" xfId="13283"/>
    <cellStyle name="Calculation 6 2 2 10 4" xfId="13284"/>
    <cellStyle name="Calculation 6 2 2 10 5" xfId="13285"/>
    <cellStyle name="Calculation 6 2 2 11" xfId="13286"/>
    <cellStyle name="Calculation 6 2 2 11 2" xfId="13287"/>
    <cellStyle name="Calculation 6 2 2 11 2 2" xfId="13288"/>
    <cellStyle name="Calculation 6 2 2 11 2 3" xfId="13289"/>
    <cellStyle name="Calculation 6 2 2 11 3" xfId="13290"/>
    <cellStyle name="Calculation 6 2 2 11 3 2" xfId="13291"/>
    <cellStyle name="Calculation 6 2 2 11 4" xfId="13292"/>
    <cellStyle name="Calculation 6 2 2 11 5" xfId="13293"/>
    <cellStyle name="Calculation 6 2 2 12" xfId="13294"/>
    <cellStyle name="Calculation 6 2 2 12 2" xfId="13295"/>
    <cellStyle name="Calculation 6 2 2 12 2 2" xfId="13296"/>
    <cellStyle name="Calculation 6 2 2 12 2 3" xfId="13297"/>
    <cellStyle name="Calculation 6 2 2 12 3" xfId="13298"/>
    <cellStyle name="Calculation 6 2 2 12 3 2" xfId="13299"/>
    <cellStyle name="Calculation 6 2 2 12 4" xfId="13300"/>
    <cellStyle name="Calculation 6 2 2 12 5" xfId="13301"/>
    <cellStyle name="Calculation 6 2 2 13" xfId="13302"/>
    <cellStyle name="Calculation 6 2 2 13 2" xfId="13303"/>
    <cellStyle name="Calculation 6 2 2 13 2 2" xfId="13304"/>
    <cellStyle name="Calculation 6 2 2 13 2 3" xfId="13305"/>
    <cellStyle name="Calculation 6 2 2 13 3" xfId="13306"/>
    <cellStyle name="Calculation 6 2 2 13 3 2" xfId="13307"/>
    <cellStyle name="Calculation 6 2 2 13 4" xfId="13308"/>
    <cellStyle name="Calculation 6 2 2 13 5" xfId="13309"/>
    <cellStyle name="Calculation 6 2 2 14" xfId="13310"/>
    <cellStyle name="Calculation 6 2 2 14 2" xfId="13311"/>
    <cellStyle name="Calculation 6 2 2 14 2 2" xfId="13312"/>
    <cellStyle name="Calculation 6 2 2 14 2 3" xfId="13313"/>
    <cellStyle name="Calculation 6 2 2 14 3" xfId="13314"/>
    <cellStyle name="Calculation 6 2 2 14 3 2" xfId="13315"/>
    <cellStyle name="Calculation 6 2 2 14 4" xfId="13316"/>
    <cellStyle name="Calculation 6 2 2 14 5" xfId="13317"/>
    <cellStyle name="Calculation 6 2 2 15" xfId="13318"/>
    <cellStyle name="Calculation 6 2 2 15 2" xfId="13319"/>
    <cellStyle name="Calculation 6 2 2 15 2 2" xfId="13320"/>
    <cellStyle name="Calculation 6 2 2 15 2 3" xfId="13321"/>
    <cellStyle name="Calculation 6 2 2 15 3" xfId="13322"/>
    <cellStyle name="Calculation 6 2 2 15 3 2" xfId="13323"/>
    <cellStyle name="Calculation 6 2 2 15 4" xfId="13324"/>
    <cellStyle name="Calculation 6 2 2 15 5" xfId="13325"/>
    <cellStyle name="Calculation 6 2 2 16" xfId="13326"/>
    <cellStyle name="Calculation 6 2 2 16 2" xfId="13327"/>
    <cellStyle name="Calculation 6 2 2 16 2 2" xfId="13328"/>
    <cellStyle name="Calculation 6 2 2 16 2 3" xfId="13329"/>
    <cellStyle name="Calculation 6 2 2 16 3" xfId="13330"/>
    <cellStyle name="Calculation 6 2 2 16 3 2" xfId="13331"/>
    <cellStyle name="Calculation 6 2 2 16 4" xfId="13332"/>
    <cellStyle name="Calculation 6 2 2 16 5" xfId="13333"/>
    <cellStyle name="Calculation 6 2 2 17" xfId="13334"/>
    <cellStyle name="Calculation 6 2 2 17 2" xfId="13335"/>
    <cellStyle name="Calculation 6 2 2 17 2 2" xfId="13336"/>
    <cellStyle name="Calculation 6 2 2 17 2 3" xfId="13337"/>
    <cellStyle name="Calculation 6 2 2 17 3" xfId="13338"/>
    <cellStyle name="Calculation 6 2 2 17 3 2" xfId="13339"/>
    <cellStyle name="Calculation 6 2 2 17 4" xfId="13340"/>
    <cellStyle name="Calculation 6 2 2 17 5" xfId="13341"/>
    <cellStyle name="Calculation 6 2 2 18" xfId="13342"/>
    <cellStyle name="Calculation 6 2 2 18 2" xfId="13343"/>
    <cellStyle name="Calculation 6 2 2 18 2 2" xfId="13344"/>
    <cellStyle name="Calculation 6 2 2 18 2 3" xfId="13345"/>
    <cellStyle name="Calculation 6 2 2 18 3" xfId="13346"/>
    <cellStyle name="Calculation 6 2 2 18 3 2" xfId="13347"/>
    <cellStyle name="Calculation 6 2 2 18 4" xfId="13348"/>
    <cellStyle name="Calculation 6 2 2 18 5" xfId="13349"/>
    <cellStyle name="Calculation 6 2 2 19" xfId="13350"/>
    <cellStyle name="Calculation 6 2 2 19 2" xfId="13351"/>
    <cellStyle name="Calculation 6 2 2 19 2 2" xfId="13352"/>
    <cellStyle name="Calculation 6 2 2 19 2 3" xfId="13353"/>
    <cellStyle name="Calculation 6 2 2 19 3" xfId="13354"/>
    <cellStyle name="Calculation 6 2 2 19 3 2" xfId="13355"/>
    <cellStyle name="Calculation 6 2 2 19 4" xfId="13356"/>
    <cellStyle name="Calculation 6 2 2 19 5" xfId="13357"/>
    <cellStyle name="Calculation 6 2 2 2" xfId="13358"/>
    <cellStyle name="Calculation 6 2 2 2 2" xfId="13359"/>
    <cellStyle name="Calculation 6 2 2 2 2 2" xfId="13360"/>
    <cellStyle name="Calculation 6 2 2 2 2 3" xfId="13361"/>
    <cellStyle name="Calculation 6 2 2 2 3" xfId="13362"/>
    <cellStyle name="Calculation 6 2 2 2 3 2" xfId="13363"/>
    <cellStyle name="Calculation 6 2 2 2 4" xfId="13364"/>
    <cellStyle name="Calculation 6 2 2 2 5" xfId="13365"/>
    <cellStyle name="Calculation 6 2 2 20" xfId="13366"/>
    <cellStyle name="Calculation 6 2 2 20 2" xfId="13367"/>
    <cellStyle name="Calculation 6 2 2 20 2 2" xfId="13368"/>
    <cellStyle name="Calculation 6 2 2 20 2 3" xfId="13369"/>
    <cellStyle name="Calculation 6 2 2 20 3" xfId="13370"/>
    <cellStyle name="Calculation 6 2 2 20 4" xfId="13371"/>
    <cellStyle name="Calculation 6 2 2 20 5" xfId="13372"/>
    <cellStyle name="Calculation 6 2 2 21" xfId="13373"/>
    <cellStyle name="Calculation 6 2 2 21 2" xfId="13374"/>
    <cellStyle name="Calculation 6 2 2 22" xfId="13375"/>
    <cellStyle name="Calculation 6 2 2 22 2" xfId="13376"/>
    <cellStyle name="Calculation 6 2 2 3" xfId="13377"/>
    <cellStyle name="Calculation 6 2 2 3 2" xfId="13378"/>
    <cellStyle name="Calculation 6 2 2 3 2 2" xfId="13379"/>
    <cellStyle name="Calculation 6 2 2 3 2 3" xfId="13380"/>
    <cellStyle name="Calculation 6 2 2 3 3" xfId="13381"/>
    <cellStyle name="Calculation 6 2 2 3 3 2" xfId="13382"/>
    <cellStyle name="Calculation 6 2 2 3 4" xfId="13383"/>
    <cellStyle name="Calculation 6 2 2 3 5" xfId="13384"/>
    <cellStyle name="Calculation 6 2 2 4" xfId="13385"/>
    <cellStyle name="Calculation 6 2 2 4 2" xfId="13386"/>
    <cellStyle name="Calculation 6 2 2 4 2 2" xfId="13387"/>
    <cellStyle name="Calculation 6 2 2 4 2 3" xfId="13388"/>
    <cellStyle name="Calculation 6 2 2 4 3" xfId="13389"/>
    <cellStyle name="Calculation 6 2 2 4 3 2" xfId="13390"/>
    <cellStyle name="Calculation 6 2 2 4 4" xfId="13391"/>
    <cellStyle name="Calculation 6 2 2 4 5" xfId="13392"/>
    <cellStyle name="Calculation 6 2 2 5" xfId="13393"/>
    <cellStyle name="Calculation 6 2 2 5 2" xfId="13394"/>
    <cellStyle name="Calculation 6 2 2 5 2 2" xfId="13395"/>
    <cellStyle name="Calculation 6 2 2 5 2 3" xfId="13396"/>
    <cellStyle name="Calculation 6 2 2 5 3" xfId="13397"/>
    <cellStyle name="Calculation 6 2 2 5 3 2" xfId="13398"/>
    <cellStyle name="Calculation 6 2 2 5 4" xfId="13399"/>
    <cellStyle name="Calculation 6 2 2 5 5" xfId="13400"/>
    <cellStyle name="Calculation 6 2 2 6" xfId="13401"/>
    <cellStyle name="Calculation 6 2 2 6 2" xfId="13402"/>
    <cellStyle name="Calculation 6 2 2 6 2 2" xfId="13403"/>
    <cellStyle name="Calculation 6 2 2 6 2 3" xfId="13404"/>
    <cellStyle name="Calculation 6 2 2 6 3" xfId="13405"/>
    <cellStyle name="Calculation 6 2 2 6 3 2" xfId="13406"/>
    <cellStyle name="Calculation 6 2 2 6 4" xfId="13407"/>
    <cellStyle name="Calculation 6 2 2 6 5" xfId="13408"/>
    <cellStyle name="Calculation 6 2 2 7" xfId="13409"/>
    <cellStyle name="Calculation 6 2 2 7 2" xfId="13410"/>
    <cellStyle name="Calculation 6 2 2 7 2 2" xfId="13411"/>
    <cellStyle name="Calculation 6 2 2 7 2 3" xfId="13412"/>
    <cellStyle name="Calculation 6 2 2 7 3" xfId="13413"/>
    <cellStyle name="Calculation 6 2 2 7 3 2" xfId="13414"/>
    <cellStyle name="Calculation 6 2 2 7 4" xfId="13415"/>
    <cellStyle name="Calculation 6 2 2 7 5" xfId="13416"/>
    <cellStyle name="Calculation 6 2 2 8" xfId="13417"/>
    <cellStyle name="Calculation 6 2 2 8 2" xfId="13418"/>
    <cellStyle name="Calculation 6 2 2 8 2 2" xfId="13419"/>
    <cellStyle name="Calculation 6 2 2 8 2 3" xfId="13420"/>
    <cellStyle name="Calculation 6 2 2 8 3" xfId="13421"/>
    <cellStyle name="Calculation 6 2 2 8 3 2" xfId="13422"/>
    <cellStyle name="Calculation 6 2 2 8 4" xfId="13423"/>
    <cellStyle name="Calculation 6 2 2 8 5" xfId="13424"/>
    <cellStyle name="Calculation 6 2 2 9" xfId="13425"/>
    <cellStyle name="Calculation 6 2 2 9 2" xfId="13426"/>
    <cellStyle name="Calculation 6 2 2 9 2 2" xfId="13427"/>
    <cellStyle name="Calculation 6 2 2 9 2 3" xfId="13428"/>
    <cellStyle name="Calculation 6 2 2 9 3" xfId="13429"/>
    <cellStyle name="Calculation 6 2 2 9 3 2" xfId="13430"/>
    <cellStyle name="Calculation 6 2 2 9 4" xfId="13431"/>
    <cellStyle name="Calculation 6 2 2 9 5" xfId="13432"/>
    <cellStyle name="Calculation 6 2 3" xfId="13433"/>
    <cellStyle name="Calculation 6 2 3 2" xfId="13434"/>
    <cellStyle name="Calculation 6 2 4" xfId="13435"/>
    <cellStyle name="Calculation 6 2 4 2" xfId="13436"/>
    <cellStyle name="Calculation 6 2 5" xfId="13437"/>
    <cellStyle name="Calculation 6 2 6" xfId="13438"/>
    <cellStyle name="Calculation 6 20" xfId="13439"/>
    <cellStyle name="Calculation 6 20 2" xfId="13440"/>
    <cellStyle name="Calculation 6 20 2 2" xfId="13441"/>
    <cellStyle name="Calculation 6 20 2 3" xfId="13442"/>
    <cellStyle name="Calculation 6 20 3" xfId="13443"/>
    <cellStyle name="Calculation 6 20 3 2" xfId="13444"/>
    <cellStyle name="Calculation 6 20 4" xfId="13445"/>
    <cellStyle name="Calculation 6 20 5" xfId="13446"/>
    <cellStyle name="Calculation 6 21" xfId="13447"/>
    <cellStyle name="Calculation 6 21 2" xfId="13448"/>
    <cellStyle name="Calculation 6 21 2 2" xfId="13449"/>
    <cellStyle name="Calculation 6 21 2 3" xfId="13450"/>
    <cellStyle name="Calculation 6 21 3" xfId="13451"/>
    <cellStyle name="Calculation 6 21 3 2" xfId="13452"/>
    <cellStyle name="Calculation 6 21 4" xfId="13453"/>
    <cellStyle name="Calculation 6 21 5" xfId="13454"/>
    <cellStyle name="Calculation 6 22" xfId="13455"/>
    <cellStyle name="Calculation 6 22 2" xfId="13456"/>
    <cellStyle name="Calculation 6 22 2 2" xfId="13457"/>
    <cellStyle name="Calculation 6 22 2 3" xfId="13458"/>
    <cellStyle name="Calculation 6 22 3" xfId="13459"/>
    <cellStyle name="Calculation 6 22 4" xfId="13460"/>
    <cellStyle name="Calculation 6 22 5" xfId="13461"/>
    <cellStyle name="Calculation 6 23" xfId="13462"/>
    <cellStyle name="Calculation 6 23 2" xfId="13463"/>
    <cellStyle name="Calculation 6 24" xfId="13464"/>
    <cellStyle name="Calculation 6 24 2" xfId="13465"/>
    <cellStyle name="Calculation 6 25" xfId="13466"/>
    <cellStyle name="Calculation 6 3" xfId="13467"/>
    <cellStyle name="Calculation 6 3 10" xfId="13468"/>
    <cellStyle name="Calculation 6 3 10 2" xfId="13469"/>
    <cellStyle name="Calculation 6 3 10 2 2" xfId="13470"/>
    <cellStyle name="Calculation 6 3 10 2 3" xfId="13471"/>
    <cellStyle name="Calculation 6 3 10 3" xfId="13472"/>
    <cellStyle name="Calculation 6 3 10 3 2" xfId="13473"/>
    <cellStyle name="Calculation 6 3 10 4" xfId="13474"/>
    <cellStyle name="Calculation 6 3 10 5" xfId="13475"/>
    <cellStyle name="Calculation 6 3 11" xfId="13476"/>
    <cellStyle name="Calculation 6 3 11 2" xfId="13477"/>
    <cellStyle name="Calculation 6 3 11 2 2" xfId="13478"/>
    <cellStyle name="Calculation 6 3 11 2 3" xfId="13479"/>
    <cellStyle name="Calculation 6 3 11 3" xfId="13480"/>
    <cellStyle name="Calculation 6 3 11 3 2" xfId="13481"/>
    <cellStyle name="Calculation 6 3 11 4" xfId="13482"/>
    <cellStyle name="Calculation 6 3 11 5" xfId="13483"/>
    <cellStyle name="Calculation 6 3 12" xfId="13484"/>
    <cellStyle name="Calculation 6 3 12 2" xfId="13485"/>
    <cellStyle name="Calculation 6 3 12 2 2" xfId="13486"/>
    <cellStyle name="Calculation 6 3 12 2 3" xfId="13487"/>
    <cellStyle name="Calculation 6 3 12 3" xfId="13488"/>
    <cellStyle name="Calculation 6 3 12 3 2" xfId="13489"/>
    <cellStyle name="Calculation 6 3 12 4" xfId="13490"/>
    <cellStyle name="Calculation 6 3 12 5" xfId="13491"/>
    <cellStyle name="Calculation 6 3 13" xfId="13492"/>
    <cellStyle name="Calculation 6 3 13 2" xfId="13493"/>
    <cellStyle name="Calculation 6 3 13 2 2" xfId="13494"/>
    <cellStyle name="Calculation 6 3 13 2 3" xfId="13495"/>
    <cellStyle name="Calculation 6 3 13 3" xfId="13496"/>
    <cellStyle name="Calculation 6 3 13 3 2" xfId="13497"/>
    <cellStyle name="Calculation 6 3 13 4" xfId="13498"/>
    <cellStyle name="Calculation 6 3 13 5" xfId="13499"/>
    <cellStyle name="Calculation 6 3 14" xfId="13500"/>
    <cellStyle name="Calculation 6 3 14 2" xfId="13501"/>
    <cellStyle name="Calculation 6 3 14 2 2" xfId="13502"/>
    <cellStyle name="Calculation 6 3 14 2 3" xfId="13503"/>
    <cellStyle name="Calculation 6 3 14 3" xfId="13504"/>
    <cellStyle name="Calculation 6 3 14 3 2" xfId="13505"/>
    <cellStyle name="Calculation 6 3 14 4" xfId="13506"/>
    <cellStyle name="Calculation 6 3 14 5" xfId="13507"/>
    <cellStyle name="Calculation 6 3 15" xfId="13508"/>
    <cellStyle name="Calculation 6 3 15 2" xfId="13509"/>
    <cellStyle name="Calculation 6 3 15 2 2" xfId="13510"/>
    <cellStyle name="Calculation 6 3 15 2 3" xfId="13511"/>
    <cellStyle name="Calculation 6 3 15 3" xfId="13512"/>
    <cellStyle name="Calculation 6 3 15 3 2" xfId="13513"/>
    <cellStyle name="Calculation 6 3 15 4" xfId="13514"/>
    <cellStyle name="Calculation 6 3 15 5" xfId="13515"/>
    <cellStyle name="Calculation 6 3 16" xfId="13516"/>
    <cellStyle name="Calculation 6 3 16 2" xfId="13517"/>
    <cellStyle name="Calculation 6 3 16 2 2" xfId="13518"/>
    <cellStyle name="Calculation 6 3 16 2 3" xfId="13519"/>
    <cellStyle name="Calculation 6 3 16 3" xfId="13520"/>
    <cellStyle name="Calculation 6 3 16 3 2" xfId="13521"/>
    <cellStyle name="Calculation 6 3 16 4" xfId="13522"/>
    <cellStyle name="Calculation 6 3 16 5" xfId="13523"/>
    <cellStyle name="Calculation 6 3 17" xfId="13524"/>
    <cellStyle name="Calculation 6 3 17 2" xfId="13525"/>
    <cellStyle name="Calculation 6 3 17 2 2" xfId="13526"/>
    <cellStyle name="Calculation 6 3 17 2 3" xfId="13527"/>
    <cellStyle name="Calculation 6 3 17 3" xfId="13528"/>
    <cellStyle name="Calculation 6 3 17 3 2" xfId="13529"/>
    <cellStyle name="Calculation 6 3 17 4" xfId="13530"/>
    <cellStyle name="Calculation 6 3 17 5" xfId="13531"/>
    <cellStyle name="Calculation 6 3 18" xfId="13532"/>
    <cellStyle name="Calculation 6 3 18 2" xfId="13533"/>
    <cellStyle name="Calculation 6 3 18 2 2" xfId="13534"/>
    <cellStyle name="Calculation 6 3 18 2 3" xfId="13535"/>
    <cellStyle name="Calculation 6 3 18 3" xfId="13536"/>
    <cellStyle name="Calculation 6 3 18 3 2" xfId="13537"/>
    <cellStyle name="Calculation 6 3 18 4" xfId="13538"/>
    <cellStyle name="Calculation 6 3 18 5" xfId="13539"/>
    <cellStyle name="Calculation 6 3 19" xfId="13540"/>
    <cellStyle name="Calculation 6 3 19 2" xfId="13541"/>
    <cellStyle name="Calculation 6 3 19 2 2" xfId="13542"/>
    <cellStyle name="Calculation 6 3 19 2 3" xfId="13543"/>
    <cellStyle name="Calculation 6 3 19 3" xfId="13544"/>
    <cellStyle name="Calculation 6 3 19 3 2" xfId="13545"/>
    <cellStyle name="Calculation 6 3 19 4" xfId="13546"/>
    <cellStyle name="Calculation 6 3 19 5" xfId="13547"/>
    <cellStyle name="Calculation 6 3 2" xfId="13548"/>
    <cellStyle name="Calculation 6 3 2 2" xfId="13549"/>
    <cellStyle name="Calculation 6 3 2 2 2" xfId="13550"/>
    <cellStyle name="Calculation 6 3 2 2 3" xfId="13551"/>
    <cellStyle name="Calculation 6 3 2 3" xfId="13552"/>
    <cellStyle name="Calculation 6 3 2 3 2" xfId="13553"/>
    <cellStyle name="Calculation 6 3 2 4" xfId="13554"/>
    <cellStyle name="Calculation 6 3 2 5" xfId="13555"/>
    <cellStyle name="Calculation 6 3 20" xfId="13556"/>
    <cellStyle name="Calculation 6 3 20 2" xfId="13557"/>
    <cellStyle name="Calculation 6 3 20 2 2" xfId="13558"/>
    <cellStyle name="Calculation 6 3 20 2 3" xfId="13559"/>
    <cellStyle name="Calculation 6 3 20 3" xfId="13560"/>
    <cellStyle name="Calculation 6 3 20 4" xfId="13561"/>
    <cellStyle name="Calculation 6 3 20 5" xfId="13562"/>
    <cellStyle name="Calculation 6 3 21" xfId="13563"/>
    <cellStyle name="Calculation 6 3 21 2" xfId="13564"/>
    <cellStyle name="Calculation 6 3 22" xfId="13565"/>
    <cellStyle name="Calculation 6 3 22 2" xfId="13566"/>
    <cellStyle name="Calculation 6 3 3" xfId="13567"/>
    <cellStyle name="Calculation 6 3 3 2" xfId="13568"/>
    <cellStyle name="Calculation 6 3 3 2 2" xfId="13569"/>
    <cellStyle name="Calculation 6 3 3 2 3" xfId="13570"/>
    <cellStyle name="Calculation 6 3 3 3" xfId="13571"/>
    <cellStyle name="Calculation 6 3 3 3 2" xfId="13572"/>
    <cellStyle name="Calculation 6 3 3 4" xfId="13573"/>
    <cellStyle name="Calculation 6 3 3 5" xfId="13574"/>
    <cellStyle name="Calculation 6 3 4" xfId="13575"/>
    <cellStyle name="Calculation 6 3 4 2" xfId="13576"/>
    <cellStyle name="Calculation 6 3 4 2 2" xfId="13577"/>
    <cellStyle name="Calculation 6 3 4 2 3" xfId="13578"/>
    <cellStyle name="Calculation 6 3 4 3" xfId="13579"/>
    <cellStyle name="Calculation 6 3 4 3 2" xfId="13580"/>
    <cellStyle name="Calculation 6 3 4 4" xfId="13581"/>
    <cellStyle name="Calculation 6 3 4 5" xfId="13582"/>
    <cellStyle name="Calculation 6 3 5" xfId="13583"/>
    <cellStyle name="Calculation 6 3 5 2" xfId="13584"/>
    <cellStyle name="Calculation 6 3 5 2 2" xfId="13585"/>
    <cellStyle name="Calculation 6 3 5 2 3" xfId="13586"/>
    <cellStyle name="Calculation 6 3 5 3" xfId="13587"/>
    <cellStyle name="Calculation 6 3 5 3 2" xfId="13588"/>
    <cellStyle name="Calculation 6 3 5 4" xfId="13589"/>
    <cellStyle name="Calculation 6 3 5 5" xfId="13590"/>
    <cellStyle name="Calculation 6 3 6" xfId="13591"/>
    <cellStyle name="Calculation 6 3 6 2" xfId="13592"/>
    <cellStyle name="Calculation 6 3 6 2 2" xfId="13593"/>
    <cellStyle name="Calculation 6 3 6 2 3" xfId="13594"/>
    <cellStyle name="Calculation 6 3 6 3" xfId="13595"/>
    <cellStyle name="Calculation 6 3 6 3 2" xfId="13596"/>
    <cellStyle name="Calculation 6 3 6 4" xfId="13597"/>
    <cellStyle name="Calculation 6 3 6 5" xfId="13598"/>
    <cellStyle name="Calculation 6 3 7" xfId="13599"/>
    <cellStyle name="Calculation 6 3 7 2" xfId="13600"/>
    <cellStyle name="Calculation 6 3 7 2 2" xfId="13601"/>
    <cellStyle name="Calculation 6 3 7 2 3" xfId="13602"/>
    <cellStyle name="Calculation 6 3 7 3" xfId="13603"/>
    <cellStyle name="Calculation 6 3 7 3 2" xfId="13604"/>
    <cellStyle name="Calculation 6 3 7 4" xfId="13605"/>
    <cellStyle name="Calculation 6 3 7 5" xfId="13606"/>
    <cellStyle name="Calculation 6 3 8" xfId="13607"/>
    <cellStyle name="Calculation 6 3 8 2" xfId="13608"/>
    <cellStyle name="Calculation 6 3 8 2 2" xfId="13609"/>
    <cellStyle name="Calculation 6 3 8 2 3" xfId="13610"/>
    <cellStyle name="Calculation 6 3 8 3" xfId="13611"/>
    <cellStyle name="Calculation 6 3 8 3 2" xfId="13612"/>
    <cellStyle name="Calculation 6 3 8 4" xfId="13613"/>
    <cellStyle name="Calculation 6 3 8 5" xfId="13614"/>
    <cellStyle name="Calculation 6 3 9" xfId="13615"/>
    <cellStyle name="Calculation 6 3 9 2" xfId="13616"/>
    <cellStyle name="Calculation 6 3 9 2 2" xfId="13617"/>
    <cellStyle name="Calculation 6 3 9 2 3" xfId="13618"/>
    <cellStyle name="Calculation 6 3 9 3" xfId="13619"/>
    <cellStyle name="Calculation 6 3 9 3 2" xfId="13620"/>
    <cellStyle name="Calculation 6 3 9 4" xfId="13621"/>
    <cellStyle name="Calculation 6 3 9 5" xfId="13622"/>
    <cellStyle name="Calculation 6 4" xfId="13623"/>
    <cellStyle name="Calculation 6 4 2" xfId="13624"/>
    <cellStyle name="Calculation 6 4 2 2" xfId="13625"/>
    <cellStyle name="Calculation 6 4 2 3" xfId="13626"/>
    <cellStyle name="Calculation 6 4 3" xfId="13627"/>
    <cellStyle name="Calculation 6 4 3 2" xfId="13628"/>
    <cellStyle name="Calculation 6 4 4" xfId="13629"/>
    <cellStyle name="Calculation 6 4 5" xfId="13630"/>
    <cellStyle name="Calculation 6 5" xfId="13631"/>
    <cellStyle name="Calculation 6 5 2" xfId="13632"/>
    <cellStyle name="Calculation 6 5 2 2" xfId="13633"/>
    <cellStyle name="Calculation 6 5 2 3" xfId="13634"/>
    <cellStyle name="Calculation 6 5 3" xfId="13635"/>
    <cellStyle name="Calculation 6 5 3 2" xfId="13636"/>
    <cellStyle name="Calculation 6 5 4" xfId="13637"/>
    <cellStyle name="Calculation 6 5 5" xfId="13638"/>
    <cellStyle name="Calculation 6 6" xfId="13639"/>
    <cellStyle name="Calculation 6 6 2" xfId="13640"/>
    <cellStyle name="Calculation 6 6 2 2" xfId="13641"/>
    <cellStyle name="Calculation 6 6 2 3" xfId="13642"/>
    <cellStyle name="Calculation 6 6 3" xfId="13643"/>
    <cellStyle name="Calculation 6 6 3 2" xfId="13644"/>
    <cellStyle name="Calculation 6 6 4" xfId="13645"/>
    <cellStyle name="Calculation 6 6 5" xfId="13646"/>
    <cellStyle name="Calculation 6 7" xfId="13647"/>
    <cellStyle name="Calculation 6 7 2" xfId="13648"/>
    <cellStyle name="Calculation 6 7 2 2" xfId="13649"/>
    <cellStyle name="Calculation 6 7 2 3" xfId="13650"/>
    <cellStyle name="Calculation 6 7 3" xfId="13651"/>
    <cellStyle name="Calculation 6 7 3 2" xfId="13652"/>
    <cellStyle name="Calculation 6 7 4" xfId="13653"/>
    <cellStyle name="Calculation 6 7 5" xfId="13654"/>
    <cellStyle name="Calculation 6 8" xfId="13655"/>
    <cellStyle name="Calculation 6 8 2" xfId="13656"/>
    <cellStyle name="Calculation 6 8 2 2" xfId="13657"/>
    <cellStyle name="Calculation 6 8 2 3" xfId="13658"/>
    <cellStyle name="Calculation 6 8 3" xfId="13659"/>
    <cellStyle name="Calculation 6 8 3 2" xfId="13660"/>
    <cellStyle name="Calculation 6 8 4" xfId="13661"/>
    <cellStyle name="Calculation 6 8 5" xfId="13662"/>
    <cellStyle name="Calculation 6 9" xfId="13663"/>
    <cellStyle name="Calculation 6 9 2" xfId="13664"/>
    <cellStyle name="Calculation 6 9 2 2" xfId="13665"/>
    <cellStyle name="Calculation 6 9 2 3" xfId="13666"/>
    <cellStyle name="Calculation 6 9 3" xfId="13667"/>
    <cellStyle name="Calculation 6 9 3 2" xfId="13668"/>
    <cellStyle name="Calculation 6 9 4" xfId="13669"/>
    <cellStyle name="Calculation 6 9 5" xfId="13670"/>
    <cellStyle name="Calculation 7" xfId="13671"/>
    <cellStyle name="Calculation 7 10" xfId="13672"/>
    <cellStyle name="Calculation 7 10 10" xfId="13673"/>
    <cellStyle name="Calculation 7 10 10 2" xfId="13674"/>
    <cellStyle name="Calculation 7 10 10 2 2" xfId="13675"/>
    <cellStyle name="Calculation 7 10 10 2 3" xfId="13676"/>
    <cellStyle name="Calculation 7 10 10 3" xfId="13677"/>
    <cellStyle name="Calculation 7 10 10 3 2" xfId="13678"/>
    <cellStyle name="Calculation 7 10 10 4" xfId="13679"/>
    <cellStyle name="Calculation 7 10 10 5" xfId="13680"/>
    <cellStyle name="Calculation 7 10 11" xfId="13681"/>
    <cellStyle name="Calculation 7 10 11 2" xfId="13682"/>
    <cellStyle name="Calculation 7 10 11 2 2" xfId="13683"/>
    <cellStyle name="Calculation 7 10 11 2 3" xfId="13684"/>
    <cellStyle name="Calculation 7 10 11 3" xfId="13685"/>
    <cellStyle name="Calculation 7 10 11 3 2" xfId="13686"/>
    <cellStyle name="Calculation 7 10 11 4" xfId="13687"/>
    <cellStyle name="Calculation 7 10 11 5" xfId="13688"/>
    <cellStyle name="Calculation 7 10 12" xfId="13689"/>
    <cellStyle name="Calculation 7 10 12 2" xfId="13690"/>
    <cellStyle name="Calculation 7 10 12 2 2" xfId="13691"/>
    <cellStyle name="Calculation 7 10 12 2 3" xfId="13692"/>
    <cellStyle name="Calculation 7 10 12 3" xfId="13693"/>
    <cellStyle name="Calculation 7 10 12 3 2" xfId="13694"/>
    <cellStyle name="Calculation 7 10 12 4" xfId="13695"/>
    <cellStyle name="Calculation 7 10 12 5" xfId="13696"/>
    <cellStyle name="Calculation 7 10 13" xfId="13697"/>
    <cellStyle name="Calculation 7 10 13 2" xfId="13698"/>
    <cellStyle name="Calculation 7 10 13 2 2" xfId="13699"/>
    <cellStyle name="Calculation 7 10 13 2 3" xfId="13700"/>
    <cellStyle name="Calculation 7 10 13 3" xfId="13701"/>
    <cellStyle name="Calculation 7 10 13 3 2" xfId="13702"/>
    <cellStyle name="Calculation 7 10 13 4" xfId="13703"/>
    <cellStyle name="Calculation 7 10 13 5" xfId="13704"/>
    <cellStyle name="Calculation 7 10 14" xfId="13705"/>
    <cellStyle name="Calculation 7 10 14 2" xfId="13706"/>
    <cellStyle name="Calculation 7 10 14 2 2" xfId="13707"/>
    <cellStyle name="Calculation 7 10 14 2 3" xfId="13708"/>
    <cellStyle name="Calculation 7 10 14 3" xfId="13709"/>
    <cellStyle name="Calculation 7 10 14 3 2" xfId="13710"/>
    <cellStyle name="Calculation 7 10 14 4" xfId="13711"/>
    <cellStyle name="Calculation 7 10 14 5" xfId="13712"/>
    <cellStyle name="Calculation 7 10 15" xfId="13713"/>
    <cellStyle name="Calculation 7 10 15 2" xfId="13714"/>
    <cellStyle name="Calculation 7 10 15 2 2" xfId="13715"/>
    <cellStyle name="Calculation 7 10 15 2 3" xfId="13716"/>
    <cellStyle name="Calculation 7 10 15 3" xfId="13717"/>
    <cellStyle name="Calculation 7 10 15 3 2" xfId="13718"/>
    <cellStyle name="Calculation 7 10 15 4" xfId="13719"/>
    <cellStyle name="Calculation 7 10 15 5" xfId="13720"/>
    <cellStyle name="Calculation 7 10 16" xfId="13721"/>
    <cellStyle name="Calculation 7 10 16 2" xfId="13722"/>
    <cellStyle name="Calculation 7 10 16 2 2" xfId="13723"/>
    <cellStyle name="Calculation 7 10 16 2 3" xfId="13724"/>
    <cellStyle name="Calculation 7 10 16 3" xfId="13725"/>
    <cellStyle name="Calculation 7 10 16 3 2" xfId="13726"/>
    <cellStyle name="Calculation 7 10 16 4" xfId="13727"/>
    <cellStyle name="Calculation 7 10 16 5" xfId="13728"/>
    <cellStyle name="Calculation 7 10 17" xfId="13729"/>
    <cellStyle name="Calculation 7 10 17 2" xfId="13730"/>
    <cellStyle name="Calculation 7 10 17 2 2" xfId="13731"/>
    <cellStyle name="Calculation 7 10 17 2 3" xfId="13732"/>
    <cellStyle name="Calculation 7 10 17 3" xfId="13733"/>
    <cellStyle name="Calculation 7 10 17 3 2" xfId="13734"/>
    <cellStyle name="Calculation 7 10 17 4" xfId="13735"/>
    <cellStyle name="Calculation 7 10 17 5" xfId="13736"/>
    <cellStyle name="Calculation 7 10 18" xfId="13737"/>
    <cellStyle name="Calculation 7 10 18 2" xfId="13738"/>
    <cellStyle name="Calculation 7 10 18 2 2" xfId="13739"/>
    <cellStyle name="Calculation 7 10 18 2 3" xfId="13740"/>
    <cellStyle name="Calculation 7 10 18 3" xfId="13741"/>
    <cellStyle name="Calculation 7 10 18 3 2" xfId="13742"/>
    <cellStyle name="Calculation 7 10 18 4" xfId="13743"/>
    <cellStyle name="Calculation 7 10 18 5" xfId="13744"/>
    <cellStyle name="Calculation 7 10 19" xfId="13745"/>
    <cellStyle name="Calculation 7 10 19 2" xfId="13746"/>
    <cellStyle name="Calculation 7 10 19 2 2" xfId="13747"/>
    <cellStyle name="Calculation 7 10 19 2 3" xfId="13748"/>
    <cellStyle name="Calculation 7 10 19 3" xfId="13749"/>
    <cellStyle name="Calculation 7 10 19 3 2" xfId="13750"/>
    <cellStyle name="Calculation 7 10 19 4" xfId="13751"/>
    <cellStyle name="Calculation 7 10 19 5" xfId="13752"/>
    <cellStyle name="Calculation 7 10 2" xfId="13753"/>
    <cellStyle name="Calculation 7 10 2 2" xfId="13754"/>
    <cellStyle name="Calculation 7 10 2 2 2" xfId="13755"/>
    <cellStyle name="Calculation 7 10 2 2 3" xfId="13756"/>
    <cellStyle name="Calculation 7 10 2 3" xfId="13757"/>
    <cellStyle name="Calculation 7 10 2 3 2" xfId="13758"/>
    <cellStyle name="Calculation 7 10 2 4" xfId="13759"/>
    <cellStyle name="Calculation 7 10 2 5" xfId="13760"/>
    <cellStyle name="Calculation 7 10 20" xfId="13761"/>
    <cellStyle name="Calculation 7 10 20 2" xfId="13762"/>
    <cellStyle name="Calculation 7 10 20 2 2" xfId="13763"/>
    <cellStyle name="Calculation 7 10 20 2 3" xfId="13764"/>
    <cellStyle name="Calculation 7 10 20 3" xfId="13765"/>
    <cellStyle name="Calculation 7 10 20 4" xfId="13766"/>
    <cellStyle name="Calculation 7 10 20 5" xfId="13767"/>
    <cellStyle name="Calculation 7 10 21" xfId="13768"/>
    <cellStyle name="Calculation 7 10 21 2" xfId="13769"/>
    <cellStyle name="Calculation 7 10 22" xfId="13770"/>
    <cellStyle name="Calculation 7 10 22 2" xfId="13771"/>
    <cellStyle name="Calculation 7 10 3" xfId="13772"/>
    <cellStyle name="Calculation 7 10 3 2" xfId="13773"/>
    <cellStyle name="Calculation 7 10 3 2 2" xfId="13774"/>
    <cellStyle name="Calculation 7 10 3 2 3" xfId="13775"/>
    <cellStyle name="Calculation 7 10 3 3" xfId="13776"/>
    <cellStyle name="Calculation 7 10 3 3 2" xfId="13777"/>
    <cellStyle name="Calculation 7 10 3 4" xfId="13778"/>
    <cellStyle name="Calculation 7 10 3 5" xfId="13779"/>
    <cellStyle name="Calculation 7 10 4" xfId="13780"/>
    <cellStyle name="Calculation 7 10 4 2" xfId="13781"/>
    <cellStyle name="Calculation 7 10 4 2 2" xfId="13782"/>
    <cellStyle name="Calculation 7 10 4 2 3" xfId="13783"/>
    <cellStyle name="Calculation 7 10 4 3" xfId="13784"/>
    <cellStyle name="Calculation 7 10 4 3 2" xfId="13785"/>
    <cellStyle name="Calculation 7 10 4 4" xfId="13786"/>
    <cellStyle name="Calculation 7 10 4 5" xfId="13787"/>
    <cellStyle name="Calculation 7 10 5" xfId="13788"/>
    <cellStyle name="Calculation 7 10 5 2" xfId="13789"/>
    <cellStyle name="Calculation 7 10 5 2 2" xfId="13790"/>
    <cellStyle name="Calculation 7 10 5 2 3" xfId="13791"/>
    <cellStyle name="Calculation 7 10 5 3" xfId="13792"/>
    <cellStyle name="Calculation 7 10 5 3 2" xfId="13793"/>
    <cellStyle name="Calculation 7 10 5 4" xfId="13794"/>
    <cellStyle name="Calculation 7 10 5 5" xfId="13795"/>
    <cellStyle name="Calculation 7 10 6" xfId="13796"/>
    <cellStyle name="Calculation 7 10 6 2" xfId="13797"/>
    <cellStyle name="Calculation 7 10 6 2 2" xfId="13798"/>
    <cellStyle name="Calculation 7 10 6 2 3" xfId="13799"/>
    <cellStyle name="Calculation 7 10 6 3" xfId="13800"/>
    <cellStyle name="Calculation 7 10 6 3 2" xfId="13801"/>
    <cellStyle name="Calculation 7 10 6 4" xfId="13802"/>
    <cellStyle name="Calculation 7 10 6 5" xfId="13803"/>
    <cellStyle name="Calculation 7 10 7" xfId="13804"/>
    <cellStyle name="Calculation 7 10 7 2" xfId="13805"/>
    <cellStyle name="Calculation 7 10 7 2 2" xfId="13806"/>
    <cellStyle name="Calculation 7 10 7 2 3" xfId="13807"/>
    <cellStyle name="Calculation 7 10 7 3" xfId="13808"/>
    <cellStyle name="Calculation 7 10 7 3 2" xfId="13809"/>
    <cellStyle name="Calculation 7 10 7 4" xfId="13810"/>
    <cellStyle name="Calculation 7 10 7 5" xfId="13811"/>
    <cellStyle name="Calculation 7 10 8" xfId="13812"/>
    <cellStyle name="Calculation 7 10 8 2" xfId="13813"/>
    <cellStyle name="Calculation 7 10 8 2 2" xfId="13814"/>
    <cellStyle name="Calculation 7 10 8 2 3" xfId="13815"/>
    <cellStyle name="Calculation 7 10 8 3" xfId="13816"/>
    <cellStyle name="Calculation 7 10 8 3 2" xfId="13817"/>
    <cellStyle name="Calculation 7 10 8 4" xfId="13818"/>
    <cellStyle name="Calculation 7 10 8 5" xfId="13819"/>
    <cellStyle name="Calculation 7 10 9" xfId="13820"/>
    <cellStyle name="Calculation 7 10 9 2" xfId="13821"/>
    <cellStyle name="Calculation 7 10 9 2 2" xfId="13822"/>
    <cellStyle name="Calculation 7 10 9 2 3" xfId="13823"/>
    <cellStyle name="Calculation 7 10 9 3" xfId="13824"/>
    <cellStyle name="Calculation 7 10 9 3 2" xfId="13825"/>
    <cellStyle name="Calculation 7 10 9 4" xfId="13826"/>
    <cellStyle name="Calculation 7 10 9 5" xfId="13827"/>
    <cellStyle name="Calculation 7 11" xfId="13828"/>
    <cellStyle name="Calculation 7 11 10" xfId="13829"/>
    <cellStyle name="Calculation 7 11 10 2" xfId="13830"/>
    <cellStyle name="Calculation 7 11 10 2 2" xfId="13831"/>
    <cellStyle name="Calculation 7 11 10 2 3" xfId="13832"/>
    <cellStyle name="Calculation 7 11 10 3" xfId="13833"/>
    <cellStyle name="Calculation 7 11 10 3 2" xfId="13834"/>
    <cellStyle name="Calculation 7 11 10 4" xfId="13835"/>
    <cellStyle name="Calculation 7 11 10 5" xfId="13836"/>
    <cellStyle name="Calculation 7 11 11" xfId="13837"/>
    <cellStyle name="Calculation 7 11 11 2" xfId="13838"/>
    <cellStyle name="Calculation 7 11 11 2 2" xfId="13839"/>
    <cellStyle name="Calculation 7 11 11 2 3" xfId="13840"/>
    <cellStyle name="Calculation 7 11 11 3" xfId="13841"/>
    <cellStyle name="Calculation 7 11 11 3 2" xfId="13842"/>
    <cellStyle name="Calculation 7 11 11 4" xfId="13843"/>
    <cellStyle name="Calculation 7 11 11 5" xfId="13844"/>
    <cellStyle name="Calculation 7 11 12" xfId="13845"/>
    <cellStyle name="Calculation 7 11 12 2" xfId="13846"/>
    <cellStyle name="Calculation 7 11 12 2 2" xfId="13847"/>
    <cellStyle name="Calculation 7 11 12 2 3" xfId="13848"/>
    <cellStyle name="Calculation 7 11 12 3" xfId="13849"/>
    <cellStyle name="Calculation 7 11 12 3 2" xfId="13850"/>
    <cellStyle name="Calculation 7 11 12 4" xfId="13851"/>
    <cellStyle name="Calculation 7 11 12 5" xfId="13852"/>
    <cellStyle name="Calculation 7 11 13" xfId="13853"/>
    <cellStyle name="Calculation 7 11 13 2" xfId="13854"/>
    <cellStyle name="Calculation 7 11 13 2 2" xfId="13855"/>
    <cellStyle name="Calculation 7 11 13 2 3" xfId="13856"/>
    <cellStyle name="Calculation 7 11 13 3" xfId="13857"/>
    <cellStyle name="Calculation 7 11 13 3 2" xfId="13858"/>
    <cellStyle name="Calculation 7 11 13 4" xfId="13859"/>
    <cellStyle name="Calculation 7 11 13 5" xfId="13860"/>
    <cellStyle name="Calculation 7 11 14" xfId="13861"/>
    <cellStyle name="Calculation 7 11 14 2" xfId="13862"/>
    <cellStyle name="Calculation 7 11 14 2 2" xfId="13863"/>
    <cellStyle name="Calculation 7 11 14 2 3" xfId="13864"/>
    <cellStyle name="Calculation 7 11 14 3" xfId="13865"/>
    <cellStyle name="Calculation 7 11 14 3 2" xfId="13866"/>
    <cellStyle name="Calculation 7 11 14 4" xfId="13867"/>
    <cellStyle name="Calculation 7 11 14 5" xfId="13868"/>
    <cellStyle name="Calculation 7 11 15" xfId="13869"/>
    <cellStyle name="Calculation 7 11 15 2" xfId="13870"/>
    <cellStyle name="Calculation 7 11 15 2 2" xfId="13871"/>
    <cellStyle name="Calculation 7 11 15 2 3" xfId="13872"/>
    <cellStyle name="Calculation 7 11 15 3" xfId="13873"/>
    <cellStyle name="Calculation 7 11 15 3 2" xfId="13874"/>
    <cellStyle name="Calculation 7 11 15 4" xfId="13875"/>
    <cellStyle name="Calculation 7 11 15 5" xfId="13876"/>
    <cellStyle name="Calculation 7 11 16" xfId="13877"/>
    <cellStyle name="Calculation 7 11 16 2" xfId="13878"/>
    <cellStyle name="Calculation 7 11 16 2 2" xfId="13879"/>
    <cellStyle name="Calculation 7 11 16 2 3" xfId="13880"/>
    <cellStyle name="Calculation 7 11 16 3" xfId="13881"/>
    <cellStyle name="Calculation 7 11 16 3 2" xfId="13882"/>
    <cellStyle name="Calculation 7 11 16 4" xfId="13883"/>
    <cellStyle name="Calculation 7 11 16 5" xfId="13884"/>
    <cellStyle name="Calculation 7 11 17" xfId="13885"/>
    <cellStyle name="Calculation 7 11 17 2" xfId="13886"/>
    <cellStyle name="Calculation 7 11 17 2 2" xfId="13887"/>
    <cellStyle name="Calculation 7 11 17 2 3" xfId="13888"/>
    <cellStyle name="Calculation 7 11 17 3" xfId="13889"/>
    <cellStyle name="Calculation 7 11 17 3 2" xfId="13890"/>
    <cellStyle name="Calculation 7 11 17 4" xfId="13891"/>
    <cellStyle name="Calculation 7 11 17 5" xfId="13892"/>
    <cellStyle name="Calculation 7 11 18" xfId="13893"/>
    <cellStyle name="Calculation 7 11 18 2" xfId="13894"/>
    <cellStyle name="Calculation 7 11 18 2 2" xfId="13895"/>
    <cellStyle name="Calculation 7 11 18 2 3" xfId="13896"/>
    <cellStyle name="Calculation 7 11 18 3" xfId="13897"/>
    <cellStyle name="Calculation 7 11 18 3 2" xfId="13898"/>
    <cellStyle name="Calculation 7 11 18 4" xfId="13899"/>
    <cellStyle name="Calculation 7 11 18 5" xfId="13900"/>
    <cellStyle name="Calculation 7 11 19" xfId="13901"/>
    <cellStyle name="Calculation 7 11 19 2" xfId="13902"/>
    <cellStyle name="Calculation 7 11 19 2 2" xfId="13903"/>
    <cellStyle name="Calculation 7 11 19 2 3" xfId="13904"/>
    <cellStyle name="Calculation 7 11 19 3" xfId="13905"/>
    <cellStyle name="Calculation 7 11 19 3 2" xfId="13906"/>
    <cellStyle name="Calculation 7 11 19 4" xfId="13907"/>
    <cellStyle name="Calculation 7 11 19 5" xfId="13908"/>
    <cellStyle name="Calculation 7 11 2" xfId="13909"/>
    <cellStyle name="Calculation 7 11 2 2" xfId="13910"/>
    <cellStyle name="Calculation 7 11 2 2 2" xfId="13911"/>
    <cellStyle name="Calculation 7 11 2 2 3" xfId="13912"/>
    <cellStyle name="Calculation 7 11 2 3" xfId="13913"/>
    <cellStyle name="Calculation 7 11 2 3 2" xfId="13914"/>
    <cellStyle name="Calculation 7 11 2 4" xfId="13915"/>
    <cellStyle name="Calculation 7 11 2 5" xfId="13916"/>
    <cellStyle name="Calculation 7 11 20" xfId="13917"/>
    <cellStyle name="Calculation 7 11 20 2" xfId="13918"/>
    <cellStyle name="Calculation 7 11 20 2 2" xfId="13919"/>
    <cellStyle name="Calculation 7 11 20 2 3" xfId="13920"/>
    <cellStyle name="Calculation 7 11 20 3" xfId="13921"/>
    <cellStyle name="Calculation 7 11 20 4" xfId="13922"/>
    <cellStyle name="Calculation 7 11 20 5" xfId="13923"/>
    <cellStyle name="Calculation 7 11 21" xfId="13924"/>
    <cellStyle name="Calculation 7 11 21 2" xfId="13925"/>
    <cellStyle name="Calculation 7 11 22" xfId="13926"/>
    <cellStyle name="Calculation 7 11 22 2" xfId="13927"/>
    <cellStyle name="Calculation 7 11 3" xfId="13928"/>
    <cellStyle name="Calculation 7 11 3 2" xfId="13929"/>
    <cellStyle name="Calculation 7 11 3 2 2" xfId="13930"/>
    <cellStyle name="Calculation 7 11 3 2 3" xfId="13931"/>
    <cellStyle name="Calculation 7 11 3 3" xfId="13932"/>
    <cellStyle name="Calculation 7 11 3 3 2" xfId="13933"/>
    <cellStyle name="Calculation 7 11 3 4" xfId="13934"/>
    <cellStyle name="Calculation 7 11 3 5" xfId="13935"/>
    <cellStyle name="Calculation 7 11 4" xfId="13936"/>
    <cellStyle name="Calculation 7 11 4 2" xfId="13937"/>
    <cellStyle name="Calculation 7 11 4 2 2" xfId="13938"/>
    <cellStyle name="Calculation 7 11 4 2 3" xfId="13939"/>
    <cellStyle name="Calculation 7 11 4 3" xfId="13940"/>
    <cellStyle name="Calculation 7 11 4 3 2" xfId="13941"/>
    <cellStyle name="Calculation 7 11 4 4" xfId="13942"/>
    <cellStyle name="Calculation 7 11 4 5" xfId="13943"/>
    <cellStyle name="Calculation 7 11 5" xfId="13944"/>
    <cellStyle name="Calculation 7 11 5 2" xfId="13945"/>
    <cellStyle name="Calculation 7 11 5 2 2" xfId="13946"/>
    <cellStyle name="Calculation 7 11 5 2 3" xfId="13947"/>
    <cellStyle name="Calculation 7 11 5 3" xfId="13948"/>
    <cellStyle name="Calculation 7 11 5 3 2" xfId="13949"/>
    <cellStyle name="Calculation 7 11 5 4" xfId="13950"/>
    <cellStyle name="Calculation 7 11 5 5" xfId="13951"/>
    <cellStyle name="Calculation 7 11 6" xfId="13952"/>
    <cellStyle name="Calculation 7 11 6 2" xfId="13953"/>
    <cellStyle name="Calculation 7 11 6 2 2" xfId="13954"/>
    <cellStyle name="Calculation 7 11 6 2 3" xfId="13955"/>
    <cellStyle name="Calculation 7 11 6 3" xfId="13956"/>
    <cellStyle name="Calculation 7 11 6 3 2" xfId="13957"/>
    <cellStyle name="Calculation 7 11 6 4" xfId="13958"/>
    <cellStyle name="Calculation 7 11 6 5" xfId="13959"/>
    <cellStyle name="Calculation 7 11 7" xfId="13960"/>
    <cellStyle name="Calculation 7 11 7 2" xfId="13961"/>
    <cellStyle name="Calculation 7 11 7 2 2" xfId="13962"/>
    <cellStyle name="Calculation 7 11 7 2 3" xfId="13963"/>
    <cellStyle name="Calculation 7 11 7 3" xfId="13964"/>
    <cellStyle name="Calculation 7 11 7 3 2" xfId="13965"/>
    <cellStyle name="Calculation 7 11 7 4" xfId="13966"/>
    <cellStyle name="Calculation 7 11 7 5" xfId="13967"/>
    <cellStyle name="Calculation 7 11 8" xfId="13968"/>
    <cellStyle name="Calculation 7 11 8 2" xfId="13969"/>
    <cellStyle name="Calculation 7 11 8 2 2" xfId="13970"/>
    <cellStyle name="Calculation 7 11 8 2 3" xfId="13971"/>
    <cellStyle name="Calculation 7 11 8 3" xfId="13972"/>
    <cellStyle name="Calculation 7 11 8 3 2" xfId="13973"/>
    <cellStyle name="Calculation 7 11 8 4" xfId="13974"/>
    <cellStyle name="Calculation 7 11 8 5" xfId="13975"/>
    <cellStyle name="Calculation 7 11 9" xfId="13976"/>
    <cellStyle name="Calculation 7 11 9 2" xfId="13977"/>
    <cellStyle name="Calculation 7 11 9 2 2" xfId="13978"/>
    <cellStyle name="Calculation 7 11 9 2 3" xfId="13979"/>
    <cellStyle name="Calculation 7 11 9 3" xfId="13980"/>
    <cellStyle name="Calculation 7 11 9 3 2" xfId="13981"/>
    <cellStyle name="Calculation 7 11 9 4" xfId="13982"/>
    <cellStyle name="Calculation 7 11 9 5" xfId="13983"/>
    <cellStyle name="Calculation 7 12" xfId="13984"/>
    <cellStyle name="Calculation 7 12 2" xfId="13985"/>
    <cellStyle name="Calculation 7 12 2 2" xfId="13986"/>
    <cellStyle name="Calculation 7 12 2 3" xfId="13987"/>
    <cellStyle name="Calculation 7 12 3" xfId="13988"/>
    <cellStyle name="Calculation 7 12 3 2" xfId="13989"/>
    <cellStyle name="Calculation 7 12 4" xfId="13990"/>
    <cellStyle name="Calculation 7 12 5" xfId="13991"/>
    <cellStyle name="Calculation 7 13" xfId="13992"/>
    <cellStyle name="Calculation 7 13 2" xfId="13993"/>
    <cellStyle name="Calculation 7 13 2 2" xfId="13994"/>
    <cellStyle name="Calculation 7 13 2 3" xfId="13995"/>
    <cellStyle name="Calculation 7 13 3" xfId="13996"/>
    <cellStyle name="Calculation 7 13 3 2" xfId="13997"/>
    <cellStyle name="Calculation 7 13 4" xfId="13998"/>
    <cellStyle name="Calculation 7 13 5" xfId="13999"/>
    <cellStyle name="Calculation 7 14" xfId="14000"/>
    <cellStyle name="Calculation 7 14 2" xfId="14001"/>
    <cellStyle name="Calculation 7 14 2 2" xfId="14002"/>
    <cellStyle name="Calculation 7 14 2 3" xfId="14003"/>
    <cellStyle name="Calculation 7 14 3" xfId="14004"/>
    <cellStyle name="Calculation 7 14 3 2" xfId="14005"/>
    <cellStyle name="Calculation 7 14 4" xfId="14006"/>
    <cellStyle name="Calculation 7 14 5" xfId="14007"/>
    <cellStyle name="Calculation 7 15" xfId="14008"/>
    <cellStyle name="Calculation 7 15 2" xfId="14009"/>
    <cellStyle name="Calculation 7 15 2 2" xfId="14010"/>
    <cellStyle name="Calculation 7 15 2 3" xfId="14011"/>
    <cellStyle name="Calculation 7 15 3" xfId="14012"/>
    <cellStyle name="Calculation 7 15 3 2" xfId="14013"/>
    <cellStyle name="Calculation 7 15 4" xfId="14014"/>
    <cellStyle name="Calculation 7 15 5" xfId="14015"/>
    <cellStyle name="Calculation 7 16" xfId="14016"/>
    <cellStyle name="Calculation 7 16 2" xfId="14017"/>
    <cellStyle name="Calculation 7 16 2 2" xfId="14018"/>
    <cellStyle name="Calculation 7 16 2 3" xfId="14019"/>
    <cellStyle name="Calculation 7 16 3" xfId="14020"/>
    <cellStyle name="Calculation 7 16 3 2" xfId="14021"/>
    <cellStyle name="Calculation 7 16 4" xfId="14022"/>
    <cellStyle name="Calculation 7 16 5" xfId="14023"/>
    <cellStyle name="Calculation 7 17" xfId="14024"/>
    <cellStyle name="Calculation 7 17 2" xfId="14025"/>
    <cellStyle name="Calculation 7 17 2 2" xfId="14026"/>
    <cellStyle name="Calculation 7 17 2 3" xfId="14027"/>
    <cellStyle name="Calculation 7 17 3" xfId="14028"/>
    <cellStyle name="Calculation 7 17 3 2" xfId="14029"/>
    <cellStyle name="Calculation 7 17 4" xfId="14030"/>
    <cellStyle name="Calculation 7 17 5" xfId="14031"/>
    <cellStyle name="Calculation 7 18" xfId="14032"/>
    <cellStyle name="Calculation 7 18 2" xfId="14033"/>
    <cellStyle name="Calculation 7 18 2 2" xfId="14034"/>
    <cellStyle name="Calculation 7 18 2 3" xfId="14035"/>
    <cellStyle name="Calculation 7 18 3" xfId="14036"/>
    <cellStyle name="Calculation 7 18 3 2" xfId="14037"/>
    <cellStyle name="Calculation 7 18 4" xfId="14038"/>
    <cellStyle name="Calculation 7 18 5" xfId="14039"/>
    <cellStyle name="Calculation 7 19" xfId="14040"/>
    <cellStyle name="Calculation 7 19 2" xfId="14041"/>
    <cellStyle name="Calculation 7 19 2 2" xfId="14042"/>
    <cellStyle name="Calculation 7 19 2 3" xfId="14043"/>
    <cellStyle name="Calculation 7 19 3" xfId="14044"/>
    <cellStyle name="Calculation 7 19 3 2" xfId="14045"/>
    <cellStyle name="Calculation 7 19 4" xfId="14046"/>
    <cellStyle name="Calculation 7 19 5" xfId="14047"/>
    <cellStyle name="Calculation 7 2" xfId="14048"/>
    <cellStyle name="Calculation 7 2 10" xfId="14049"/>
    <cellStyle name="Calculation 7 2 10 2" xfId="14050"/>
    <cellStyle name="Calculation 7 2 10 2 2" xfId="14051"/>
    <cellStyle name="Calculation 7 2 10 2 3" xfId="14052"/>
    <cellStyle name="Calculation 7 2 10 3" xfId="14053"/>
    <cellStyle name="Calculation 7 2 10 3 2" xfId="14054"/>
    <cellStyle name="Calculation 7 2 10 4" xfId="14055"/>
    <cellStyle name="Calculation 7 2 10 5" xfId="14056"/>
    <cellStyle name="Calculation 7 2 11" xfId="14057"/>
    <cellStyle name="Calculation 7 2 11 2" xfId="14058"/>
    <cellStyle name="Calculation 7 2 11 2 2" xfId="14059"/>
    <cellStyle name="Calculation 7 2 11 2 3" xfId="14060"/>
    <cellStyle name="Calculation 7 2 11 3" xfId="14061"/>
    <cellStyle name="Calculation 7 2 11 3 2" xfId="14062"/>
    <cellStyle name="Calculation 7 2 11 4" xfId="14063"/>
    <cellStyle name="Calculation 7 2 11 5" xfId="14064"/>
    <cellStyle name="Calculation 7 2 12" xfId="14065"/>
    <cellStyle name="Calculation 7 2 12 2" xfId="14066"/>
    <cellStyle name="Calculation 7 2 12 2 2" xfId="14067"/>
    <cellStyle name="Calculation 7 2 12 2 3" xfId="14068"/>
    <cellStyle name="Calculation 7 2 12 3" xfId="14069"/>
    <cellStyle name="Calculation 7 2 12 3 2" xfId="14070"/>
    <cellStyle name="Calculation 7 2 12 4" xfId="14071"/>
    <cellStyle name="Calculation 7 2 12 5" xfId="14072"/>
    <cellStyle name="Calculation 7 2 13" xfId="14073"/>
    <cellStyle name="Calculation 7 2 13 2" xfId="14074"/>
    <cellStyle name="Calculation 7 2 13 2 2" xfId="14075"/>
    <cellStyle name="Calculation 7 2 13 2 3" xfId="14076"/>
    <cellStyle name="Calculation 7 2 13 3" xfId="14077"/>
    <cellStyle name="Calculation 7 2 13 3 2" xfId="14078"/>
    <cellStyle name="Calculation 7 2 13 4" xfId="14079"/>
    <cellStyle name="Calculation 7 2 13 5" xfId="14080"/>
    <cellStyle name="Calculation 7 2 14" xfId="14081"/>
    <cellStyle name="Calculation 7 2 14 2" xfId="14082"/>
    <cellStyle name="Calculation 7 2 14 2 2" xfId="14083"/>
    <cellStyle name="Calculation 7 2 14 2 3" xfId="14084"/>
    <cellStyle name="Calculation 7 2 14 3" xfId="14085"/>
    <cellStyle name="Calculation 7 2 14 3 2" xfId="14086"/>
    <cellStyle name="Calculation 7 2 14 4" xfId="14087"/>
    <cellStyle name="Calculation 7 2 14 5" xfId="14088"/>
    <cellStyle name="Calculation 7 2 15" xfId="14089"/>
    <cellStyle name="Calculation 7 2 15 2" xfId="14090"/>
    <cellStyle name="Calculation 7 2 15 2 2" xfId="14091"/>
    <cellStyle name="Calculation 7 2 15 2 3" xfId="14092"/>
    <cellStyle name="Calculation 7 2 15 3" xfId="14093"/>
    <cellStyle name="Calculation 7 2 15 3 2" xfId="14094"/>
    <cellStyle name="Calculation 7 2 15 4" xfId="14095"/>
    <cellStyle name="Calculation 7 2 15 5" xfId="14096"/>
    <cellStyle name="Calculation 7 2 16" xfId="14097"/>
    <cellStyle name="Calculation 7 2 16 2" xfId="14098"/>
    <cellStyle name="Calculation 7 2 16 2 2" xfId="14099"/>
    <cellStyle name="Calculation 7 2 16 2 3" xfId="14100"/>
    <cellStyle name="Calculation 7 2 16 3" xfId="14101"/>
    <cellStyle name="Calculation 7 2 16 3 2" xfId="14102"/>
    <cellStyle name="Calculation 7 2 16 4" xfId="14103"/>
    <cellStyle name="Calculation 7 2 16 5" xfId="14104"/>
    <cellStyle name="Calculation 7 2 17" xfId="14105"/>
    <cellStyle name="Calculation 7 2 17 2" xfId="14106"/>
    <cellStyle name="Calculation 7 2 17 2 2" xfId="14107"/>
    <cellStyle name="Calculation 7 2 17 2 3" xfId="14108"/>
    <cellStyle name="Calculation 7 2 17 3" xfId="14109"/>
    <cellStyle name="Calculation 7 2 17 3 2" xfId="14110"/>
    <cellStyle name="Calculation 7 2 17 4" xfId="14111"/>
    <cellStyle name="Calculation 7 2 17 5" xfId="14112"/>
    <cellStyle name="Calculation 7 2 18" xfId="14113"/>
    <cellStyle name="Calculation 7 2 18 2" xfId="14114"/>
    <cellStyle name="Calculation 7 2 18 2 2" xfId="14115"/>
    <cellStyle name="Calculation 7 2 18 2 3" xfId="14116"/>
    <cellStyle name="Calculation 7 2 18 3" xfId="14117"/>
    <cellStyle name="Calculation 7 2 18 3 2" xfId="14118"/>
    <cellStyle name="Calculation 7 2 18 4" xfId="14119"/>
    <cellStyle name="Calculation 7 2 18 5" xfId="14120"/>
    <cellStyle name="Calculation 7 2 19" xfId="14121"/>
    <cellStyle name="Calculation 7 2 19 2" xfId="14122"/>
    <cellStyle name="Calculation 7 2 19 2 2" xfId="14123"/>
    <cellStyle name="Calculation 7 2 19 2 3" xfId="14124"/>
    <cellStyle name="Calculation 7 2 19 3" xfId="14125"/>
    <cellStyle name="Calculation 7 2 19 3 2" xfId="14126"/>
    <cellStyle name="Calculation 7 2 19 4" xfId="14127"/>
    <cellStyle name="Calculation 7 2 19 5" xfId="14128"/>
    <cellStyle name="Calculation 7 2 2" xfId="14129"/>
    <cellStyle name="Calculation 7 2 2 2" xfId="14130"/>
    <cellStyle name="Calculation 7 2 2 2 2" xfId="14131"/>
    <cellStyle name="Calculation 7 2 2 2 3" xfId="14132"/>
    <cellStyle name="Calculation 7 2 2 3" xfId="14133"/>
    <cellStyle name="Calculation 7 2 2 3 2" xfId="14134"/>
    <cellStyle name="Calculation 7 2 2 4" xfId="14135"/>
    <cellStyle name="Calculation 7 2 2 5" xfId="14136"/>
    <cellStyle name="Calculation 7 2 20" xfId="14137"/>
    <cellStyle name="Calculation 7 2 20 2" xfId="14138"/>
    <cellStyle name="Calculation 7 2 20 2 2" xfId="14139"/>
    <cellStyle name="Calculation 7 2 20 2 3" xfId="14140"/>
    <cellStyle name="Calculation 7 2 20 3" xfId="14141"/>
    <cellStyle name="Calculation 7 2 20 4" xfId="14142"/>
    <cellStyle name="Calculation 7 2 20 5" xfId="14143"/>
    <cellStyle name="Calculation 7 2 21" xfId="14144"/>
    <cellStyle name="Calculation 7 2 21 2" xfId="14145"/>
    <cellStyle name="Calculation 7 2 22" xfId="14146"/>
    <cellStyle name="Calculation 7 2 22 2" xfId="14147"/>
    <cellStyle name="Calculation 7 2 3" xfId="14148"/>
    <cellStyle name="Calculation 7 2 3 2" xfId="14149"/>
    <cellStyle name="Calculation 7 2 3 2 2" xfId="14150"/>
    <cellStyle name="Calculation 7 2 3 2 3" xfId="14151"/>
    <cellStyle name="Calculation 7 2 3 3" xfId="14152"/>
    <cellStyle name="Calculation 7 2 3 3 2" xfId="14153"/>
    <cellStyle name="Calculation 7 2 3 4" xfId="14154"/>
    <cellStyle name="Calculation 7 2 3 5" xfId="14155"/>
    <cellStyle name="Calculation 7 2 4" xfId="14156"/>
    <cellStyle name="Calculation 7 2 4 2" xfId="14157"/>
    <cellStyle name="Calculation 7 2 4 2 2" xfId="14158"/>
    <cellStyle name="Calculation 7 2 4 2 3" xfId="14159"/>
    <cellStyle name="Calculation 7 2 4 3" xfId="14160"/>
    <cellStyle name="Calculation 7 2 4 3 2" xfId="14161"/>
    <cellStyle name="Calculation 7 2 4 4" xfId="14162"/>
    <cellStyle name="Calculation 7 2 4 5" xfId="14163"/>
    <cellStyle name="Calculation 7 2 5" xfId="14164"/>
    <cellStyle name="Calculation 7 2 5 2" xfId="14165"/>
    <cellStyle name="Calculation 7 2 5 2 2" xfId="14166"/>
    <cellStyle name="Calculation 7 2 5 2 3" xfId="14167"/>
    <cellStyle name="Calculation 7 2 5 3" xfId="14168"/>
    <cellStyle name="Calculation 7 2 5 3 2" xfId="14169"/>
    <cellStyle name="Calculation 7 2 5 4" xfId="14170"/>
    <cellStyle name="Calculation 7 2 5 5" xfId="14171"/>
    <cellStyle name="Calculation 7 2 6" xfId="14172"/>
    <cellStyle name="Calculation 7 2 6 2" xfId="14173"/>
    <cellStyle name="Calculation 7 2 6 2 2" xfId="14174"/>
    <cellStyle name="Calculation 7 2 6 2 3" xfId="14175"/>
    <cellStyle name="Calculation 7 2 6 3" xfId="14176"/>
    <cellStyle name="Calculation 7 2 6 3 2" xfId="14177"/>
    <cellStyle name="Calculation 7 2 6 4" xfId="14178"/>
    <cellStyle name="Calculation 7 2 6 5" xfId="14179"/>
    <cellStyle name="Calculation 7 2 7" xfId="14180"/>
    <cellStyle name="Calculation 7 2 7 2" xfId="14181"/>
    <cellStyle name="Calculation 7 2 7 2 2" xfId="14182"/>
    <cellStyle name="Calculation 7 2 7 2 3" xfId="14183"/>
    <cellStyle name="Calculation 7 2 7 3" xfId="14184"/>
    <cellStyle name="Calculation 7 2 7 3 2" xfId="14185"/>
    <cellStyle name="Calculation 7 2 7 4" xfId="14186"/>
    <cellStyle name="Calculation 7 2 7 5" xfId="14187"/>
    <cellStyle name="Calculation 7 2 8" xfId="14188"/>
    <cellStyle name="Calculation 7 2 8 2" xfId="14189"/>
    <cellStyle name="Calculation 7 2 8 2 2" xfId="14190"/>
    <cellStyle name="Calculation 7 2 8 2 3" xfId="14191"/>
    <cellStyle name="Calculation 7 2 8 3" xfId="14192"/>
    <cellStyle name="Calculation 7 2 8 3 2" xfId="14193"/>
    <cellStyle name="Calculation 7 2 8 4" xfId="14194"/>
    <cellStyle name="Calculation 7 2 8 5" xfId="14195"/>
    <cellStyle name="Calculation 7 2 9" xfId="14196"/>
    <cellStyle name="Calculation 7 2 9 2" xfId="14197"/>
    <cellStyle name="Calculation 7 2 9 2 2" xfId="14198"/>
    <cellStyle name="Calculation 7 2 9 2 3" xfId="14199"/>
    <cellStyle name="Calculation 7 2 9 3" xfId="14200"/>
    <cellStyle name="Calculation 7 2 9 3 2" xfId="14201"/>
    <cellStyle name="Calculation 7 2 9 4" xfId="14202"/>
    <cellStyle name="Calculation 7 2 9 5" xfId="14203"/>
    <cellStyle name="Calculation 7 20" xfId="14204"/>
    <cellStyle name="Calculation 7 20 2" xfId="14205"/>
    <cellStyle name="Calculation 7 20 2 2" xfId="14206"/>
    <cellStyle name="Calculation 7 20 2 3" xfId="14207"/>
    <cellStyle name="Calculation 7 20 3" xfId="14208"/>
    <cellStyle name="Calculation 7 20 3 2" xfId="14209"/>
    <cellStyle name="Calculation 7 20 4" xfId="14210"/>
    <cellStyle name="Calculation 7 20 5" xfId="14211"/>
    <cellStyle name="Calculation 7 21" xfId="14212"/>
    <cellStyle name="Calculation 7 21 2" xfId="14213"/>
    <cellStyle name="Calculation 7 21 2 2" xfId="14214"/>
    <cellStyle name="Calculation 7 21 2 3" xfId="14215"/>
    <cellStyle name="Calculation 7 21 3" xfId="14216"/>
    <cellStyle name="Calculation 7 21 3 2" xfId="14217"/>
    <cellStyle name="Calculation 7 21 4" xfId="14218"/>
    <cellStyle name="Calculation 7 21 5" xfId="14219"/>
    <cellStyle name="Calculation 7 22" xfId="14220"/>
    <cellStyle name="Calculation 7 22 2" xfId="14221"/>
    <cellStyle name="Calculation 7 22 2 2" xfId="14222"/>
    <cellStyle name="Calculation 7 22 2 3" xfId="14223"/>
    <cellStyle name="Calculation 7 22 3" xfId="14224"/>
    <cellStyle name="Calculation 7 22 3 2" xfId="14225"/>
    <cellStyle name="Calculation 7 22 4" xfId="14226"/>
    <cellStyle name="Calculation 7 22 5" xfId="14227"/>
    <cellStyle name="Calculation 7 23" xfId="14228"/>
    <cellStyle name="Calculation 7 23 2" xfId="14229"/>
    <cellStyle name="Calculation 7 23 2 2" xfId="14230"/>
    <cellStyle name="Calculation 7 23 2 3" xfId="14231"/>
    <cellStyle name="Calculation 7 23 3" xfId="14232"/>
    <cellStyle name="Calculation 7 23 3 2" xfId="14233"/>
    <cellStyle name="Calculation 7 23 4" xfId="14234"/>
    <cellStyle name="Calculation 7 23 5" xfId="14235"/>
    <cellStyle name="Calculation 7 24" xfId="14236"/>
    <cellStyle name="Calculation 7 24 2" xfId="14237"/>
    <cellStyle name="Calculation 7 24 2 2" xfId="14238"/>
    <cellStyle name="Calculation 7 24 2 3" xfId="14239"/>
    <cellStyle name="Calculation 7 24 3" xfId="14240"/>
    <cellStyle name="Calculation 7 24 3 2" xfId="14241"/>
    <cellStyle name="Calculation 7 24 4" xfId="14242"/>
    <cellStyle name="Calculation 7 24 5" xfId="14243"/>
    <cellStyle name="Calculation 7 25" xfId="14244"/>
    <cellStyle name="Calculation 7 25 2" xfId="14245"/>
    <cellStyle name="Calculation 7 25 2 2" xfId="14246"/>
    <cellStyle name="Calculation 7 25 2 3" xfId="14247"/>
    <cellStyle name="Calculation 7 25 3" xfId="14248"/>
    <cellStyle name="Calculation 7 25 3 2" xfId="14249"/>
    <cellStyle name="Calculation 7 25 4" xfId="14250"/>
    <cellStyle name="Calculation 7 25 5" xfId="14251"/>
    <cellStyle name="Calculation 7 26" xfId="14252"/>
    <cellStyle name="Calculation 7 26 2" xfId="14253"/>
    <cellStyle name="Calculation 7 26 2 2" xfId="14254"/>
    <cellStyle name="Calculation 7 26 2 3" xfId="14255"/>
    <cellStyle name="Calculation 7 26 3" xfId="14256"/>
    <cellStyle name="Calculation 7 26 3 2" xfId="14257"/>
    <cellStyle name="Calculation 7 26 4" xfId="14258"/>
    <cellStyle name="Calculation 7 26 5" xfId="14259"/>
    <cellStyle name="Calculation 7 27" xfId="14260"/>
    <cellStyle name="Calculation 7 27 2" xfId="14261"/>
    <cellStyle name="Calculation 7 27 2 2" xfId="14262"/>
    <cellStyle name="Calculation 7 27 2 3" xfId="14263"/>
    <cellStyle name="Calculation 7 27 3" xfId="14264"/>
    <cellStyle name="Calculation 7 27 3 2" xfId="14265"/>
    <cellStyle name="Calculation 7 27 4" xfId="14266"/>
    <cellStyle name="Calculation 7 27 5" xfId="14267"/>
    <cellStyle name="Calculation 7 28" xfId="14268"/>
    <cellStyle name="Calculation 7 28 2" xfId="14269"/>
    <cellStyle name="Calculation 7 28 2 2" xfId="14270"/>
    <cellStyle name="Calculation 7 28 2 3" xfId="14271"/>
    <cellStyle name="Calculation 7 28 3" xfId="14272"/>
    <cellStyle name="Calculation 7 28 3 2" xfId="14273"/>
    <cellStyle name="Calculation 7 28 4" xfId="14274"/>
    <cellStyle name="Calculation 7 28 5" xfId="14275"/>
    <cellStyle name="Calculation 7 29" xfId="14276"/>
    <cellStyle name="Calculation 7 29 2" xfId="14277"/>
    <cellStyle name="Calculation 7 29 2 2" xfId="14278"/>
    <cellStyle name="Calculation 7 29 2 3" xfId="14279"/>
    <cellStyle name="Calculation 7 29 3" xfId="14280"/>
    <cellStyle name="Calculation 7 29 3 2" xfId="14281"/>
    <cellStyle name="Calculation 7 29 4" xfId="14282"/>
    <cellStyle name="Calculation 7 29 5" xfId="14283"/>
    <cellStyle name="Calculation 7 3" xfId="14284"/>
    <cellStyle name="Calculation 7 3 10" xfId="14285"/>
    <cellStyle name="Calculation 7 3 10 2" xfId="14286"/>
    <cellStyle name="Calculation 7 3 10 2 2" xfId="14287"/>
    <cellStyle name="Calculation 7 3 10 2 3" xfId="14288"/>
    <cellStyle name="Calculation 7 3 10 3" xfId="14289"/>
    <cellStyle name="Calculation 7 3 10 3 2" xfId="14290"/>
    <cellStyle name="Calculation 7 3 10 4" xfId="14291"/>
    <cellStyle name="Calculation 7 3 10 5" xfId="14292"/>
    <cellStyle name="Calculation 7 3 11" xfId="14293"/>
    <cellStyle name="Calculation 7 3 11 2" xfId="14294"/>
    <cellStyle name="Calculation 7 3 11 2 2" xfId="14295"/>
    <cellStyle name="Calculation 7 3 11 2 3" xfId="14296"/>
    <cellStyle name="Calculation 7 3 11 3" xfId="14297"/>
    <cellStyle name="Calculation 7 3 11 3 2" xfId="14298"/>
    <cellStyle name="Calculation 7 3 11 4" xfId="14299"/>
    <cellStyle name="Calculation 7 3 11 5" xfId="14300"/>
    <cellStyle name="Calculation 7 3 12" xfId="14301"/>
    <cellStyle name="Calculation 7 3 12 2" xfId="14302"/>
    <cellStyle name="Calculation 7 3 12 2 2" xfId="14303"/>
    <cellStyle name="Calculation 7 3 12 2 3" xfId="14304"/>
    <cellStyle name="Calculation 7 3 12 3" xfId="14305"/>
    <cellStyle name="Calculation 7 3 12 3 2" xfId="14306"/>
    <cellStyle name="Calculation 7 3 12 4" xfId="14307"/>
    <cellStyle name="Calculation 7 3 12 5" xfId="14308"/>
    <cellStyle name="Calculation 7 3 13" xfId="14309"/>
    <cellStyle name="Calculation 7 3 13 2" xfId="14310"/>
    <cellStyle name="Calculation 7 3 13 2 2" xfId="14311"/>
    <cellStyle name="Calculation 7 3 13 2 3" xfId="14312"/>
    <cellStyle name="Calculation 7 3 13 3" xfId="14313"/>
    <cellStyle name="Calculation 7 3 13 3 2" xfId="14314"/>
    <cellStyle name="Calculation 7 3 13 4" xfId="14315"/>
    <cellStyle name="Calculation 7 3 13 5" xfId="14316"/>
    <cellStyle name="Calculation 7 3 14" xfId="14317"/>
    <cellStyle name="Calculation 7 3 14 2" xfId="14318"/>
    <cellStyle name="Calculation 7 3 14 2 2" xfId="14319"/>
    <cellStyle name="Calculation 7 3 14 2 3" xfId="14320"/>
    <cellStyle name="Calculation 7 3 14 3" xfId="14321"/>
    <cellStyle name="Calculation 7 3 14 3 2" xfId="14322"/>
    <cellStyle name="Calculation 7 3 14 4" xfId="14323"/>
    <cellStyle name="Calculation 7 3 14 5" xfId="14324"/>
    <cellStyle name="Calculation 7 3 15" xfId="14325"/>
    <cellStyle name="Calculation 7 3 15 2" xfId="14326"/>
    <cellStyle name="Calculation 7 3 15 2 2" xfId="14327"/>
    <cellStyle name="Calculation 7 3 15 2 3" xfId="14328"/>
    <cellStyle name="Calculation 7 3 15 3" xfId="14329"/>
    <cellStyle name="Calculation 7 3 15 3 2" xfId="14330"/>
    <cellStyle name="Calculation 7 3 15 4" xfId="14331"/>
    <cellStyle name="Calculation 7 3 15 5" xfId="14332"/>
    <cellStyle name="Calculation 7 3 16" xfId="14333"/>
    <cellStyle name="Calculation 7 3 16 2" xfId="14334"/>
    <cellStyle name="Calculation 7 3 16 2 2" xfId="14335"/>
    <cellStyle name="Calculation 7 3 16 2 3" xfId="14336"/>
    <cellStyle name="Calculation 7 3 16 3" xfId="14337"/>
    <cellStyle name="Calculation 7 3 16 3 2" xfId="14338"/>
    <cellStyle name="Calculation 7 3 16 4" xfId="14339"/>
    <cellStyle name="Calculation 7 3 16 5" xfId="14340"/>
    <cellStyle name="Calculation 7 3 17" xfId="14341"/>
    <cellStyle name="Calculation 7 3 17 2" xfId="14342"/>
    <cellStyle name="Calculation 7 3 17 2 2" xfId="14343"/>
    <cellStyle name="Calculation 7 3 17 2 3" xfId="14344"/>
    <cellStyle name="Calculation 7 3 17 3" xfId="14345"/>
    <cellStyle name="Calculation 7 3 17 3 2" xfId="14346"/>
    <cellStyle name="Calculation 7 3 17 4" xfId="14347"/>
    <cellStyle name="Calculation 7 3 17 5" xfId="14348"/>
    <cellStyle name="Calculation 7 3 18" xfId="14349"/>
    <cellStyle name="Calculation 7 3 18 2" xfId="14350"/>
    <cellStyle name="Calculation 7 3 18 2 2" xfId="14351"/>
    <cellStyle name="Calculation 7 3 18 2 3" xfId="14352"/>
    <cellStyle name="Calculation 7 3 18 3" xfId="14353"/>
    <cellStyle name="Calculation 7 3 18 3 2" xfId="14354"/>
    <cellStyle name="Calculation 7 3 18 4" xfId="14355"/>
    <cellStyle name="Calculation 7 3 18 5" xfId="14356"/>
    <cellStyle name="Calculation 7 3 19" xfId="14357"/>
    <cellStyle name="Calculation 7 3 19 2" xfId="14358"/>
    <cellStyle name="Calculation 7 3 19 2 2" xfId="14359"/>
    <cellStyle name="Calculation 7 3 19 2 3" xfId="14360"/>
    <cellStyle name="Calculation 7 3 19 3" xfId="14361"/>
    <cellStyle name="Calculation 7 3 19 3 2" xfId="14362"/>
    <cellStyle name="Calculation 7 3 19 4" xfId="14363"/>
    <cellStyle name="Calculation 7 3 19 5" xfId="14364"/>
    <cellStyle name="Calculation 7 3 2" xfId="14365"/>
    <cellStyle name="Calculation 7 3 2 2" xfId="14366"/>
    <cellStyle name="Calculation 7 3 2 2 2" xfId="14367"/>
    <cellStyle name="Calculation 7 3 2 2 3" xfId="14368"/>
    <cellStyle name="Calculation 7 3 2 3" xfId="14369"/>
    <cellStyle name="Calculation 7 3 2 3 2" xfId="14370"/>
    <cellStyle name="Calculation 7 3 2 4" xfId="14371"/>
    <cellStyle name="Calculation 7 3 2 5" xfId="14372"/>
    <cellStyle name="Calculation 7 3 20" xfId="14373"/>
    <cellStyle name="Calculation 7 3 20 2" xfId="14374"/>
    <cellStyle name="Calculation 7 3 20 2 2" xfId="14375"/>
    <cellStyle name="Calculation 7 3 20 2 3" xfId="14376"/>
    <cellStyle name="Calculation 7 3 20 3" xfId="14377"/>
    <cellStyle name="Calculation 7 3 20 4" xfId="14378"/>
    <cellStyle name="Calculation 7 3 20 5" xfId="14379"/>
    <cellStyle name="Calculation 7 3 21" xfId="14380"/>
    <cellStyle name="Calculation 7 3 21 2" xfId="14381"/>
    <cellStyle name="Calculation 7 3 22" xfId="14382"/>
    <cellStyle name="Calculation 7 3 22 2" xfId="14383"/>
    <cellStyle name="Calculation 7 3 3" xfId="14384"/>
    <cellStyle name="Calculation 7 3 3 2" xfId="14385"/>
    <cellStyle name="Calculation 7 3 3 2 2" xfId="14386"/>
    <cellStyle name="Calculation 7 3 3 2 3" xfId="14387"/>
    <cellStyle name="Calculation 7 3 3 3" xfId="14388"/>
    <cellStyle name="Calculation 7 3 3 3 2" xfId="14389"/>
    <cellStyle name="Calculation 7 3 3 4" xfId="14390"/>
    <cellStyle name="Calculation 7 3 3 5" xfId="14391"/>
    <cellStyle name="Calculation 7 3 4" xfId="14392"/>
    <cellStyle name="Calculation 7 3 4 2" xfId="14393"/>
    <cellStyle name="Calculation 7 3 4 2 2" xfId="14394"/>
    <cellStyle name="Calculation 7 3 4 2 3" xfId="14395"/>
    <cellStyle name="Calculation 7 3 4 3" xfId="14396"/>
    <cellStyle name="Calculation 7 3 4 3 2" xfId="14397"/>
    <cellStyle name="Calculation 7 3 4 4" xfId="14398"/>
    <cellStyle name="Calculation 7 3 4 5" xfId="14399"/>
    <cellStyle name="Calculation 7 3 5" xfId="14400"/>
    <cellStyle name="Calculation 7 3 5 2" xfId="14401"/>
    <cellStyle name="Calculation 7 3 5 2 2" xfId="14402"/>
    <cellStyle name="Calculation 7 3 5 2 3" xfId="14403"/>
    <cellStyle name="Calculation 7 3 5 3" xfId="14404"/>
    <cellStyle name="Calculation 7 3 5 3 2" xfId="14405"/>
    <cellStyle name="Calculation 7 3 5 4" xfId="14406"/>
    <cellStyle name="Calculation 7 3 5 5" xfId="14407"/>
    <cellStyle name="Calculation 7 3 6" xfId="14408"/>
    <cellStyle name="Calculation 7 3 6 2" xfId="14409"/>
    <cellStyle name="Calculation 7 3 6 2 2" xfId="14410"/>
    <cellStyle name="Calculation 7 3 6 2 3" xfId="14411"/>
    <cellStyle name="Calculation 7 3 6 3" xfId="14412"/>
    <cellStyle name="Calculation 7 3 6 3 2" xfId="14413"/>
    <cellStyle name="Calculation 7 3 6 4" xfId="14414"/>
    <cellStyle name="Calculation 7 3 6 5" xfId="14415"/>
    <cellStyle name="Calculation 7 3 7" xfId="14416"/>
    <cellStyle name="Calculation 7 3 7 2" xfId="14417"/>
    <cellStyle name="Calculation 7 3 7 2 2" xfId="14418"/>
    <cellStyle name="Calculation 7 3 7 2 3" xfId="14419"/>
    <cellStyle name="Calculation 7 3 7 3" xfId="14420"/>
    <cellStyle name="Calculation 7 3 7 3 2" xfId="14421"/>
    <cellStyle name="Calculation 7 3 7 4" xfId="14422"/>
    <cellStyle name="Calculation 7 3 7 5" xfId="14423"/>
    <cellStyle name="Calculation 7 3 8" xfId="14424"/>
    <cellStyle name="Calculation 7 3 8 2" xfId="14425"/>
    <cellStyle name="Calculation 7 3 8 2 2" xfId="14426"/>
    <cellStyle name="Calculation 7 3 8 2 3" xfId="14427"/>
    <cellStyle name="Calculation 7 3 8 3" xfId="14428"/>
    <cellStyle name="Calculation 7 3 8 3 2" xfId="14429"/>
    <cellStyle name="Calculation 7 3 8 4" xfId="14430"/>
    <cellStyle name="Calculation 7 3 8 5" xfId="14431"/>
    <cellStyle name="Calculation 7 3 9" xfId="14432"/>
    <cellStyle name="Calculation 7 3 9 2" xfId="14433"/>
    <cellStyle name="Calculation 7 3 9 2 2" xfId="14434"/>
    <cellStyle name="Calculation 7 3 9 2 3" xfId="14435"/>
    <cellStyle name="Calculation 7 3 9 3" xfId="14436"/>
    <cellStyle name="Calculation 7 3 9 3 2" xfId="14437"/>
    <cellStyle name="Calculation 7 3 9 4" xfId="14438"/>
    <cellStyle name="Calculation 7 3 9 5" xfId="14439"/>
    <cellStyle name="Calculation 7 30" xfId="14440"/>
    <cellStyle name="Calculation 7 30 2" xfId="14441"/>
    <cellStyle name="Calculation 7 30 2 2" xfId="14442"/>
    <cellStyle name="Calculation 7 30 2 3" xfId="14443"/>
    <cellStyle name="Calculation 7 30 3" xfId="14444"/>
    <cellStyle name="Calculation 7 30 4" xfId="14445"/>
    <cellStyle name="Calculation 7 30 5" xfId="14446"/>
    <cellStyle name="Calculation 7 31" xfId="14447"/>
    <cellStyle name="Calculation 7 31 2" xfId="14448"/>
    <cellStyle name="Calculation 7 32" xfId="14449"/>
    <cellStyle name="Calculation 7 32 2" xfId="14450"/>
    <cellStyle name="Calculation 7 33" xfId="14451"/>
    <cellStyle name="Calculation 7 4" xfId="14452"/>
    <cellStyle name="Calculation 7 4 10" xfId="14453"/>
    <cellStyle name="Calculation 7 4 10 2" xfId="14454"/>
    <cellStyle name="Calculation 7 4 10 2 2" xfId="14455"/>
    <cellStyle name="Calculation 7 4 10 2 3" xfId="14456"/>
    <cellStyle name="Calculation 7 4 10 3" xfId="14457"/>
    <cellStyle name="Calculation 7 4 10 3 2" xfId="14458"/>
    <cellStyle name="Calculation 7 4 10 4" xfId="14459"/>
    <cellStyle name="Calculation 7 4 10 5" xfId="14460"/>
    <cellStyle name="Calculation 7 4 11" xfId="14461"/>
    <cellStyle name="Calculation 7 4 11 2" xfId="14462"/>
    <cellStyle name="Calculation 7 4 11 2 2" xfId="14463"/>
    <cellStyle name="Calculation 7 4 11 2 3" xfId="14464"/>
    <cellStyle name="Calculation 7 4 11 3" xfId="14465"/>
    <cellStyle name="Calculation 7 4 11 3 2" xfId="14466"/>
    <cellStyle name="Calculation 7 4 11 4" xfId="14467"/>
    <cellStyle name="Calculation 7 4 11 5" xfId="14468"/>
    <cellStyle name="Calculation 7 4 12" xfId="14469"/>
    <cellStyle name="Calculation 7 4 12 2" xfId="14470"/>
    <cellStyle name="Calculation 7 4 12 2 2" xfId="14471"/>
    <cellStyle name="Calculation 7 4 12 2 3" xfId="14472"/>
    <cellStyle name="Calculation 7 4 12 3" xfId="14473"/>
    <cellStyle name="Calculation 7 4 12 3 2" xfId="14474"/>
    <cellStyle name="Calculation 7 4 12 4" xfId="14475"/>
    <cellStyle name="Calculation 7 4 12 5" xfId="14476"/>
    <cellStyle name="Calculation 7 4 13" xfId="14477"/>
    <cellStyle name="Calculation 7 4 13 2" xfId="14478"/>
    <cellStyle name="Calculation 7 4 13 2 2" xfId="14479"/>
    <cellStyle name="Calculation 7 4 13 2 3" xfId="14480"/>
    <cellStyle name="Calculation 7 4 13 3" xfId="14481"/>
    <cellStyle name="Calculation 7 4 13 3 2" xfId="14482"/>
    <cellStyle name="Calculation 7 4 13 4" xfId="14483"/>
    <cellStyle name="Calculation 7 4 13 5" xfId="14484"/>
    <cellStyle name="Calculation 7 4 14" xfId="14485"/>
    <cellStyle name="Calculation 7 4 14 2" xfId="14486"/>
    <cellStyle name="Calculation 7 4 14 2 2" xfId="14487"/>
    <cellStyle name="Calculation 7 4 14 2 3" xfId="14488"/>
    <cellStyle name="Calculation 7 4 14 3" xfId="14489"/>
    <cellStyle name="Calculation 7 4 14 3 2" xfId="14490"/>
    <cellStyle name="Calculation 7 4 14 4" xfId="14491"/>
    <cellStyle name="Calculation 7 4 14 5" xfId="14492"/>
    <cellStyle name="Calculation 7 4 15" xfId="14493"/>
    <cellStyle name="Calculation 7 4 15 2" xfId="14494"/>
    <cellStyle name="Calculation 7 4 15 2 2" xfId="14495"/>
    <cellStyle name="Calculation 7 4 15 2 3" xfId="14496"/>
    <cellStyle name="Calculation 7 4 15 3" xfId="14497"/>
    <cellStyle name="Calculation 7 4 15 3 2" xfId="14498"/>
    <cellStyle name="Calculation 7 4 15 4" xfId="14499"/>
    <cellStyle name="Calculation 7 4 15 5" xfId="14500"/>
    <cellStyle name="Calculation 7 4 16" xfId="14501"/>
    <cellStyle name="Calculation 7 4 16 2" xfId="14502"/>
    <cellStyle name="Calculation 7 4 16 2 2" xfId="14503"/>
    <cellStyle name="Calculation 7 4 16 2 3" xfId="14504"/>
    <cellStyle name="Calculation 7 4 16 3" xfId="14505"/>
    <cellStyle name="Calculation 7 4 16 3 2" xfId="14506"/>
    <cellStyle name="Calculation 7 4 16 4" xfId="14507"/>
    <cellStyle name="Calculation 7 4 16 5" xfId="14508"/>
    <cellStyle name="Calculation 7 4 17" xfId="14509"/>
    <cellStyle name="Calculation 7 4 17 2" xfId="14510"/>
    <cellStyle name="Calculation 7 4 17 2 2" xfId="14511"/>
    <cellStyle name="Calculation 7 4 17 2 3" xfId="14512"/>
    <cellStyle name="Calculation 7 4 17 3" xfId="14513"/>
    <cellStyle name="Calculation 7 4 17 3 2" xfId="14514"/>
    <cellStyle name="Calculation 7 4 17 4" xfId="14515"/>
    <cellStyle name="Calculation 7 4 17 5" xfId="14516"/>
    <cellStyle name="Calculation 7 4 18" xfId="14517"/>
    <cellStyle name="Calculation 7 4 18 2" xfId="14518"/>
    <cellStyle name="Calculation 7 4 18 2 2" xfId="14519"/>
    <cellStyle name="Calculation 7 4 18 2 3" xfId="14520"/>
    <cellStyle name="Calculation 7 4 18 3" xfId="14521"/>
    <cellStyle name="Calculation 7 4 18 3 2" xfId="14522"/>
    <cellStyle name="Calculation 7 4 18 4" xfId="14523"/>
    <cellStyle name="Calculation 7 4 18 5" xfId="14524"/>
    <cellStyle name="Calculation 7 4 19" xfId="14525"/>
    <cellStyle name="Calculation 7 4 19 2" xfId="14526"/>
    <cellStyle name="Calculation 7 4 19 2 2" xfId="14527"/>
    <cellStyle name="Calculation 7 4 19 2 3" xfId="14528"/>
    <cellStyle name="Calculation 7 4 19 3" xfId="14529"/>
    <cellStyle name="Calculation 7 4 19 3 2" xfId="14530"/>
    <cellStyle name="Calculation 7 4 19 4" xfId="14531"/>
    <cellStyle name="Calculation 7 4 19 5" xfId="14532"/>
    <cellStyle name="Calculation 7 4 2" xfId="14533"/>
    <cellStyle name="Calculation 7 4 2 2" xfId="14534"/>
    <cellStyle name="Calculation 7 4 2 2 2" xfId="14535"/>
    <cellStyle name="Calculation 7 4 2 2 3" xfId="14536"/>
    <cellStyle name="Calculation 7 4 2 3" xfId="14537"/>
    <cellStyle name="Calculation 7 4 2 3 2" xfId="14538"/>
    <cellStyle name="Calculation 7 4 2 4" xfId="14539"/>
    <cellStyle name="Calculation 7 4 2 5" xfId="14540"/>
    <cellStyle name="Calculation 7 4 20" xfId="14541"/>
    <cellStyle name="Calculation 7 4 20 2" xfId="14542"/>
    <cellStyle name="Calculation 7 4 20 2 2" xfId="14543"/>
    <cellStyle name="Calculation 7 4 20 2 3" xfId="14544"/>
    <cellStyle name="Calculation 7 4 20 3" xfId="14545"/>
    <cellStyle name="Calculation 7 4 20 4" xfId="14546"/>
    <cellStyle name="Calculation 7 4 20 5" xfId="14547"/>
    <cellStyle name="Calculation 7 4 21" xfId="14548"/>
    <cellStyle name="Calculation 7 4 21 2" xfId="14549"/>
    <cellStyle name="Calculation 7 4 22" xfId="14550"/>
    <cellStyle name="Calculation 7 4 22 2" xfId="14551"/>
    <cellStyle name="Calculation 7 4 3" xfId="14552"/>
    <cellStyle name="Calculation 7 4 3 2" xfId="14553"/>
    <cellStyle name="Calculation 7 4 3 2 2" xfId="14554"/>
    <cellStyle name="Calculation 7 4 3 2 3" xfId="14555"/>
    <cellStyle name="Calculation 7 4 3 3" xfId="14556"/>
    <cellStyle name="Calculation 7 4 3 3 2" xfId="14557"/>
    <cellStyle name="Calculation 7 4 3 4" xfId="14558"/>
    <cellStyle name="Calculation 7 4 3 5" xfId="14559"/>
    <cellStyle name="Calculation 7 4 4" xfId="14560"/>
    <cellStyle name="Calculation 7 4 4 2" xfId="14561"/>
    <cellStyle name="Calculation 7 4 4 2 2" xfId="14562"/>
    <cellStyle name="Calculation 7 4 4 2 3" xfId="14563"/>
    <cellStyle name="Calculation 7 4 4 3" xfId="14564"/>
    <cellStyle name="Calculation 7 4 4 3 2" xfId="14565"/>
    <cellStyle name="Calculation 7 4 4 4" xfId="14566"/>
    <cellStyle name="Calculation 7 4 4 5" xfId="14567"/>
    <cellStyle name="Calculation 7 4 5" xfId="14568"/>
    <cellStyle name="Calculation 7 4 5 2" xfId="14569"/>
    <cellStyle name="Calculation 7 4 5 2 2" xfId="14570"/>
    <cellStyle name="Calculation 7 4 5 2 3" xfId="14571"/>
    <cellStyle name="Calculation 7 4 5 3" xfId="14572"/>
    <cellStyle name="Calculation 7 4 5 3 2" xfId="14573"/>
    <cellStyle name="Calculation 7 4 5 4" xfId="14574"/>
    <cellStyle name="Calculation 7 4 5 5" xfId="14575"/>
    <cellStyle name="Calculation 7 4 6" xfId="14576"/>
    <cellStyle name="Calculation 7 4 6 2" xfId="14577"/>
    <cellStyle name="Calculation 7 4 6 2 2" xfId="14578"/>
    <cellStyle name="Calculation 7 4 6 2 3" xfId="14579"/>
    <cellStyle name="Calculation 7 4 6 3" xfId="14580"/>
    <cellStyle name="Calculation 7 4 6 3 2" xfId="14581"/>
    <cellStyle name="Calculation 7 4 6 4" xfId="14582"/>
    <cellStyle name="Calculation 7 4 6 5" xfId="14583"/>
    <cellStyle name="Calculation 7 4 7" xfId="14584"/>
    <cellStyle name="Calculation 7 4 7 2" xfId="14585"/>
    <cellStyle name="Calculation 7 4 7 2 2" xfId="14586"/>
    <cellStyle name="Calculation 7 4 7 2 3" xfId="14587"/>
    <cellStyle name="Calculation 7 4 7 3" xfId="14588"/>
    <cellStyle name="Calculation 7 4 7 3 2" xfId="14589"/>
    <cellStyle name="Calculation 7 4 7 4" xfId="14590"/>
    <cellStyle name="Calculation 7 4 7 5" xfId="14591"/>
    <cellStyle name="Calculation 7 4 8" xfId="14592"/>
    <cellStyle name="Calculation 7 4 8 2" xfId="14593"/>
    <cellStyle name="Calculation 7 4 8 2 2" xfId="14594"/>
    <cellStyle name="Calculation 7 4 8 2 3" xfId="14595"/>
    <cellStyle name="Calculation 7 4 8 3" xfId="14596"/>
    <cellStyle name="Calculation 7 4 8 3 2" xfId="14597"/>
    <cellStyle name="Calculation 7 4 8 4" xfId="14598"/>
    <cellStyle name="Calculation 7 4 8 5" xfId="14599"/>
    <cellStyle name="Calculation 7 4 9" xfId="14600"/>
    <cellStyle name="Calculation 7 4 9 2" xfId="14601"/>
    <cellStyle name="Calculation 7 4 9 2 2" xfId="14602"/>
    <cellStyle name="Calculation 7 4 9 2 3" xfId="14603"/>
    <cellStyle name="Calculation 7 4 9 3" xfId="14604"/>
    <cellStyle name="Calculation 7 4 9 3 2" xfId="14605"/>
    <cellStyle name="Calculation 7 4 9 4" xfId="14606"/>
    <cellStyle name="Calculation 7 4 9 5" xfId="14607"/>
    <cellStyle name="Calculation 7 5" xfId="14608"/>
    <cellStyle name="Calculation 7 5 10" xfId="14609"/>
    <cellStyle name="Calculation 7 5 10 2" xfId="14610"/>
    <cellStyle name="Calculation 7 5 10 2 2" xfId="14611"/>
    <cellStyle name="Calculation 7 5 10 2 3" xfId="14612"/>
    <cellStyle name="Calculation 7 5 10 3" xfId="14613"/>
    <cellStyle name="Calculation 7 5 10 3 2" xfId="14614"/>
    <cellStyle name="Calculation 7 5 10 4" xfId="14615"/>
    <cellStyle name="Calculation 7 5 10 5" xfId="14616"/>
    <cellStyle name="Calculation 7 5 11" xfId="14617"/>
    <cellStyle name="Calculation 7 5 11 2" xfId="14618"/>
    <cellStyle name="Calculation 7 5 11 2 2" xfId="14619"/>
    <cellStyle name="Calculation 7 5 11 2 3" xfId="14620"/>
    <cellStyle name="Calculation 7 5 11 3" xfId="14621"/>
    <cellStyle name="Calculation 7 5 11 3 2" xfId="14622"/>
    <cellStyle name="Calculation 7 5 11 4" xfId="14623"/>
    <cellStyle name="Calculation 7 5 11 5" xfId="14624"/>
    <cellStyle name="Calculation 7 5 12" xfId="14625"/>
    <cellStyle name="Calculation 7 5 12 2" xfId="14626"/>
    <cellStyle name="Calculation 7 5 12 2 2" xfId="14627"/>
    <cellStyle name="Calculation 7 5 12 2 3" xfId="14628"/>
    <cellStyle name="Calculation 7 5 12 3" xfId="14629"/>
    <cellStyle name="Calculation 7 5 12 3 2" xfId="14630"/>
    <cellStyle name="Calculation 7 5 12 4" xfId="14631"/>
    <cellStyle name="Calculation 7 5 12 5" xfId="14632"/>
    <cellStyle name="Calculation 7 5 13" xfId="14633"/>
    <cellStyle name="Calculation 7 5 13 2" xfId="14634"/>
    <cellStyle name="Calculation 7 5 13 2 2" xfId="14635"/>
    <cellStyle name="Calculation 7 5 13 2 3" xfId="14636"/>
    <cellStyle name="Calculation 7 5 13 3" xfId="14637"/>
    <cellStyle name="Calculation 7 5 13 3 2" xfId="14638"/>
    <cellStyle name="Calculation 7 5 13 4" xfId="14639"/>
    <cellStyle name="Calculation 7 5 13 5" xfId="14640"/>
    <cellStyle name="Calculation 7 5 14" xfId="14641"/>
    <cellStyle name="Calculation 7 5 14 2" xfId="14642"/>
    <cellStyle name="Calculation 7 5 14 2 2" xfId="14643"/>
    <cellStyle name="Calculation 7 5 14 2 3" xfId="14644"/>
    <cellStyle name="Calculation 7 5 14 3" xfId="14645"/>
    <cellStyle name="Calculation 7 5 14 3 2" xfId="14646"/>
    <cellStyle name="Calculation 7 5 14 4" xfId="14647"/>
    <cellStyle name="Calculation 7 5 14 5" xfId="14648"/>
    <cellStyle name="Calculation 7 5 15" xfId="14649"/>
    <cellStyle name="Calculation 7 5 15 2" xfId="14650"/>
    <cellStyle name="Calculation 7 5 15 2 2" xfId="14651"/>
    <cellStyle name="Calculation 7 5 15 2 3" xfId="14652"/>
    <cellStyle name="Calculation 7 5 15 3" xfId="14653"/>
    <cellStyle name="Calculation 7 5 15 3 2" xfId="14654"/>
    <cellStyle name="Calculation 7 5 15 4" xfId="14655"/>
    <cellStyle name="Calculation 7 5 15 5" xfId="14656"/>
    <cellStyle name="Calculation 7 5 16" xfId="14657"/>
    <cellStyle name="Calculation 7 5 16 2" xfId="14658"/>
    <cellStyle name="Calculation 7 5 16 2 2" xfId="14659"/>
    <cellStyle name="Calculation 7 5 16 2 3" xfId="14660"/>
    <cellStyle name="Calculation 7 5 16 3" xfId="14661"/>
    <cellStyle name="Calculation 7 5 16 3 2" xfId="14662"/>
    <cellStyle name="Calculation 7 5 16 4" xfId="14663"/>
    <cellStyle name="Calculation 7 5 16 5" xfId="14664"/>
    <cellStyle name="Calculation 7 5 17" xfId="14665"/>
    <cellStyle name="Calculation 7 5 17 2" xfId="14666"/>
    <cellStyle name="Calculation 7 5 17 2 2" xfId="14667"/>
    <cellStyle name="Calculation 7 5 17 2 3" xfId="14668"/>
    <cellStyle name="Calculation 7 5 17 3" xfId="14669"/>
    <cellStyle name="Calculation 7 5 17 3 2" xfId="14670"/>
    <cellStyle name="Calculation 7 5 17 4" xfId="14671"/>
    <cellStyle name="Calculation 7 5 17 5" xfId="14672"/>
    <cellStyle name="Calculation 7 5 18" xfId="14673"/>
    <cellStyle name="Calculation 7 5 18 2" xfId="14674"/>
    <cellStyle name="Calculation 7 5 18 2 2" xfId="14675"/>
    <cellStyle name="Calculation 7 5 18 2 3" xfId="14676"/>
    <cellStyle name="Calculation 7 5 18 3" xfId="14677"/>
    <cellStyle name="Calculation 7 5 18 3 2" xfId="14678"/>
    <cellStyle name="Calculation 7 5 18 4" xfId="14679"/>
    <cellStyle name="Calculation 7 5 18 5" xfId="14680"/>
    <cellStyle name="Calculation 7 5 19" xfId="14681"/>
    <cellStyle name="Calculation 7 5 19 2" xfId="14682"/>
    <cellStyle name="Calculation 7 5 19 2 2" xfId="14683"/>
    <cellStyle name="Calculation 7 5 19 2 3" xfId="14684"/>
    <cellStyle name="Calculation 7 5 19 3" xfId="14685"/>
    <cellStyle name="Calculation 7 5 19 3 2" xfId="14686"/>
    <cellStyle name="Calculation 7 5 19 4" xfId="14687"/>
    <cellStyle name="Calculation 7 5 19 5" xfId="14688"/>
    <cellStyle name="Calculation 7 5 2" xfId="14689"/>
    <cellStyle name="Calculation 7 5 2 2" xfId="14690"/>
    <cellStyle name="Calculation 7 5 2 2 2" xfId="14691"/>
    <cellStyle name="Calculation 7 5 2 2 3" xfId="14692"/>
    <cellStyle name="Calculation 7 5 2 3" xfId="14693"/>
    <cellStyle name="Calculation 7 5 2 3 2" xfId="14694"/>
    <cellStyle name="Calculation 7 5 2 4" xfId="14695"/>
    <cellStyle name="Calculation 7 5 2 5" xfId="14696"/>
    <cellStyle name="Calculation 7 5 20" xfId="14697"/>
    <cellStyle name="Calculation 7 5 20 2" xfId="14698"/>
    <cellStyle name="Calculation 7 5 20 2 2" xfId="14699"/>
    <cellStyle name="Calculation 7 5 20 2 3" xfId="14700"/>
    <cellStyle name="Calculation 7 5 20 3" xfId="14701"/>
    <cellStyle name="Calculation 7 5 20 4" xfId="14702"/>
    <cellStyle name="Calculation 7 5 20 5" xfId="14703"/>
    <cellStyle name="Calculation 7 5 21" xfId="14704"/>
    <cellStyle name="Calculation 7 5 21 2" xfId="14705"/>
    <cellStyle name="Calculation 7 5 22" xfId="14706"/>
    <cellStyle name="Calculation 7 5 22 2" xfId="14707"/>
    <cellStyle name="Calculation 7 5 3" xfId="14708"/>
    <cellStyle name="Calculation 7 5 3 2" xfId="14709"/>
    <cellStyle name="Calculation 7 5 3 2 2" xfId="14710"/>
    <cellStyle name="Calculation 7 5 3 2 3" xfId="14711"/>
    <cellStyle name="Calculation 7 5 3 3" xfId="14712"/>
    <cellStyle name="Calculation 7 5 3 3 2" xfId="14713"/>
    <cellStyle name="Calculation 7 5 3 4" xfId="14714"/>
    <cellStyle name="Calculation 7 5 3 5" xfId="14715"/>
    <cellStyle name="Calculation 7 5 4" xfId="14716"/>
    <cellStyle name="Calculation 7 5 4 2" xfId="14717"/>
    <cellStyle name="Calculation 7 5 4 2 2" xfId="14718"/>
    <cellStyle name="Calculation 7 5 4 2 3" xfId="14719"/>
    <cellStyle name="Calculation 7 5 4 3" xfId="14720"/>
    <cellStyle name="Calculation 7 5 4 3 2" xfId="14721"/>
    <cellStyle name="Calculation 7 5 4 4" xfId="14722"/>
    <cellStyle name="Calculation 7 5 4 5" xfId="14723"/>
    <cellStyle name="Calculation 7 5 5" xfId="14724"/>
    <cellStyle name="Calculation 7 5 5 2" xfId="14725"/>
    <cellStyle name="Calculation 7 5 5 2 2" xfId="14726"/>
    <cellStyle name="Calculation 7 5 5 2 3" xfId="14727"/>
    <cellStyle name="Calculation 7 5 5 3" xfId="14728"/>
    <cellStyle name="Calculation 7 5 5 3 2" xfId="14729"/>
    <cellStyle name="Calculation 7 5 5 4" xfId="14730"/>
    <cellStyle name="Calculation 7 5 5 5" xfId="14731"/>
    <cellStyle name="Calculation 7 5 6" xfId="14732"/>
    <cellStyle name="Calculation 7 5 6 2" xfId="14733"/>
    <cellStyle name="Calculation 7 5 6 2 2" xfId="14734"/>
    <cellStyle name="Calculation 7 5 6 2 3" xfId="14735"/>
    <cellStyle name="Calculation 7 5 6 3" xfId="14736"/>
    <cellStyle name="Calculation 7 5 6 3 2" xfId="14737"/>
    <cellStyle name="Calculation 7 5 6 4" xfId="14738"/>
    <cellStyle name="Calculation 7 5 6 5" xfId="14739"/>
    <cellStyle name="Calculation 7 5 7" xfId="14740"/>
    <cellStyle name="Calculation 7 5 7 2" xfId="14741"/>
    <cellStyle name="Calculation 7 5 7 2 2" xfId="14742"/>
    <cellStyle name="Calculation 7 5 7 2 3" xfId="14743"/>
    <cellStyle name="Calculation 7 5 7 3" xfId="14744"/>
    <cellStyle name="Calculation 7 5 7 3 2" xfId="14745"/>
    <cellStyle name="Calculation 7 5 7 4" xfId="14746"/>
    <cellStyle name="Calculation 7 5 7 5" xfId="14747"/>
    <cellStyle name="Calculation 7 5 8" xfId="14748"/>
    <cellStyle name="Calculation 7 5 8 2" xfId="14749"/>
    <cellStyle name="Calculation 7 5 8 2 2" xfId="14750"/>
    <cellStyle name="Calculation 7 5 8 2 3" xfId="14751"/>
    <cellStyle name="Calculation 7 5 8 3" xfId="14752"/>
    <cellStyle name="Calculation 7 5 8 3 2" xfId="14753"/>
    <cellStyle name="Calculation 7 5 8 4" xfId="14754"/>
    <cellStyle name="Calculation 7 5 8 5" xfId="14755"/>
    <cellStyle name="Calculation 7 5 9" xfId="14756"/>
    <cellStyle name="Calculation 7 5 9 2" xfId="14757"/>
    <cellStyle name="Calculation 7 5 9 2 2" xfId="14758"/>
    <cellStyle name="Calculation 7 5 9 2 3" xfId="14759"/>
    <cellStyle name="Calculation 7 5 9 3" xfId="14760"/>
    <cellStyle name="Calculation 7 5 9 3 2" xfId="14761"/>
    <cellStyle name="Calculation 7 5 9 4" xfId="14762"/>
    <cellStyle name="Calculation 7 5 9 5" xfId="14763"/>
    <cellStyle name="Calculation 7 6" xfId="14764"/>
    <cellStyle name="Calculation 7 6 10" xfId="14765"/>
    <cellStyle name="Calculation 7 6 10 2" xfId="14766"/>
    <cellStyle name="Calculation 7 6 10 2 2" xfId="14767"/>
    <cellStyle name="Calculation 7 6 10 2 3" xfId="14768"/>
    <cellStyle name="Calculation 7 6 10 3" xfId="14769"/>
    <cellStyle name="Calculation 7 6 10 3 2" xfId="14770"/>
    <cellStyle name="Calculation 7 6 10 4" xfId="14771"/>
    <cellStyle name="Calculation 7 6 10 5" xfId="14772"/>
    <cellStyle name="Calculation 7 6 11" xfId="14773"/>
    <cellStyle name="Calculation 7 6 11 2" xfId="14774"/>
    <cellStyle name="Calculation 7 6 11 2 2" xfId="14775"/>
    <cellStyle name="Calculation 7 6 11 2 3" xfId="14776"/>
    <cellStyle name="Calculation 7 6 11 3" xfId="14777"/>
    <cellStyle name="Calculation 7 6 11 3 2" xfId="14778"/>
    <cellStyle name="Calculation 7 6 11 4" xfId="14779"/>
    <cellStyle name="Calculation 7 6 11 5" xfId="14780"/>
    <cellStyle name="Calculation 7 6 12" xfId="14781"/>
    <cellStyle name="Calculation 7 6 12 2" xfId="14782"/>
    <cellStyle name="Calculation 7 6 12 2 2" xfId="14783"/>
    <cellStyle name="Calculation 7 6 12 2 3" xfId="14784"/>
    <cellStyle name="Calculation 7 6 12 3" xfId="14785"/>
    <cellStyle name="Calculation 7 6 12 3 2" xfId="14786"/>
    <cellStyle name="Calculation 7 6 12 4" xfId="14787"/>
    <cellStyle name="Calculation 7 6 12 5" xfId="14788"/>
    <cellStyle name="Calculation 7 6 13" xfId="14789"/>
    <cellStyle name="Calculation 7 6 13 2" xfId="14790"/>
    <cellStyle name="Calculation 7 6 13 2 2" xfId="14791"/>
    <cellStyle name="Calculation 7 6 13 2 3" xfId="14792"/>
    <cellStyle name="Calculation 7 6 13 3" xfId="14793"/>
    <cellStyle name="Calculation 7 6 13 3 2" xfId="14794"/>
    <cellStyle name="Calculation 7 6 13 4" xfId="14795"/>
    <cellStyle name="Calculation 7 6 13 5" xfId="14796"/>
    <cellStyle name="Calculation 7 6 14" xfId="14797"/>
    <cellStyle name="Calculation 7 6 14 2" xfId="14798"/>
    <cellStyle name="Calculation 7 6 14 2 2" xfId="14799"/>
    <cellStyle name="Calculation 7 6 14 2 3" xfId="14800"/>
    <cellStyle name="Calculation 7 6 14 3" xfId="14801"/>
    <cellStyle name="Calculation 7 6 14 3 2" xfId="14802"/>
    <cellStyle name="Calculation 7 6 14 4" xfId="14803"/>
    <cellStyle name="Calculation 7 6 14 5" xfId="14804"/>
    <cellStyle name="Calculation 7 6 15" xfId="14805"/>
    <cellStyle name="Calculation 7 6 15 2" xfId="14806"/>
    <cellStyle name="Calculation 7 6 15 2 2" xfId="14807"/>
    <cellStyle name="Calculation 7 6 15 2 3" xfId="14808"/>
    <cellStyle name="Calculation 7 6 15 3" xfId="14809"/>
    <cellStyle name="Calculation 7 6 15 3 2" xfId="14810"/>
    <cellStyle name="Calculation 7 6 15 4" xfId="14811"/>
    <cellStyle name="Calculation 7 6 15 5" xfId="14812"/>
    <cellStyle name="Calculation 7 6 16" xfId="14813"/>
    <cellStyle name="Calculation 7 6 16 2" xfId="14814"/>
    <cellStyle name="Calculation 7 6 16 2 2" xfId="14815"/>
    <cellStyle name="Calculation 7 6 16 2 3" xfId="14816"/>
    <cellStyle name="Calculation 7 6 16 3" xfId="14817"/>
    <cellStyle name="Calculation 7 6 16 3 2" xfId="14818"/>
    <cellStyle name="Calculation 7 6 16 4" xfId="14819"/>
    <cellStyle name="Calculation 7 6 16 5" xfId="14820"/>
    <cellStyle name="Calculation 7 6 17" xfId="14821"/>
    <cellStyle name="Calculation 7 6 17 2" xfId="14822"/>
    <cellStyle name="Calculation 7 6 17 2 2" xfId="14823"/>
    <cellStyle name="Calculation 7 6 17 2 3" xfId="14824"/>
    <cellStyle name="Calculation 7 6 17 3" xfId="14825"/>
    <cellStyle name="Calculation 7 6 17 3 2" xfId="14826"/>
    <cellStyle name="Calculation 7 6 17 4" xfId="14827"/>
    <cellStyle name="Calculation 7 6 17 5" xfId="14828"/>
    <cellStyle name="Calculation 7 6 18" xfId="14829"/>
    <cellStyle name="Calculation 7 6 18 2" xfId="14830"/>
    <cellStyle name="Calculation 7 6 18 2 2" xfId="14831"/>
    <cellStyle name="Calculation 7 6 18 2 3" xfId="14832"/>
    <cellStyle name="Calculation 7 6 18 3" xfId="14833"/>
    <cellStyle name="Calculation 7 6 18 3 2" xfId="14834"/>
    <cellStyle name="Calculation 7 6 18 4" xfId="14835"/>
    <cellStyle name="Calculation 7 6 18 5" xfId="14836"/>
    <cellStyle name="Calculation 7 6 19" xfId="14837"/>
    <cellStyle name="Calculation 7 6 19 2" xfId="14838"/>
    <cellStyle name="Calculation 7 6 19 2 2" xfId="14839"/>
    <cellStyle name="Calculation 7 6 19 2 3" xfId="14840"/>
    <cellStyle name="Calculation 7 6 19 3" xfId="14841"/>
    <cellStyle name="Calculation 7 6 19 3 2" xfId="14842"/>
    <cellStyle name="Calculation 7 6 19 4" xfId="14843"/>
    <cellStyle name="Calculation 7 6 19 5" xfId="14844"/>
    <cellStyle name="Calculation 7 6 2" xfId="14845"/>
    <cellStyle name="Calculation 7 6 2 2" xfId="14846"/>
    <cellStyle name="Calculation 7 6 2 2 2" xfId="14847"/>
    <cellStyle name="Calculation 7 6 2 2 3" xfId="14848"/>
    <cellStyle name="Calculation 7 6 2 3" xfId="14849"/>
    <cellStyle name="Calculation 7 6 2 3 2" xfId="14850"/>
    <cellStyle name="Calculation 7 6 2 4" xfId="14851"/>
    <cellStyle name="Calculation 7 6 2 5" xfId="14852"/>
    <cellStyle name="Calculation 7 6 20" xfId="14853"/>
    <cellStyle name="Calculation 7 6 20 2" xfId="14854"/>
    <cellStyle name="Calculation 7 6 20 2 2" xfId="14855"/>
    <cellStyle name="Calculation 7 6 20 2 3" xfId="14856"/>
    <cellStyle name="Calculation 7 6 20 3" xfId="14857"/>
    <cellStyle name="Calculation 7 6 20 4" xfId="14858"/>
    <cellStyle name="Calculation 7 6 20 5" xfId="14859"/>
    <cellStyle name="Calculation 7 6 21" xfId="14860"/>
    <cellStyle name="Calculation 7 6 21 2" xfId="14861"/>
    <cellStyle name="Calculation 7 6 22" xfId="14862"/>
    <cellStyle name="Calculation 7 6 22 2" xfId="14863"/>
    <cellStyle name="Calculation 7 6 3" xfId="14864"/>
    <cellStyle name="Calculation 7 6 3 2" xfId="14865"/>
    <cellStyle name="Calculation 7 6 3 2 2" xfId="14866"/>
    <cellStyle name="Calculation 7 6 3 2 3" xfId="14867"/>
    <cellStyle name="Calculation 7 6 3 3" xfId="14868"/>
    <cellStyle name="Calculation 7 6 3 3 2" xfId="14869"/>
    <cellStyle name="Calculation 7 6 3 4" xfId="14870"/>
    <cellStyle name="Calculation 7 6 3 5" xfId="14871"/>
    <cellStyle name="Calculation 7 6 4" xfId="14872"/>
    <cellStyle name="Calculation 7 6 4 2" xfId="14873"/>
    <cellStyle name="Calculation 7 6 4 2 2" xfId="14874"/>
    <cellStyle name="Calculation 7 6 4 2 3" xfId="14875"/>
    <cellStyle name="Calculation 7 6 4 3" xfId="14876"/>
    <cellStyle name="Calculation 7 6 4 3 2" xfId="14877"/>
    <cellStyle name="Calculation 7 6 4 4" xfId="14878"/>
    <cellStyle name="Calculation 7 6 4 5" xfId="14879"/>
    <cellStyle name="Calculation 7 6 5" xfId="14880"/>
    <cellStyle name="Calculation 7 6 5 2" xfId="14881"/>
    <cellStyle name="Calculation 7 6 5 2 2" xfId="14882"/>
    <cellStyle name="Calculation 7 6 5 2 3" xfId="14883"/>
    <cellStyle name="Calculation 7 6 5 3" xfId="14884"/>
    <cellStyle name="Calculation 7 6 5 3 2" xfId="14885"/>
    <cellStyle name="Calculation 7 6 5 4" xfId="14886"/>
    <cellStyle name="Calculation 7 6 5 5" xfId="14887"/>
    <cellStyle name="Calculation 7 6 6" xfId="14888"/>
    <cellStyle name="Calculation 7 6 6 2" xfId="14889"/>
    <cellStyle name="Calculation 7 6 6 2 2" xfId="14890"/>
    <cellStyle name="Calculation 7 6 6 2 3" xfId="14891"/>
    <cellStyle name="Calculation 7 6 6 3" xfId="14892"/>
    <cellStyle name="Calculation 7 6 6 3 2" xfId="14893"/>
    <cellStyle name="Calculation 7 6 6 4" xfId="14894"/>
    <cellStyle name="Calculation 7 6 6 5" xfId="14895"/>
    <cellStyle name="Calculation 7 6 7" xfId="14896"/>
    <cellStyle name="Calculation 7 6 7 2" xfId="14897"/>
    <cellStyle name="Calculation 7 6 7 2 2" xfId="14898"/>
    <cellStyle name="Calculation 7 6 7 2 3" xfId="14899"/>
    <cellStyle name="Calculation 7 6 7 3" xfId="14900"/>
    <cellStyle name="Calculation 7 6 7 3 2" xfId="14901"/>
    <cellStyle name="Calculation 7 6 7 4" xfId="14902"/>
    <cellStyle name="Calculation 7 6 7 5" xfId="14903"/>
    <cellStyle name="Calculation 7 6 8" xfId="14904"/>
    <cellStyle name="Calculation 7 6 8 2" xfId="14905"/>
    <cellStyle name="Calculation 7 6 8 2 2" xfId="14906"/>
    <cellStyle name="Calculation 7 6 8 2 3" xfId="14907"/>
    <cellStyle name="Calculation 7 6 8 3" xfId="14908"/>
    <cellStyle name="Calculation 7 6 8 3 2" xfId="14909"/>
    <cellStyle name="Calculation 7 6 8 4" xfId="14910"/>
    <cellStyle name="Calculation 7 6 8 5" xfId="14911"/>
    <cellStyle name="Calculation 7 6 9" xfId="14912"/>
    <cellStyle name="Calculation 7 6 9 2" xfId="14913"/>
    <cellStyle name="Calculation 7 6 9 2 2" xfId="14914"/>
    <cellStyle name="Calculation 7 6 9 2 3" xfId="14915"/>
    <cellStyle name="Calculation 7 6 9 3" xfId="14916"/>
    <cellStyle name="Calculation 7 6 9 3 2" xfId="14917"/>
    <cellStyle name="Calculation 7 6 9 4" xfId="14918"/>
    <cellStyle name="Calculation 7 6 9 5" xfId="14919"/>
    <cellStyle name="Calculation 7 7" xfId="14920"/>
    <cellStyle name="Calculation 7 7 10" xfId="14921"/>
    <cellStyle name="Calculation 7 7 10 2" xfId="14922"/>
    <cellStyle name="Calculation 7 7 10 2 2" xfId="14923"/>
    <cellStyle name="Calculation 7 7 10 2 3" xfId="14924"/>
    <cellStyle name="Calculation 7 7 10 3" xfId="14925"/>
    <cellStyle name="Calculation 7 7 10 3 2" xfId="14926"/>
    <cellStyle name="Calculation 7 7 10 4" xfId="14927"/>
    <cellStyle name="Calculation 7 7 10 5" xfId="14928"/>
    <cellStyle name="Calculation 7 7 11" xfId="14929"/>
    <cellStyle name="Calculation 7 7 11 2" xfId="14930"/>
    <cellStyle name="Calculation 7 7 11 2 2" xfId="14931"/>
    <cellStyle name="Calculation 7 7 11 2 3" xfId="14932"/>
    <cellStyle name="Calculation 7 7 11 3" xfId="14933"/>
    <cellStyle name="Calculation 7 7 11 3 2" xfId="14934"/>
    <cellStyle name="Calculation 7 7 11 4" xfId="14935"/>
    <cellStyle name="Calculation 7 7 11 5" xfId="14936"/>
    <cellStyle name="Calculation 7 7 12" xfId="14937"/>
    <cellStyle name="Calculation 7 7 12 2" xfId="14938"/>
    <cellStyle name="Calculation 7 7 12 2 2" xfId="14939"/>
    <cellStyle name="Calculation 7 7 12 2 3" xfId="14940"/>
    <cellStyle name="Calculation 7 7 12 3" xfId="14941"/>
    <cellStyle name="Calculation 7 7 12 3 2" xfId="14942"/>
    <cellStyle name="Calculation 7 7 12 4" xfId="14943"/>
    <cellStyle name="Calculation 7 7 12 5" xfId="14944"/>
    <cellStyle name="Calculation 7 7 13" xfId="14945"/>
    <cellStyle name="Calculation 7 7 13 2" xfId="14946"/>
    <cellStyle name="Calculation 7 7 13 2 2" xfId="14947"/>
    <cellStyle name="Calculation 7 7 13 2 3" xfId="14948"/>
    <cellStyle name="Calculation 7 7 13 3" xfId="14949"/>
    <cellStyle name="Calculation 7 7 13 3 2" xfId="14950"/>
    <cellStyle name="Calculation 7 7 13 4" xfId="14951"/>
    <cellStyle name="Calculation 7 7 13 5" xfId="14952"/>
    <cellStyle name="Calculation 7 7 14" xfId="14953"/>
    <cellStyle name="Calculation 7 7 14 2" xfId="14954"/>
    <cellStyle name="Calculation 7 7 14 2 2" xfId="14955"/>
    <cellStyle name="Calculation 7 7 14 2 3" xfId="14956"/>
    <cellStyle name="Calculation 7 7 14 3" xfId="14957"/>
    <cellStyle name="Calculation 7 7 14 3 2" xfId="14958"/>
    <cellStyle name="Calculation 7 7 14 4" xfId="14959"/>
    <cellStyle name="Calculation 7 7 14 5" xfId="14960"/>
    <cellStyle name="Calculation 7 7 15" xfId="14961"/>
    <cellStyle name="Calculation 7 7 15 2" xfId="14962"/>
    <cellStyle name="Calculation 7 7 15 2 2" xfId="14963"/>
    <cellStyle name="Calculation 7 7 15 2 3" xfId="14964"/>
    <cellStyle name="Calculation 7 7 15 3" xfId="14965"/>
    <cellStyle name="Calculation 7 7 15 3 2" xfId="14966"/>
    <cellStyle name="Calculation 7 7 15 4" xfId="14967"/>
    <cellStyle name="Calculation 7 7 15 5" xfId="14968"/>
    <cellStyle name="Calculation 7 7 16" xfId="14969"/>
    <cellStyle name="Calculation 7 7 16 2" xfId="14970"/>
    <cellStyle name="Calculation 7 7 16 2 2" xfId="14971"/>
    <cellStyle name="Calculation 7 7 16 2 3" xfId="14972"/>
    <cellStyle name="Calculation 7 7 16 3" xfId="14973"/>
    <cellStyle name="Calculation 7 7 16 3 2" xfId="14974"/>
    <cellStyle name="Calculation 7 7 16 4" xfId="14975"/>
    <cellStyle name="Calculation 7 7 16 5" xfId="14976"/>
    <cellStyle name="Calculation 7 7 17" xfId="14977"/>
    <cellStyle name="Calculation 7 7 17 2" xfId="14978"/>
    <cellStyle name="Calculation 7 7 17 2 2" xfId="14979"/>
    <cellStyle name="Calculation 7 7 17 2 3" xfId="14980"/>
    <cellStyle name="Calculation 7 7 17 3" xfId="14981"/>
    <cellStyle name="Calculation 7 7 17 3 2" xfId="14982"/>
    <cellStyle name="Calculation 7 7 17 4" xfId="14983"/>
    <cellStyle name="Calculation 7 7 17 5" xfId="14984"/>
    <cellStyle name="Calculation 7 7 18" xfId="14985"/>
    <cellStyle name="Calculation 7 7 18 2" xfId="14986"/>
    <cellStyle name="Calculation 7 7 18 2 2" xfId="14987"/>
    <cellStyle name="Calculation 7 7 18 2 3" xfId="14988"/>
    <cellStyle name="Calculation 7 7 18 3" xfId="14989"/>
    <cellStyle name="Calculation 7 7 18 3 2" xfId="14990"/>
    <cellStyle name="Calculation 7 7 18 4" xfId="14991"/>
    <cellStyle name="Calculation 7 7 18 5" xfId="14992"/>
    <cellStyle name="Calculation 7 7 19" xfId="14993"/>
    <cellStyle name="Calculation 7 7 19 2" xfId="14994"/>
    <cellStyle name="Calculation 7 7 19 2 2" xfId="14995"/>
    <cellStyle name="Calculation 7 7 19 2 3" xfId="14996"/>
    <cellStyle name="Calculation 7 7 19 3" xfId="14997"/>
    <cellStyle name="Calculation 7 7 19 3 2" xfId="14998"/>
    <cellStyle name="Calculation 7 7 19 4" xfId="14999"/>
    <cellStyle name="Calculation 7 7 19 5" xfId="15000"/>
    <cellStyle name="Calculation 7 7 2" xfId="15001"/>
    <cellStyle name="Calculation 7 7 2 2" xfId="15002"/>
    <cellStyle name="Calculation 7 7 2 2 2" xfId="15003"/>
    <cellStyle name="Calculation 7 7 2 2 3" xfId="15004"/>
    <cellStyle name="Calculation 7 7 2 3" xfId="15005"/>
    <cellStyle name="Calculation 7 7 2 3 2" xfId="15006"/>
    <cellStyle name="Calculation 7 7 2 4" xfId="15007"/>
    <cellStyle name="Calculation 7 7 2 5" xfId="15008"/>
    <cellStyle name="Calculation 7 7 20" xfId="15009"/>
    <cellStyle name="Calculation 7 7 20 2" xfId="15010"/>
    <cellStyle name="Calculation 7 7 20 2 2" xfId="15011"/>
    <cellStyle name="Calculation 7 7 20 2 3" xfId="15012"/>
    <cellStyle name="Calculation 7 7 20 3" xfId="15013"/>
    <cellStyle name="Calculation 7 7 20 4" xfId="15014"/>
    <cellStyle name="Calculation 7 7 20 5" xfId="15015"/>
    <cellStyle name="Calculation 7 7 21" xfId="15016"/>
    <cellStyle name="Calculation 7 7 21 2" xfId="15017"/>
    <cellStyle name="Calculation 7 7 22" xfId="15018"/>
    <cellStyle name="Calculation 7 7 22 2" xfId="15019"/>
    <cellStyle name="Calculation 7 7 3" xfId="15020"/>
    <cellStyle name="Calculation 7 7 3 2" xfId="15021"/>
    <cellStyle name="Calculation 7 7 3 2 2" xfId="15022"/>
    <cellStyle name="Calculation 7 7 3 2 3" xfId="15023"/>
    <cellStyle name="Calculation 7 7 3 3" xfId="15024"/>
    <cellStyle name="Calculation 7 7 3 3 2" xfId="15025"/>
    <cellStyle name="Calculation 7 7 3 4" xfId="15026"/>
    <cellStyle name="Calculation 7 7 3 5" xfId="15027"/>
    <cellStyle name="Calculation 7 7 4" xfId="15028"/>
    <cellStyle name="Calculation 7 7 4 2" xfId="15029"/>
    <cellStyle name="Calculation 7 7 4 2 2" xfId="15030"/>
    <cellStyle name="Calculation 7 7 4 2 3" xfId="15031"/>
    <cellStyle name="Calculation 7 7 4 3" xfId="15032"/>
    <cellStyle name="Calculation 7 7 4 3 2" xfId="15033"/>
    <cellStyle name="Calculation 7 7 4 4" xfId="15034"/>
    <cellStyle name="Calculation 7 7 4 5" xfId="15035"/>
    <cellStyle name="Calculation 7 7 5" xfId="15036"/>
    <cellStyle name="Calculation 7 7 5 2" xfId="15037"/>
    <cellStyle name="Calculation 7 7 5 2 2" xfId="15038"/>
    <cellStyle name="Calculation 7 7 5 2 3" xfId="15039"/>
    <cellStyle name="Calculation 7 7 5 3" xfId="15040"/>
    <cellStyle name="Calculation 7 7 5 3 2" xfId="15041"/>
    <cellStyle name="Calculation 7 7 5 4" xfId="15042"/>
    <cellStyle name="Calculation 7 7 5 5" xfId="15043"/>
    <cellStyle name="Calculation 7 7 6" xfId="15044"/>
    <cellStyle name="Calculation 7 7 6 2" xfId="15045"/>
    <cellStyle name="Calculation 7 7 6 2 2" xfId="15046"/>
    <cellStyle name="Calculation 7 7 6 2 3" xfId="15047"/>
    <cellStyle name="Calculation 7 7 6 3" xfId="15048"/>
    <cellStyle name="Calculation 7 7 6 3 2" xfId="15049"/>
    <cellStyle name="Calculation 7 7 6 4" xfId="15050"/>
    <cellStyle name="Calculation 7 7 6 5" xfId="15051"/>
    <cellStyle name="Calculation 7 7 7" xfId="15052"/>
    <cellStyle name="Calculation 7 7 7 2" xfId="15053"/>
    <cellStyle name="Calculation 7 7 7 2 2" xfId="15054"/>
    <cellStyle name="Calculation 7 7 7 2 3" xfId="15055"/>
    <cellStyle name="Calculation 7 7 7 3" xfId="15056"/>
    <cellStyle name="Calculation 7 7 7 3 2" xfId="15057"/>
    <cellStyle name="Calculation 7 7 7 4" xfId="15058"/>
    <cellStyle name="Calculation 7 7 7 5" xfId="15059"/>
    <cellStyle name="Calculation 7 7 8" xfId="15060"/>
    <cellStyle name="Calculation 7 7 8 2" xfId="15061"/>
    <cellStyle name="Calculation 7 7 8 2 2" xfId="15062"/>
    <cellStyle name="Calculation 7 7 8 2 3" xfId="15063"/>
    <cellStyle name="Calculation 7 7 8 3" xfId="15064"/>
    <cellStyle name="Calculation 7 7 8 3 2" xfId="15065"/>
    <cellStyle name="Calculation 7 7 8 4" xfId="15066"/>
    <cellStyle name="Calculation 7 7 8 5" xfId="15067"/>
    <cellStyle name="Calculation 7 7 9" xfId="15068"/>
    <cellStyle name="Calculation 7 7 9 2" xfId="15069"/>
    <cellStyle name="Calculation 7 7 9 2 2" xfId="15070"/>
    <cellStyle name="Calculation 7 7 9 2 3" xfId="15071"/>
    <cellStyle name="Calculation 7 7 9 3" xfId="15072"/>
    <cellStyle name="Calculation 7 7 9 3 2" xfId="15073"/>
    <cellStyle name="Calculation 7 7 9 4" xfId="15074"/>
    <cellStyle name="Calculation 7 7 9 5" xfId="15075"/>
    <cellStyle name="Calculation 7 8" xfId="15076"/>
    <cellStyle name="Calculation 7 8 10" xfId="15077"/>
    <cellStyle name="Calculation 7 8 10 2" xfId="15078"/>
    <cellStyle name="Calculation 7 8 10 2 2" xfId="15079"/>
    <cellStyle name="Calculation 7 8 10 2 3" xfId="15080"/>
    <cellStyle name="Calculation 7 8 10 3" xfId="15081"/>
    <cellStyle name="Calculation 7 8 10 3 2" xfId="15082"/>
    <cellStyle name="Calculation 7 8 10 4" xfId="15083"/>
    <cellStyle name="Calculation 7 8 10 5" xfId="15084"/>
    <cellStyle name="Calculation 7 8 11" xfId="15085"/>
    <cellStyle name="Calculation 7 8 11 2" xfId="15086"/>
    <cellStyle name="Calculation 7 8 11 2 2" xfId="15087"/>
    <cellStyle name="Calculation 7 8 11 2 3" xfId="15088"/>
    <cellStyle name="Calculation 7 8 11 3" xfId="15089"/>
    <cellStyle name="Calculation 7 8 11 3 2" xfId="15090"/>
    <cellStyle name="Calculation 7 8 11 4" xfId="15091"/>
    <cellStyle name="Calculation 7 8 11 5" xfId="15092"/>
    <cellStyle name="Calculation 7 8 12" xfId="15093"/>
    <cellStyle name="Calculation 7 8 12 2" xfId="15094"/>
    <cellStyle name="Calculation 7 8 12 2 2" xfId="15095"/>
    <cellStyle name="Calculation 7 8 12 2 3" xfId="15096"/>
    <cellStyle name="Calculation 7 8 12 3" xfId="15097"/>
    <cellStyle name="Calculation 7 8 12 3 2" xfId="15098"/>
    <cellStyle name="Calculation 7 8 12 4" xfId="15099"/>
    <cellStyle name="Calculation 7 8 12 5" xfId="15100"/>
    <cellStyle name="Calculation 7 8 13" xfId="15101"/>
    <cellStyle name="Calculation 7 8 13 2" xfId="15102"/>
    <cellStyle name="Calculation 7 8 13 2 2" xfId="15103"/>
    <cellStyle name="Calculation 7 8 13 2 3" xfId="15104"/>
    <cellStyle name="Calculation 7 8 13 3" xfId="15105"/>
    <cellStyle name="Calculation 7 8 13 3 2" xfId="15106"/>
    <cellStyle name="Calculation 7 8 13 4" xfId="15107"/>
    <cellStyle name="Calculation 7 8 13 5" xfId="15108"/>
    <cellStyle name="Calculation 7 8 14" xfId="15109"/>
    <cellStyle name="Calculation 7 8 14 2" xfId="15110"/>
    <cellStyle name="Calculation 7 8 14 2 2" xfId="15111"/>
    <cellStyle name="Calculation 7 8 14 2 3" xfId="15112"/>
    <cellStyle name="Calculation 7 8 14 3" xfId="15113"/>
    <cellStyle name="Calculation 7 8 14 3 2" xfId="15114"/>
    <cellStyle name="Calculation 7 8 14 4" xfId="15115"/>
    <cellStyle name="Calculation 7 8 14 5" xfId="15116"/>
    <cellStyle name="Calculation 7 8 15" xfId="15117"/>
    <cellStyle name="Calculation 7 8 15 2" xfId="15118"/>
    <cellStyle name="Calculation 7 8 15 2 2" xfId="15119"/>
    <cellStyle name="Calculation 7 8 15 2 3" xfId="15120"/>
    <cellStyle name="Calculation 7 8 15 3" xfId="15121"/>
    <cellStyle name="Calculation 7 8 15 3 2" xfId="15122"/>
    <cellStyle name="Calculation 7 8 15 4" xfId="15123"/>
    <cellStyle name="Calculation 7 8 15 5" xfId="15124"/>
    <cellStyle name="Calculation 7 8 16" xfId="15125"/>
    <cellStyle name="Calculation 7 8 16 2" xfId="15126"/>
    <cellStyle name="Calculation 7 8 16 2 2" xfId="15127"/>
    <cellStyle name="Calculation 7 8 16 2 3" xfId="15128"/>
    <cellStyle name="Calculation 7 8 16 3" xfId="15129"/>
    <cellStyle name="Calculation 7 8 16 3 2" xfId="15130"/>
    <cellStyle name="Calculation 7 8 16 4" xfId="15131"/>
    <cellStyle name="Calculation 7 8 16 5" xfId="15132"/>
    <cellStyle name="Calculation 7 8 17" xfId="15133"/>
    <cellStyle name="Calculation 7 8 17 2" xfId="15134"/>
    <cellStyle name="Calculation 7 8 17 2 2" xfId="15135"/>
    <cellStyle name="Calculation 7 8 17 2 3" xfId="15136"/>
    <cellStyle name="Calculation 7 8 17 3" xfId="15137"/>
    <cellStyle name="Calculation 7 8 17 3 2" xfId="15138"/>
    <cellStyle name="Calculation 7 8 17 4" xfId="15139"/>
    <cellStyle name="Calculation 7 8 17 5" xfId="15140"/>
    <cellStyle name="Calculation 7 8 18" xfId="15141"/>
    <cellStyle name="Calculation 7 8 18 2" xfId="15142"/>
    <cellStyle name="Calculation 7 8 18 2 2" xfId="15143"/>
    <cellStyle name="Calculation 7 8 18 2 3" xfId="15144"/>
    <cellStyle name="Calculation 7 8 18 3" xfId="15145"/>
    <cellStyle name="Calculation 7 8 18 3 2" xfId="15146"/>
    <cellStyle name="Calculation 7 8 18 4" xfId="15147"/>
    <cellStyle name="Calculation 7 8 18 5" xfId="15148"/>
    <cellStyle name="Calculation 7 8 19" xfId="15149"/>
    <cellStyle name="Calculation 7 8 19 2" xfId="15150"/>
    <cellStyle name="Calculation 7 8 19 2 2" xfId="15151"/>
    <cellStyle name="Calculation 7 8 19 2 3" xfId="15152"/>
    <cellStyle name="Calculation 7 8 19 3" xfId="15153"/>
    <cellStyle name="Calculation 7 8 19 3 2" xfId="15154"/>
    <cellStyle name="Calculation 7 8 19 4" xfId="15155"/>
    <cellStyle name="Calculation 7 8 19 5" xfId="15156"/>
    <cellStyle name="Calculation 7 8 2" xfId="15157"/>
    <cellStyle name="Calculation 7 8 2 2" xfId="15158"/>
    <cellStyle name="Calculation 7 8 2 2 2" xfId="15159"/>
    <cellStyle name="Calculation 7 8 2 2 3" xfId="15160"/>
    <cellStyle name="Calculation 7 8 2 3" xfId="15161"/>
    <cellStyle name="Calculation 7 8 2 3 2" xfId="15162"/>
    <cellStyle name="Calculation 7 8 2 4" xfId="15163"/>
    <cellStyle name="Calculation 7 8 2 5" xfId="15164"/>
    <cellStyle name="Calculation 7 8 20" xfId="15165"/>
    <cellStyle name="Calculation 7 8 20 2" xfId="15166"/>
    <cellStyle name="Calculation 7 8 20 2 2" xfId="15167"/>
    <cellStyle name="Calculation 7 8 20 2 3" xfId="15168"/>
    <cellStyle name="Calculation 7 8 20 3" xfId="15169"/>
    <cellStyle name="Calculation 7 8 20 4" xfId="15170"/>
    <cellStyle name="Calculation 7 8 20 5" xfId="15171"/>
    <cellStyle name="Calculation 7 8 21" xfId="15172"/>
    <cellStyle name="Calculation 7 8 21 2" xfId="15173"/>
    <cellStyle name="Calculation 7 8 22" xfId="15174"/>
    <cellStyle name="Calculation 7 8 22 2" xfId="15175"/>
    <cellStyle name="Calculation 7 8 3" xfId="15176"/>
    <cellStyle name="Calculation 7 8 3 2" xfId="15177"/>
    <cellStyle name="Calculation 7 8 3 2 2" xfId="15178"/>
    <cellStyle name="Calculation 7 8 3 2 3" xfId="15179"/>
    <cellStyle name="Calculation 7 8 3 3" xfId="15180"/>
    <cellStyle name="Calculation 7 8 3 3 2" xfId="15181"/>
    <cellStyle name="Calculation 7 8 3 4" xfId="15182"/>
    <cellStyle name="Calculation 7 8 3 5" xfId="15183"/>
    <cellStyle name="Calculation 7 8 4" xfId="15184"/>
    <cellStyle name="Calculation 7 8 4 2" xfId="15185"/>
    <cellStyle name="Calculation 7 8 4 2 2" xfId="15186"/>
    <cellStyle name="Calculation 7 8 4 2 3" xfId="15187"/>
    <cellStyle name="Calculation 7 8 4 3" xfId="15188"/>
    <cellStyle name="Calculation 7 8 4 3 2" xfId="15189"/>
    <cellStyle name="Calculation 7 8 4 4" xfId="15190"/>
    <cellStyle name="Calculation 7 8 4 5" xfId="15191"/>
    <cellStyle name="Calculation 7 8 5" xfId="15192"/>
    <cellStyle name="Calculation 7 8 5 2" xfId="15193"/>
    <cellStyle name="Calculation 7 8 5 2 2" xfId="15194"/>
    <cellStyle name="Calculation 7 8 5 2 3" xfId="15195"/>
    <cellStyle name="Calculation 7 8 5 3" xfId="15196"/>
    <cellStyle name="Calculation 7 8 5 3 2" xfId="15197"/>
    <cellStyle name="Calculation 7 8 5 4" xfId="15198"/>
    <cellStyle name="Calculation 7 8 5 5" xfId="15199"/>
    <cellStyle name="Calculation 7 8 6" xfId="15200"/>
    <cellStyle name="Calculation 7 8 6 2" xfId="15201"/>
    <cellStyle name="Calculation 7 8 6 2 2" xfId="15202"/>
    <cellStyle name="Calculation 7 8 6 2 3" xfId="15203"/>
    <cellStyle name="Calculation 7 8 6 3" xfId="15204"/>
    <cellStyle name="Calculation 7 8 6 3 2" xfId="15205"/>
    <cellStyle name="Calculation 7 8 6 4" xfId="15206"/>
    <cellStyle name="Calculation 7 8 6 5" xfId="15207"/>
    <cellStyle name="Calculation 7 8 7" xfId="15208"/>
    <cellStyle name="Calculation 7 8 7 2" xfId="15209"/>
    <cellStyle name="Calculation 7 8 7 2 2" xfId="15210"/>
    <cellStyle name="Calculation 7 8 7 2 3" xfId="15211"/>
    <cellStyle name="Calculation 7 8 7 3" xfId="15212"/>
    <cellStyle name="Calculation 7 8 7 3 2" xfId="15213"/>
    <cellStyle name="Calculation 7 8 7 4" xfId="15214"/>
    <cellStyle name="Calculation 7 8 7 5" xfId="15215"/>
    <cellStyle name="Calculation 7 8 8" xfId="15216"/>
    <cellStyle name="Calculation 7 8 8 2" xfId="15217"/>
    <cellStyle name="Calculation 7 8 8 2 2" xfId="15218"/>
    <cellStyle name="Calculation 7 8 8 2 3" xfId="15219"/>
    <cellStyle name="Calculation 7 8 8 3" xfId="15220"/>
    <cellStyle name="Calculation 7 8 8 3 2" xfId="15221"/>
    <cellStyle name="Calculation 7 8 8 4" xfId="15222"/>
    <cellStyle name="Calculation 7 8 8 5" xfId="15223"/>
    <cellStyle name="Calculation 7 8 9" xfId="15224"/>
    <cellStyle name="Calculation 7 8 9 2" xfId="15225"/>
    <cellStyle name="Calculation 7 8 9 2 2" xfId="15226"/>
    <cellStyle name="Calculation 7 8 9 2 3" xfId="15227"/>
    <cellStyle name="Calculation 7 8 9 3" xfId="15228"/>
    <cellStyle name="Calculation 7 8 9 3 2" xfId="15229"/>
    <cellStyle name="Calculation 7 8 9 4" xfId="15230"/>
    <cellStyle name="Calculation 7 8 9 5" xfId="15231"/>
    <cellStyle name="Calculation 7 9" xfId="15232"/>
    <cellStyle name="Calculation 7 9 10" xfId="15233"/>
    <cellStyle name="Calculation 7 9 10 2" xfId="15234"/>
    <cellStyle name="Calculation 7 9 10 2 2" xfId="15235"/>
    <cellStyle name="Calculation 7 9 10 2 3" xfId="15236"/>
    <cellStyle name="Calculation 7 9 10 3" xfId="15237"/>
    <cellStyle name="Calculation 7 9 10 3 2" xfId="15238"/>
    <cellStyle name="Calculation 7 9 10 4" xfId="15239"/>
    <cellStyle name="Calculation 7 9 10 5" xfId="15240"/>
    <cellStyle name="Calculation 7 9 11" xfId="15241"/>
    <cellStyle name="Calculation 7 9 11 2" xfId="15242"/>
    <cellStyle name="Calculation 7 9 11 2 2" xfId="15243"/>
    <cellStyle name="Calculation 7 9 11 2 3" xfId="15244"/>
    <cellStyle name="Calculation 7 9 11 3" xfId="15245"/>
    <cellStyle name="Calculation 7 9 11 3 2" xfId="15246"/>
    <cellStyle name="Calculation 7 9 11 4" xfId="15247"/>
    <cellStyle name="Calculation 7 9 11 5" xfId="15248"/>
    <cellStyle name="Calculation 7 9 12" xfId="15249"/>
    <cellStyle name="Calculation 7 9 12 2" xfId="15250"/>
    <cellStyle name="Calculation 7 9 12 2 2" xfId="15251"/>
    <cellStyle name="Calculation 7 9 12 2 3" xfId="15252"/>
    <cellStyle name="Calculation 7 9 12 3" xfId="15253"/>
    <cellStyle name="Calculation 7 9 12 3 2" xfId="15254"/>
    <cellStyle name="Calculation 7 9 12 4" xfId="15255"/>
    <cellStyle name="Calculation 7 9 12 5" xfId="15256"/>
    <cellStyle name="Calculation 7 9 13" xfId="15257"/>
    <cellStyle name="Calculation 7 9 13 2" xfId="15258"/>
    <cellStyle name="Calculation 7 9 13 2 2" xfId="15259"/>
    <cellStyle name="Calculation 7 9 13 2 3" xfId="15260"/>
    <cellStyle name="Calculation 7 9 13 3" xfId="15261"/>
    <cellStyle name="Calculation 7 9 13 3 2" xfId="15262"/>
    <cellStyle name="Calculation 7 9 13 4" xfId="15263"/>
    <cellStyle name="Calculation 7 9 13 5" xfId="15264"/>
    <cellStyle name="Calculation 7 9 14" xfId="15265"/>
    <cellStyle name="Calculation 7 9 14 2" xfId="15266"/>
    <cellStyle name="Calculation 7 9 14 2 2" xfId="15267"/>
    <cellStyle name="Calculation 7 9 14 2 3" xfId="15268"/>
    <cellStyle name="Calculation 7 9 14 3" xfId="15269"/>
    <cellStyle name="Calculation 7 9 14 3 2" xfId="15270"/>
    <cellStyle name="Calculation 7 9 14 4" xfId="15271"/>
    <cellStyle name="Calculation 7 9 14 5" xfId="15272"/>
    <cellStyle name="Calculation 7 9 15" xfId="15273"/>
    <cellStyle name="Calculation 7 9 15 2" xfId="15274"/>
    <cellStyle name="Calculation 7 9 15 2 2" xfId="15275"/>
    <cellStyle name="Calculation 7 9 15 2 3" xfId="15276"/>
    <cellStyle name="Calculation 7 9 15 3" xfId="15277"/>
    <cellStyle name="Calculation 7 9 15 3 2" xfId="15278"/>
    <cellStyle name="Calculation 7 9 15 4" xfId="15279"/>
    <cellStyle name="Calculation 7 9 15 5" xfId="15280"/>
    <cellStyle name="Calculation 7 9 16" xfId="15281"/>
    <cellStyle name="Calculation 7 9 16 2" xfId="15282"/>
    <cellStyle name="Calculation 7 9 16 2 2" xfId="15283"/>
    <cellStyle name="Calculation 7 9 16 2 3" xfId="15284"/>
    <cellStyle name="Calculation 7 9 16 3" xfId="15285"/>
    <cellStyle name="Calculation 7 9 16 3 2" xfId="15286"/>
    <cellStyle name="Calculation 7 9 16 4" xfId="15287"/>
    <cellStyle name="Calculation 7 9 16 5" xfId="15288"/>
    <cellStyle name="Calculation 7 9 17" xfId="15289"/>
    <cellStyle name="Calculation 7 9 17 2" xfId="15290"/>
    <cellStyle name="Calculation 7 9 17 2 2" xfId="15291"/>
    <cellStyle name="Calculation 7 9 17 2 3" xfId="15292"/>
    <cellStyle name="Calculation 7 9 17 3" xfId="15293"/>
    <cellStyle name="Calculation 7 9 17 3 2" xfId="15294"/>
    <cellStyle name="Calculation 7 9 17 4" xfId="15295"/>
    <cellStyle name="Calculation 7 9 17 5" xfId="15296"/>
    <cellStyle name="Calculation 7 9 18" xfId="15297"/>
    <cellStyle name="Calculation 7 9 18 2" xfId="15298"/>
    <cellStyle name="Calculation 7 9 18 2 2" xfId="15299"/>
    <cellStyle name="Calculation 7 9 18 2 3" xfId="15300"/>
    <cellStyle name="Calculation 7 9 18 3" xfId="15301"/>
    <cellStyle name="Calculation 7 9 18 3 2" xfId="15302"/>
    <cellStyle name="Calculation 7 9 18 4" xfId="15303"/>
    <cellStyle name="Calculation 7 9 18 5" xfId="15304"/>
    <cellStyle name="Calculation 7 9 19" xfId="15305"/>
    <cellStyle name="Calculation 7 9 19 2" xfId="15306"/>
    <cellStyle name="Calculation 7 9 19 2 2" xfId="15307"/>
    <cellStyle name="Calculation 7 9 19 2 3" xfId="15308"/>
    <cellStyle name="Calculation 7 9 19 3" xfId="15309"/>
    <cellStyle name="Calculation 7 9 19 3 2" xfId="15310"/>
    <cellStyle name="Calculation 7 9 19 4" xfId="15311"/>
    <cellStyle name="Calculation 7 9 19 5" xfId="15312"/>
    <cellStyle name="Calculation 7 9 2" xfId="15313"/>
    <cellStyle name="Calculation 7 9 2 2" xfId="15314"/>
    <cellStyle name="Calculation 7 9 2 2 2" xfId="15315"/>
    <cellStyle name="Calculation 7 9 2 2 3" xfId="15316"/>
    <cellStyle name="Calculation 7 9 2 3" xfId="15317"/>
    <cellStyle name="Calculation 7 9 2 3 2" xfId="15318"/>
    <cellStyle name="Calculation 7 9 2 4" xfId="15319"/>
    <cellStyle name="Calculation 7 9 2 5" xfId="15320"/>
    <cellStyle name="Calculation 7 9 20" xfId="15321"/>
    <cellStyle name="Calculation 7 9 20 2" xfId="15322"/>
    <cellStyle name="Calculation 7 9 20 2 2" xfId="15323"/>
    <cellStyle name="Calculation 7 9 20 2 3" xfId="15324"/>
    <cellStyle name="Calculation 7 9 20 3" xfId="15325"/>
    <cellStyle name="Calculation 7 9 20 4" xfId="15326"/>
    <cellStyle name="Calculation 7 9 20 5" xfId="15327"/>
    <cellStyle name="Calculation 7 9 21" xfId="15328"/>
    <cellStyle name="Calculation 7 9 21 2" xfId="15329"/>
    <cellStyle name="Calculation 7 9 22" xfId="15330"/>
    <cellStyle name="Calculation 7 9 22 2" xfId="15331"/>
    <cellStyle name="Calculation 7 9 3" xfId="15332"/>
    <cellStyle name="Calculation 7 9 3 2" xfId="15333"/>
    <cellStyle name="Calculation 7 9 3 2 2" xfId="15334"/>
    <cellStyle name="Calculation 7 9 3 2 3" xfId="15335"/>
    <cellStyle name="Calculation 7 9 3 3" xfId="15336"/>
    <cellStyle name="Calculation 7 9 3 3 2" xfId="15337"/>
    <cellStyle name="Calculation 7 9 3 4" xfId="15338"/>
    <cellStyle name="Calculation 7 9 3 5" xfId="15339"/>
    <cellStyle name="Calculation 7 9 4" xfId="15340"/>
    <cellStyle name="Calculation 7 9 4 2" xfId="15341"/>
    <cellStyle name="Calculation 7 9 4 2 2" xfId="15342"/>
    <cellStyle name="Calculation 7 9 4 2 3" xfId="15343"/>
    <cellStyle name="Calculation 7 9 4 3" xfId="15344"/>
    <cellStyle name="Calculation 7 9 4 3 2" xfId="15345"/>
    <cellStyle name="Calculation 7 9 4 4" xfId="15346"/>
    <cellStyle name="Calculation 7 9 4 5" xfId="15347"/>
    <cellStyle name="Calculation 7 9 5" xfId="15348"/>
    <cellStyle name="Calculation 7 9 5 2" xfId="15349"/>
    <cellStyle name="Calculation 7 9 5 2 2" xfId="15350"/>
    <cellStyle name="Calculation 7 9 5 2 3" xfId="15351"/>
    <cellStyle name="Calculation 7 9 5 3" xfId="15352"/>
    <cellStyle name="Calculation 7 9 5 3 2" xfId="15353"/>
    <cellStyle name="Calculation 7 9 5 4" xfId="15354"/>
    <cellStyle name="Calculation 7 9 5 5" xfId="15355"/>
    <cellStyle name="Calculation 7 9 6" xfId="15356"/>
    <cellStyle name="Calculation 7 9 6 2" xfId="15357"/>
    <cellStyle name="Calculation 7 9 6 2 2" xfId="15358"/>
    <cellStyle name="Calculation 7 9 6 2 3" xfId="15359"/>
    <cellStyle name="Calculation 7 9 6 3" xfId="15360"/>
    <cellStyle name="Calculation 7 9 6 3 2" xfId="15361"/>
    <cellStyle name="Calculation 7 9 6 4" xfId="15362"/>
    <cellStyle name="Calculation 7 9 6 5" xfId="15363"/>
    <cellStyle name="Calculation 7 9 7" xfId="15364"/>
    <cellStyle name="Calculation 7 9 7 2" xfId="15365"/>
    <cellStyle name="Calculation 7 9 7 2 2" xfId="15366"/>
    <cellStyle name="Calculation 7 9 7 2 3" xfId="15367"/>
    <cellStyle name="Calculation 7 9 7 3" xfId="15368"/>
    <cellStyle name="Calculation 7 9 7 3 2" xfId="15369"/>
    <cellStyle name="Calculation 7 9 7 4" xfId="15370"/>
    <cellStyle name="Calculation 7 9 7 5" xfId="15371"/>
    <cellStyle name="Calculation 7 9 8" xfId="15372"/>
    <cellStyle name="Calculation 7 9 8 2" xfId="15373"/>
    <cellStyle name="Calculation 7 9 8 2 2" xfId="15374"/>
    <cellStyle name="Calculation 7 9 8 2 3" xfId="15375"/>
    <cellStyle name="Calculation 7 9 8 3" xfId="15376"/>
    <cellStyle name="Calculation 7 9 8 3 2" xfId="15377"/>
    <cellStyle name="Calculation 7 9 8 4" xfId="15378"/>
    <cellStyle name="Calculation 7 9 8 5" xfId="15379"/>
    <cellStyle name="Calculation 7 9 9" xfId="15380"/>
    <cellStyle name="Calculation 7 9 9 2" xfId="15381"/>
    <cellStyle name="Calculation 7 9 9 2 2" xfId="15382"/>
    <cellStyle name="Calculation 7 9 9 2 3" xfId="15383"/>
    <cellStyle name="Calculation 7 9 9 3" xfId="15384"/>
    <cellStyle name="Calculation 7 9 9 3 2" xfId="15385"/>
    <cellStyle name="Calculation 7 9 9 4" xfId="15386"/>
    <cellStyle name="Calculation 7 9 9 5" xfId="15387"/>
    <cellStyle name="Calculation 8" xfId="15388"/>
    <cellStyle name="Calculation 8 10" xfId="15389"/>
    <cellStyle name="Calculation 8 10 2" xfId="15390"/>
    <cellStyle name="Calculation 8 10 2 2" xfId="15391"/>
    <cellStyle name="Calculation 8 10 2 3" xfId="15392"/>
    <cellStyle name="Calculation 8 10 3" xfId="15393"/>
    <cellStyle name="Calculation 8 10 3 2" xfId="15394"/>
    <cellStyle name="Calculation 8 10 4" xfId="15395"/>
    <cellStyle name="Calculation 8 10 5" xfId="15396"/>
    <cellStyle name="Calculation 8 11" xfId="15397"/>
    <cellStyle name="Calculation 8 11 2" xfId="15398"/>
    <cellStyle name="Calculation 8 11 2 2" xfId="15399"/>
    <cellStyle name="Calculation 8 11 2 3" xfId="15400"/>
    <cellStyle name="Calculation 8 11 3" xfId="15401"/>
    <cellStyle name="Calculation 8 11 3 2" xfId="15402"/>
    <cellStyle name="Calculation 8 11 4" xfId="15403"/>
    <cellStyle name="Calculation 8 11 5" xfId="15404"/>
    <cellStyle name="Calculation 8 12" xfId="15405"/>
    <cellStyle name="Calculation 8 12 2" xfId="15406"/>
    <cellStyle name="Calculation 8 12 2 2" xfId="15407"/>
    <cellStyle name="Calculation 8 12 2 3" xfId="15408"/>
    <cellStyle name="Calculation 8 12 3" xfId="15409"/>
    <cellStyle name="Calculation 8 12 3 2" xfId="15410"/>
    <cellStyle name="Calculation 8 12 4" xfId="15411"/>
    <cellStyle name="Calculation 8 12 5" xfId="15412"/>
    <cellStyle name="Calculation 8 13" xfId="15413"/>
    <cellStyle name="Calculation 8 13 2" xfId="15414"/>
    <cellStyle name="Calculation 8 13 2 2" xfId="15415"/>
    <cellStyle name="Calculation 8 13 2 3" xfId="15416"/>
    <cellStyle name="Calculation 8 13 3" xfId="15417"/>
    <cellStyle name="Calculation 8 13 3 2" xfId="15418"/>
    <cellStyle name="Calculation 8 13 4" xfId="15419"/>
    <cellStyle name="Calculation 8 13 5" xfId="15420"/>
    <cellStyle name="Calculation 8 14" xfId="15421"/>
    <cellStyle name="Calculation 8 14 2" xfId="15422"/>
    <cellStyle name="Calculation 8 14 2 2" xfId="15423"/>
    <cellStyle name="Calculation 8 14 2 3" xfId="15424"/>
    <cellStyle name="Calculation 8 14 3" xfId="15425"/>
    <cellStyle name="Calculation 8 14 3 2" xfId="15426"/>
    <cellStyle name="Calculation 8 14 4" xfId="15427"/>
    <cellStyle name="Calculation 8 14 5" xfId="15428"/>
    <cellStyle name="Calculation 8 15" xfId="15429"/>
    <cellStyle name="Calculation 8 15 2" xfId="15430"/>
    <cellStyle name="Calculation 8 15 2 2" xfId="15431"/>
    <cellStyle name="Calculation 8 15 2 3" xfId="15432"/>
    <cellStyle name="Calculation 8 15 3" xfId="15433"/>
    <cellStyle name="Calculation 8 15 3 2" xfId="15434"/>
    <cellStyle name="Calculation 8 15 4" xfId="15435"/>
    <cellStyle name="Calculation 8 15 5" xfId="15436"/>
    <cellStyle name="Calculation 8 16" xfId="15437"/>
    <cellStyle name="Calculation 8 16 2" xfId="15438"/>
    <cellStyle name="Calculation 8 16 2 2" xfId="15439"/>
    <cellStyle name="Calculation 8 16 2 3" xfId="15440"/>
    <cellStyle name="Calculation 8 16 3" xfId="15441"/>
    <cellStyle name="Calculation 8 16 3 2" xfId="15442"/>
    <cellStyle name="Calculation 8 16 4" xfId="15443"/>
    <cellStyle name="Calculation 8 16 5" xfId="15444"/>
    <cellStyle name="Calculation 8 17" xfId="15445"/>
    <cellStyle name="Calculation 8 17 2" xfId="15446"/>
    <cellStyle name="Calculation 8 17 2 2" xfId="15447"/>
    <cellStyle name="Calculation 8 17 2 3" xfId="15448"/>
    <cellStyle name="Calculation 8 17 3" xfId="15449"/>
    <cellStyle name="Calculation 8 17 3 2" xfId="15450"/>
    <cellStyle name="Calculation 8 17 4" xfId="15451"/>
    <cellStyle name="Calculation 8 17 5" xfId="15452"/>
    <cellStyle name="Calculation 8 18" xfId="15453"/>
    <cellStyle name="Calculation 8 18 2" xfId="15454"/>
    <cellStyle name="Calculation 8 18 2 2" xfId="15455"/>
    <cellStyle name="Calculation 8 18 2 3" xfId="15456"/>
    <cellStyle name="Calculation 8 18 3" xfId="15457"/>
    <cellStyle name="Calculation 8 18 3 2" xfId="15458"/>
    <cellStyle name="Calculation 8 18 4" xfId="15459"/>
    <cellStyle name="Calculation 8 18 5" xfId="15460"/>
    <cellStyle name="Calculation 8 19" xfId="15461"/>
    <cellStyle name="Calculation 8 19 2" xfId="15462"/>
    <cellStyle name="Calculation 8 19 2 2" xfId="15463"/>
    <cellStyle name="Calculation 8 19 2 3" xfId="15464"/>
    <cellStyle name="Calculation 8 19 3" xfId="15465"/>
    <cellStyle name="Calculation 8 19 3 2" xfId="15466"/>
    <cellStyle name="Calculation 8 19 4" xfId="15467"/>
    <cellStyle name="Calculation 8 19 5" xfId="15468"/>
    <cellStyle name="Calculation 8 2" xfId="15469"/>
    <cellStyle name="Calculation 8 2 2" xfId="15470"/>
    <cellStyle name="Calculation 8 2 2 2" xfId="15471"/>
    <cellStyle name="Calculation 8 2 2 3" xfId="15472"/>
    <cellStyle name="Calculation 8 2 3" xfId="15473"/>
    <cellStyle name="Calculation 8 2 3 2" xfId="15474"/>
    <cellStyle name="Calculation 8 2 4" xfId="15475"/>
    <cellStyle name="Calculation 8 2 5" xfId="15476"/>
    <cellStyle name="Calculation 8 20" xfId="15477"/>
    <cellStyle name="Calculation 8 20 2" xfId="15478"/>
    <cellStyle name="Calculation 8 20 2 2" xfId="15479"/>
    <cellStyle name="Calculation 8 20 2 3" xfId="15480"/>
    <cellStyle name="Calculation 8 20 3" xfId="15481"/>
    <cellStyle name="Calculation 8 20 4" xfId="15482"/>
    <cellStyle name="Calculation 8 20 5" xfId="15483"/>
    <cellStyle name="Calculation 8 21" xfId="15484"/>
    <cellStyle name="Calculation 8 21 2" xfId="15485"/>
    <cellStyle name="Calculation 8 22" xfId="15486"/>
    <cellStyle name="Calculation 8 22 2" xfId="15487"/>
    <cellStyle name="Calculation 8 23" xfId="15488"/>
    <cellStyle name="Calculation 8 3" xfId="15489"/>
    <cellStyle name="Calculation 8 3 2" xfId="15490"/>
    <cellStyle name="Calculation 8 3 2 2" xfId="15491"/>
    <cellStyle name="Calculation 8 3 2 3" xfId="15492"/>
    <cellStyle name="Calculation 8 3 3" xfId="15493"/>
    <cellStyle name="Calculation 8 3 3 2" xfId="15494"/>
    <cellStyle name="Calculation 8 3 4" xfId="15495"/>
    <cellStyle name="Calculation 8 3 5" xfId="15496"/>
    <cellStyle name="Calculation 8 4" xfId="15497"/>
    <cellStyle name="Calculation 8 4 2" xfId="15498"/>
    <cellStyle name="Calculation 8 4 2 2" xfId="15499"/>
    <cellStyle name="Calculation 8 4 2 3" xfId="15500"/>
    <cellStyle name="Calculation 8 4 3" xfId="15501"/>
    <cellStyle name="Calculation 8 4 3 2" xfId="15502"/>
    <cellStyle name="Calculation 8 4 4" xfId="15503"/>
    <cellStyle name="Calculation 8 4 5" xfId="15504"/>
    <cellStyle name="Calculation 8 5" xfId="15505"/>
    <cellStyle name="Calculation 8 5 2" xfId="15506"/>
    <cellStyle name="Calculation 8 5 2 2" xfId="15507"/>
    <cellStyle name="Calculation 8 5 2 3" xfId="15508"/>
    <cellStyle name="Calculation 8 5 3" xfId="15509"/>
    <cellStyle name="Calculation 8 5 3 2" xfId="15510"/>
    <cellStyle name="Calculation 8 5 4" xfId="15511"/>
    <cellStyle name="Calculation 8 5 5" xfId="15512"/>
    <cellStyle name="Calculation 8 6" xfId="15513"/>
    <cellStyle name="Calculation 8 6 2" xfId="15514"/>
    <cellStyle name="Calculation 8 6 2 2" xfId="15515"/>
    <cellStyle name="Calculation 8 6 2 3" xfId="15516"/>
    <cellStyle name="Calculation 8 6 3" xfId="15517"/>
    <cellStyle name="Calculation 8 6 3 2" xfId="15518"/>
    <cellStyle name="Calculation 8 6 4" xfId="15519"/>
    <cellStyle name="Calculation 8 6 5" xfId="15520"/>
    <cellStyle name="Calculation 8 7" xfId="15521"/>
    <cellStyle name="Calculation 8 7 2" xfId="15522"/>
    <cellStyle name="Calculation 8 7 2 2" xfId="15523"/>
    <cellStyle name="Calculation 8 7 2 3" xfId="15524"/>
    <cellStyle name="Calculation 8 7 3" xfId="15525"/>
    <cellStyle name="Calculation 8 7 3 2" xfId="15526"/>
    <cellStyle name="Calculation 8 7 4" xfId="15527"/>
    <cellStyle name="Calculation 8 7 5" xfId="15528"/>
    <cellStyle name="Calculation 8 8" xfId="15529"/>
    <cellStyle name="Calculation 8 8 2" xfId="15530"/>
    <cellStyle name="Calculation 8 8 2 2" xfId="15531"/>
    <cellStyle name="Calculation 8 8 2 3" xfId="15532"/>
    <cellStyle name="Calculation 8 8 3" xfId="15533"/>
    <cellStyle name="Calculation 8 8 3 2" xfId="15534"/>
    <cellStyle name="Calculation 8 8 4" xfId="15535"/>
    <cellStyle name="Calculation 8 8 5" xfId="15536"/>
    <cellStyle name="Calculation 8 9" xfId="15537"/>
    <cellStyle name="Calculation 8 9 2" xfId="15538"/>
    <cellStyle name="Calculation 8 9 2 2" xfId="15539"/>
    <cellStyle name="Calculation 8 9 2 3" xfId="15540"/>
    <cellStyle name="Calculation 8 9 3" xfId="15541"/>
    <cellStyle name="Calculation 8 9 3 2" xfId="15542"/>
    <cellStyle name="Calculation 8 9 4" xfId="15543"/>
    <cellStyle name="Calculation 8 9 5" xfId="15544"/>
    <cellStyle name="Calculation 9" xfId="15545"/>
    <cellStyle name="Calculation 9 10" xfId="15546"/>
    <cellStyle name="Calculation 9 10 2" xfId="15547"/>
    <cellStyle name="Calculation 9 10 2 2" xfId="15548"/>
    <cellStyle name="Calculation 9 10 2 3" xfId="15549"/>
    <cellStyle name="Calculation 9 10 3" xfId="15550"/>
    <cellStyle name="Calculation 9 10 3 2" xfId="15551"/>
    <cellStyle name="Calculation 9 10 4" xfId="15552"/>
    <cellStyle name="Calculation 9 10 5" xfId="15553"/>
    <cellStyle name="Calculation 9 11" xfId="15554"/>
    <cellStyle name="Calculation 9 11 2" xfId="15555"/>
    <cellStyle name="Calculation 9 11 2 2" xfId="15556"/>
    <cellStyle name="Calculation 9 11 2 3" xfId="15557"/>
    <cellStyle name="Calculation 9 11 3" xfId="15558"/>
    <cellStyle name="Calculation 9 11 3 2" xfId="15559"/>
    <cellStyle name="Calculation 9 11 4" xfId="15560"/>
    <cellStyle name="Calculation 9 11 5" xfId="15561"/>
    <cellStyle name="Calculation 9 12" xfId="15562"/>
    <cellStyle name="Calculation 9 12 2" xfId="15563"/>
    <cellStyle name="Calculation 9 12 2 2" xfId="15564"/>
    <cellStyle name="Calculation 9 12 2 3" xfId="15565"/>
    <cellStyle name="Calculation 9 12 3" xfId="15566"/>
    <cellStyle name="Calculation 9 12 3 2" xfId="15567"/>
    <cellStyle name="Calculation 9 12 4" xfId="15568"/>
    <cellStyle name="Calculation 9 12 5" xfId="15569"/>
    <cellStyle name="Calculation 9 13" xfId="15570"/>
    <cellStyle name="Calculation 9 13 2" xfId="15571"/>
    <cellStyle name="Calculation 9 13 2 2" xfId="15572"/>
    <cellStyle name="Calculation 9 13 2 3" xfId="15573"/>
    <cellStyle name="Calculation 9 13 3" xfId="15574"/>
    <cellStyle name="Calculation 9 13 3 2" xfId="15575"/>
    <cellStyle name="Calculation 9 13 4" xfId="15576"/>
    <cellStyle name="Calculation 9 13 5" xfId="15577"/>
    <cellStyle name="Calculation 9 14" xfId="15578"/>
    <cellStyle name="Calculation 9 14 2" xfId="15579"/>
    <cellStyle name="Calculation 9 14 2 2" xfId="15580"/>
    <cellStyle name="Calculation 9 14 2 3" xfId="15581"/>
    <cellStyle name="Calculation 9 14 3" xfId="15582"/>
    <cellStyle name="Calculation 9 14 3 2" xfId="15583"/>
    <cellStyle name="Calculation 9 14 4" xfId="15584"/>
    <cellStyle name="Calculation 9 14 5" xfId="15585"/>
    <cellStyle name="Calculation 9 15" xfId="15586"/>
    <cellStyle name="Calculation 9 15 2" xfId="15587"/>
    <cellStyle name="Calculation 9 15 2 2" xfId="15588"/>
    <cellStyle name="Calculation 9 15 2 3" xfId="15589"/>
    <cellStyle name="Calculation 9 15 3" xfId="15590"/>
    <cellStyle name="Calculation 9 15 3 2" xfId="15591"/>
    <cellStyle name="Calculation 9 15 4" xfId="15592"/>
    <cellStyle name="Calculation 9 15 5" xfId="15593"/>
    <cellStyle name="Calculation 9 16" xfId="15594"/>
    <cellStyle name="Calculation 9 16 2" xfId="15595"/>
    <cellStyle name="Calculation 9 16 2 2" xfId="15596"/>
    <cellStyle name="Calculation 9 16 2 3" xfId="15597"/>
    <cellStyle name="Calculation 9 16 3" xfId="15598"/>
    <cellStyle name="Calculation 9 16 3 2" xfId="15599"/>
    <cellStyle name="Calculation 9 16 4" xfId="15600"/>
    <cellStyle name="Calculation 9 16 5" xfId="15601"/>
    <cellStyle name="Calculation 9 17" xfId="15602"/>
    <cellStyle name="Calculation 9 17 2" xfId="15603"/>
    <cellStyle name="Calculation 9 17 2 2" xfId="15604"/>
    <cellStyle name="Calculation 9 17 2 3" xfId="15605"/>
    <cellStyle name="Calculation 9 17 3" xfId="15606"/>
    <cellStyle name="Calculation 9 17 3 2" xfId="15607"/>
    <cellStyle name="Calculation 9 17 4" xfId="15608"/>
    <cellStyle name="Calculation 9 17 5" xfId="15609"/>
    <cellStyle name="Calculation 9 18" xfId="15610"/>
    <cellStyle name="Calculation 9 18 2" xfId="15611"/>
    <cellStyle name="Calculation 9 18 2 2" xfId="15612"/>
    <cellStyle name="Calculation 9 18 2 3" xfId="15613"/>
    <cellStyle name="Calculation 9 18 3" xfId="15614"/>
    <cellStyle name="Calculation 9 18 3 2" xfId="15615"/>
    <cellStyle name="Calculation 9 18 4" xfId="15616"/>
    <cellStyle name="Calculation 9 18 5" xfId="15617"/>
    <cellStyle name="Calculation 9 19" xfId="15618"/>
    <cellStyle name="Calculation 9 19 2" xfId="15619"/>
    <cellStyle name="Calculation 9 19 2 2" xfId="15620"/>
    <cellStyle name="Calculation 9 19 2 3" xfId="15621"/>
    <cellStyle name="Calculation 9 19 3" xfId="15622"/>
    <cellStyle name="Calculation 9 19 3 2" xfId="15623"/>
    <cellStyle name="Calculation 9 19 4" xfId="15624"/>
    <cellStyle name="Calculation 9 19 5" xfId="15625"/>
    <cellStyle name="Calculation 9 2" xfId="15626"/>
    <cellStyle name="Calculation 9 2 2" xfId="15627"/>
    <cellStyle name="Calculation 9 2 2 2" xfId="15628"/>
    <cellStyle name="Calculation 9 2 2 3" xfId="15629"/>
    <cellStyle name="Calculation 9 2 3" xfId="15630"/>
    <cellStyle name="Calculation 9 2 3 2" xfId="15631"/>
    <cellStyle name="Calculation 9 2 4" xfId="15632"/>
    <cellStyle name="Calculation 9 2 5" xfId="15633"/>
    <cellStyle name="Calculation 9 20" xfId="15634"/>
    <cellStyle name="Calculation 9 20 2" xfId="15635"/>
    <cellStyle name="Calculation 9 20 2 2" xfId="15636"/>
    <cellStyle name="Calculation 9 20 2 3" xfId="15637"/>
    <cellStyle name="Calculation 9 20 3" xfId="15638"/>
    <cellStyle name="Calculation 9 20 4" xfId="15639"/>
    <cellStyle name="Calculation 9 20 5" xfId="15640"/>
    <cellStyle name="Calculation 9 21" xfId="15641"/>
    <cellStyle name="Calculation 9 21 2" xfId="15642"/>
    <cellStyle name="Calculation 9 22" xfId="15643"/>
    <cellStyle name="Calculation 9 22 2" xfId="15644"/>
    <cellStyle name="Calculation 9 23" xfId="15645"/>
    <cellStyle name="Calculation 9 3" xfId="15646"/>
    <cellStyle name="Calculation 9 3 2" xfId="15647"/>
    <cellStyle name="Calculation 9 3 2 2" xfId="15648"/>
    <cellStyle name="Calculation 9 3 2 3" xfId="15649"/>
    <cellStyle name="Calculation 9 3 3" xfId="15650"/>
    <cellStyle name="Calculation 9 3 3 2" xfId="15651"/>
    <cellStyle name="Calculation 9 3 4" xfId="15652"/>
    <cellStyle name="Calculation 9 3 5" xfId="15653"/>
    <cellStyle name="Calculation 9 4" xfId="15654"/>
    <cellStyle name="Calculation 9 4 2" xfId="15655"/>
    <cellStyle name="Calculation 9 4 2 2" xfId="15656"/>
    <cellStyle name="Calculation 9 4 2 3" xfId="15657"/>
    <cellStyle name="Calculation 9 4 3" xfId="15658"/>
    <cellStyle name="Calculation 9 4 3 2" xfId="15659"/>
    <cellStyle name="Calculation 9 4 4" xfId="15660"/>
    <cellStyle name="Calculation 9 4 5" xfId="15661"/>
    <cellStyle name="Calculation 9 5" xfId="15662"/>
    <cellStyle name="Calculation 9 5 2" xfId="15663"/>
    <cellStyle name="Calculation 9 5 2 2" xfId="15664"/>
    <cellStyle name="Calculation 9 5 2 3" xfId="15665"/>
    <cellStyle name="Calculation 9 5 3" xfId="15666"/>
    <cellStyle name="Calculation 9 5 3 2" xfId="15667"/>
    <cellStyle name="Calculation 9 5 4" xfId="15668"/>
    <cellStyle name="Calculation 9 5 5" xfId="15669"/>
    <cellStyle name="Calculation 9 6" xfId="15670"/>
    <cellStyle name="Calculation 9 6 2" xfId="15671"/>
    <cellStyle name="Calculation 9 6 2 2" xfId="15672"/>
    <cellStyle name="Calculation 9 6 2 3" xfId="15673"/>
    <cellStyle name="Calculation 9 6 3" xfId="15674"/>
    <cellStyle name="Calculation 9 6 3 2" xfId="15675"/>
    <cellStyle name="Calculation 9 6 4" xfId="15676"/>
    <cellStyle name="Calculation 9 6 5" xfId="15677"/>
    <cellStyle name="Calculation 9 7" xfId="15678"/>
    <cellStyle name="Calculation 9 7 2" xfId="15679"/>
    <cellStyle name="Calculation 9 7 2 2" xfId="15680"/>
    <cellStyle name="Calculation 9 7 2 3" xfId="15681"/>
    <cellStyle name="Calculation 9 7 3" xfId="15682"/>
    <cellStyle name="Calculation 9 7 3 2" xfId="15683"/>
    <cellStyle name="Calculation 9 7 4" xfId="15684"/>
    <cellStyle name="Calculation 9 7 5" xfId="15685"/>
    <cellStyle name="Calculation 9 8" xfId="15686"/>
    <cellStyle name="Calculation 9 8 2" xfId="15687"/>
    <cellStyle name="Calculation 9 8 2 2" xfId="15688"/>
    <cellStyle name="Calculation 9 8 2 3" xfId="15689"/>
    <cellStyle name="Calculation 9 8 3" xfId="15690"/>
    <cellStyle name="Calculation 9 8 3 2" xfId="15691"/>
    <cellStyle name="Calculation 9 8 4" xfId="15692"/>
    <cellStyle name="Calculation 9 8 5" xfId="15693"/>
    <cellStyle name="Calculation 9 9" xfId="15694"/>
    <cellStyle name="Calculation 9 9 2" xfId="15695"/>
    <cellStyle name="Calculation 9 9 2 2" xfId="15696"/>
    <cellStyle name="Calculation 9 9 2 3" xfId="15697"/>
    <cellStyle name="Calculation 9 9 3" xfId="15698"/>
    <cellStyle name="Calculation 9 9 3 2" xfId="15699"/>
    <cellStyle name="Calculation 9 9 4" xfId="15700"/>
    <cellStyle name="Calculation 9 9 5" xfId="15701"/>
    <cellStyle name="cells" xfId="15702"/>
    <cellStyle name="Check Cell 10" xfId="15703"/>
    <cellStyle name="Check Cell 10 2" xfId="15704"/>
    <cellStyle name="Check Cell 10 3" xfId="15705"/>
    <cellStyle name="Check Cell 11" xfId="15706"/>
    <cellStyle name="Check Cell 11 2" xfId="15707"/>
    <cellStyle name="Check Cell 11 3" xfId="15708"/>
    <cellStyle name="Check Cell 12" xfId="15709"/>
    <cellStyle name="Check Cell 12 10" xfId="15710"/>
    <cellStyle name="Check Cell 12 10 2" xfId="15711"/>
    <cellStyle name="Check Cell 12 11" xfId="15712"/>
    <cellStyle name="Check Cell 12 11 2" xfId="15713"/>
    <cellStyle name="Check Cell 12 12" xfId="15714"/>
    <cellStyle name="Check Cell 12 12 2" xfId="15715"/>
    <cellStyle name="Check Cell 12 13" xfId="15716"/>
    <cellStyle name="Check Cell 12 13 2" xfId="15717"/>
    <cellStyle name="Check Cell 12 14" xfId="15718"/>
    <cellStyle name="Check Cell 12 14 2" xfId="15719"/>
    <cellStyle name="Check Cell 12 15" xfId="15720"/>
    <cellStyle name="Check Cell 12 15 2" xfId="15721"/>
    <cellStyle name="Check Cell 12 16" xfId="15722"/>
    <cellStyle name="Check Cell 12 16 2" xfId="15723"/>
    <cellStyle name="Check Cell 12 17" xfId="15724"/>
    <cellStyle name="Check Cell 12 17 2" xfId="15725"/>
    <cellStyle name="Check Cell 12 18" xfId="15726"/>
    <cellStyle name="Check Cell 12 18 2" xfId="15727"/>
    <cellStyle name="Check Cell 12 19" xfId="15728"/>
    <cellStyle name="Check Cell 12 19 2" xfId="15729"/>
    <cellStyle name="Check Cell 12 2" xfId="15730"/>
    <cellStyle name="Check Cell 12 2 2" xfId="15731"/>
    <cellStyle name="Check Cell 12 20" xfId="15732"/>
    <cellStyle name="Check Cell 12 20 2" xfId="15733"/>
    <cellStyle name="Check Cell 12 21" xfId="15734"/>
    <cellStyle name="Check Cell 12 21 2" xfId="15735"/>
    <cellStyle name="Check Cell 12 22" xfId="15736"/>
    <cellStyle name="Check Cell 12 22 2" xfId="15737"/>
    <cellStyle name="Check Cell 12 23" xfId="15738"/>
    <cellStyle name="Check Cell 12 23 2" xfId="15739"/>
    <cellStyle name="Check Cell 12 24" xfId="15740"/>
    <cellStyle name="Check Cell 12 24 2" xfId="15741"/>
    <cellStyle name="Check Cell 12 25" xfId="15742"/>
    <cellStyle name="Check Cell 12 25 2" xfId="15743"/>
    <cellStyle name="Check Cell 12 26" xfId="15744"/>
    <cellStyle name="Check Cell 12 26 2" xfId="15745"/>
    <cellStyle name="Check Cell 12 27" xfId="15746"/>
    <cellStyle name="Check Cell 12 27 2" xfId="15747"/>
    <cellStyle name="Check Cell 12 28" xfId="15748"/>
    <cellStyle name="Check Cell 12 28 2" xfId="15749"/>
    <cellStyle name="Check Cell 12 29" xfId="15750"/>
    <cellStyle name="Check Cell 12 29 2" xfId="15751"/>
    <cellStyle name="Check Cell 12 3" xfId="15752"/>
    <cellStyle name="Check Cell 12 3 2" xfId="15753"/>
    <cellStyle name="Check Cell 12 30" xfId="15754"/>
    <cellStyle name="Check Cell 12 30 2" xfId="15755"/>
    <cellStyle name="Check Cell 12 31" xfId="15756"/>
    <cellStyle name="Check Cell 12 4" xfId="15757"/>
    <cellStyle name="Check Cell 12 4 2" xfId="15758"/>
    <cellStyle name="Check Cell 12 5" xfId="15759"/>
    <cellStyle name="Check Cell 12 5 2" xfId="15760"/>
    <cellStyle name="Check Cell 12 6" xfId="15761"/>
    <cellStyle name="Check Cell 12 6 2" xfId="15762"/>
    <cellStyle name="Check Cell 12 7" xfId="15763"/>
    <cellStyle name="Check Cell 12 7 2" xfId="15764"/>
    <cellStyle name="Check Cell 12 8" xfId="15765"/>
    <cellStyle name="Check Cell 12 8 2" xfId="15766"/>
    <cellStyle name="Check Cell 12 9" xfId="15767"/>
    <cellStyle name="Check Cell 12 9 2" xfId="15768"/>
    <cellStyle name="Check Cell 13" xfId="15769"/>
    <cellStyle name="Check Cell 13 2" xfId="15770"/>
    <cellStyle name="Check Cell 14" xfId="15771"/>
    <cellStyle name="Check Cell 14 2" xfId="15772"/>
    <cellStyle name="Check Cell 15" xfId="15773"/>
    <cellStyle name="Check Cell 15 2" xfId="15774"/>
    <cellStyle name="Check Cell 16" xfId="15775"/>
    <cellStyle name="Check Cell 16 2" xfId="15776"/>
    <cellStyle name="Check Cell 17" xfId="15777"/>
    <cellStyle name="Check Cell 18" xfId="15778"/>
    <cellStyle name="Check Cell 19" xfId="15779"/>
    <cellStyle name="Check Cell 2" xfId="15780"/>
    <cellStyle name="Check Cell 2 10" xfId="15781"/>
    <cellStyle name="Check Cell 2 10 2" xfId="15782"/>
    <cellStyle name="Check Cell 2 11" xfId="15783"/>
    <cellStyle name="Check Cell 2 11 2" xfId="15784"/>
    <cellStyle name="Check Cell 2 12" xfId="15785"/>
    <cellStyle name="Check Cell 2 13" xfId="15786"/>
    <cellStyle name="Check Cell 2 14" xfId="15787"/>
    <cellStyle name="Check Cell 2 15" xfId="15788"/>
    <cellStyle name="Check Cell 2 16" xfId="15789"/>
    <cellStyle name="Check Cell 2 17" xfId="15790"/>
    <cellStyle name="Check Cell 2 18" xfId="15791"/>
    <cellStyle name="Check Cell 2 19" xfId="15792"/>
    <cellStyle name="Check Cell 2 2" xfId="15793"/>
    <cellStyle name="Check Cell 2 2 2" xfId="15794"/>
    <cellStyle name="Check Cell 2 2 3" xfId="15795"/>
    <cellStyle name="Check Cell 2 20" xfId="15796"/>
    <cellStyle name="Check Cell 2 21" xfId="15797"/>
    <cellStyle name="Check Cell 2 22" xfId="15798"/>
    <cellStyle name="Check Cell 2 23" xfId="15799"/>
    <cellStyle name="Check Cell 2 24" xfId="15800"/>
    <cellStyle name="Check Cell 2 3" xfId="15801"/>
    <cellStyle name="Check Cell 2 3 2" xfId="15802"/>
    <cellStyle name="Check Cell 2 3 3" xfId="15803"/>
    <cellStyle name="Check Cell 2 4" xfId="15804"/>
    <cellStyle name="Check Cell 2 4 2" xfId="15805"/>
    <cellStyle name="Check Cell 2 4 3" xfId="15806"/>
    <cellStyle name="Check Cell 2 5" xfId="15807"/>
    <cellStyle name="Check Cell 2 5 2" xfId="15808"/>
    <cellStyle name="Check Cell 2 5 3" xfId="15809"/>
    <cellStyle name="Check Cell 2 6" xfId="15810"/>
    <cellStyle name="Check Cell 2 6 2" xfId="15811"/>
    <cellStyle name="Check Cell 2 6 3" xfId="15812"/>
    <cellStyle name="Check Cell 2 7" xfId="15813"/>
    <cellStyle name="Check Cell 2 7 2" xfId="15814"/>
    <cellStyle name="Check Cell 2 7 3" xfId="15815"/>
    <cellStyle name="Check Cell 2 8" xfId="15816"/>
    <cellStyle name="Check Cell 2 8 2" xfId="15817"/>
    <cellStyle name="Check Cell 2 8 3" xfId="15818"/>
    <cellStyle name="Check Cell 2 9" xfId="15819"/>
    <cellStyle name="Check Cell 20" xfId="15820"/>
    <cellStyle name="Check Cell 21" xfId="15821"/>
    <cellStyle name="Check Cell 22" xfId="15822"/>
    <cellStyle name="Check Cell 23" xfId="15823"/>
    <cellStyle name="Check Cell 24" xfId="15824"/>
    <cellStyle name="Check Cell 25" xfId="15825"/>
    <cellStyle name="Check Cell 26" xfId="15826"/>
    <cellStyle name="Check Cell 27" xfId="15827"/>
    <cellStyle name="Check Cell 28" xfId="15828"/>
    <cellStyle name="Check Cell 29" xfId="15829"/>
    <cellStyle name="Check Cell 3" xfId="15830"/>
    <cellStyle name="Check Cell 3 2" xfId="15831"/>
    <cellStyle name="Check Cell 3 2 2" xfId="15832"/>
    <cellStyle name="Check Cell 3 3" xfId="15833"/>
    <cellStyle name="Check Cell 3 4" xfId="15834"/>
    <cellStyle name="Check Cell 4" xfId="15835"/>
    <cellStyle name="Check Cell 4 2" xfId="15836"/>
    <cellStyle name="Check Cell 4 2 2" xfId="15837"/>
    <cellStyle name="Check Cell 4 3" xfId="15838"/>
    <cellStyle name="Check Cell 4 4" xfId="15839"/>
    <cellStyle name="Check Cell 5" xfId="15840"/>
    <cellStyle name="Check Cell 5 2" xfId="15841"/>
    <cellStyle name="Check Cell 5 2 2" xfId="15842"/>
    <cellStyle name="Check Cell 5 3" xfId="15843"/>
    <cellStyle name="Check Cell 5 4" xfId="15844"/>
    <cellStyle name="Check Cell 6" xfId="15845"/>
    <cellStyle name="Check Cell 6 2" xfId="15846"/>
    <cellStyle name="Check Cell 6 2 2" xfId="15847"/>
    <cellStyle name="Check Cell 6 3" xfId="15848"/>
    <cellStyle name="Check Cell 6 3 2" xfId="15849"/>
    <cellStyle name="Check Cell 6 4" xfId="15850"/>
    <cellStyle name="Check Cell 6 5" xfId="15851"/>
    <cellStyle name="Check Cell 6 6" xfId="15852"/>
    <cellStyle name="Check Cell 7" xfId="15853"/>
    <cellStyle name="Check Cell 7 10" xfId="15854"/>
    <cellStyle name="Check Cell 7 10 2" xfId="15855"/>
    <cellStyle name="Check Cell 7 11" xfId="15856"/>
    <cellStyle name="Check Cell 7 11 2" xfId="15857"/>
    <cellStyle name="Check Cell 7 12" xfId="15858"/>
    <cellStyle name="Check Cell 7 13" xfId="15859"/>
    <cellStyle name="Check Cell 7 2" xfId="15860"/>
    <cellStyle name="Check Cell 7 2 2" xfId="15861"/>
    <cellStyle name="Check Cell 7 3" xfId="15862"/>
    <cellStyle name="Check Cell 7 3 2" xfId="15863"/>
    <cellStyle name="Check Cell 7 4" xfId="15864"/>
    <cellStyle name="Check Cell 7 4 2" xfId="15865"/>
    <cellStyle name="Check Cell 7 5" xfId="15866"/>
    <cellStyle name="Check Cell 7 5 2" xfId="15867"/>
    <cellStyle name="Check Cell 7 6" xfId="15868"/>
    <cellStyle name="Check Cell 7 6 2" xfId="15869"/>
    <cellStyle name="Check Cell 7 7" xfId="15870"/>
    <cellStyle name="Check Cell 7 7 2" xfId="15871"/>
    <cellStyle name="Check Cell 7 8" xfId="15872"/>
    <cellStyle name="Check Cell 7 8 2" xfId="15873"/>
    <cellStyle name="Check Cell 7 9" xfId="15874"/>
    <cellStyle name="Check Cell 7 9 2" xfId="15875"/>
    <cellStyle name="Check Cell 8" xfId="15876"/>
    <cellStyle name="Check Cell 8 2" xfId="15877"/>
    <cellStyle name="Check Cell 8 3" xfId="15878"/>
    <cellStyle name="Check Cell 9" xfId="15879"/>
    <cellStyle name="Check Cell 9 2" xfId="15880"/>
    <cellStyle name="Check Cell 9 3" xfId="15881"/>
    <cellStyle name="column field" xfId="15882"/>
    <cellStyle name="column field 2" xfId="15883"/>
    <cellStyle name="column field 3" xfId="55635"/>
    <cellStyle name="Comma" xfId="1" builtinId="3" customBuiltin="1"/>
    <cellStyle name="Comma 10" xfId="55646"/>
    <cellStyle name="Comma 11" xfId="55652"/>
    <cellStyle name="Comma 12" xfId="55655"/>
    <cellStyle name="Comma 13" xfId="55644"/>
    <cellStyle name="Comma 14" xfId="4"/>
    <cellStyle name="Comma 14 2" xfId="34"/>
    <cellStyle name="Comma 15" xfId="55661"/>
    <cellStyle name="Comma 2" xfId="5"/>
    <cellStyle name="Comma 2 10" xfId="15884"/>
    <cellStyle name="Comma 2 10 2" xfId="15885"/>
    <cellStyle name="Comma 2 10 3" xfId="15886"/>
    <cellStyle name="Comma 2 10 4" xfId="55597"/>
    <cellStyle name="Comma 2 11" xfId="15887"/>
    <cellStyle name="Comma 2 11 2" xfId="15888"/>
    <cellStyle name="Comma 2 11 3" xfId="15889"/>
    <cellStyle name="Comma 2 11 4" xfId="55599"/>
    <cellStyle name="Comma 2 12" xfId="15890"/>
    <cellStyle name="Comma 2 12 2" xfId="15891"/>
    <cellStyle name="Comma 2 12 3" xfId="15892"/>
    <cellStyle name="Comma 2 12 4" xfId="55607"/>
    <cellStyle name="Comma 2 13" xfId="15893"/>
    <cellStyle name="Comma 2 13 2" xfId="15894"/>
    <cellStyle name="Comma 2 13 3" xfId="15895"/>
    <cellStyle name="Comma 2 14" xfId="15896"/>
    <cellStyle name="Comma 2 14 2" xfId="15897"/>
    <cellStyle name="Comma 2 14 3" xfId="15898"/>
    <cellStyle name="Comma 2 15" xfId="15899"/>
    <cellStyle name="Comma 2 15 2" xfId="15900"/>
    <cellStyle name="Comma 2 15 3" xfId="15901"/>
    <cellStyle name="Comma 2 16" xfId="15902"/>
    <cellStyle name="Comma 2 16 2" xfId="15903"/>
    <cellStyle name="Comma 2 16 3" xfId="15904"/>
    <cellStyle name="Comma 2 17" xfId="15905"/>
    <cellStyle name="Comma 2 17 2" xfId="15906"/>
    <cellStyle name="Comma 2 17 3" xfId="15907"/>
    <cellStyle name="Comma 2 18" xfId="15908"/>
    <cellStyle name="Comma 2 18 2" xfId="15909"/>
    <cellStyle name="Comma 2 18 3" xfId="15910"/>
    <cellStyle name="Comma 2 19" xfId="15911"/>
    <cellStyle name="Comma 2 19 2" xfId="15912"/>
    <cellStyle name="Comma 2 19 3" xfId="15913"/>
    <cellStyle name="Comma 2 2" xfId="30"/>
    <cellStyle name="Comma 2 2 10" xfId="15914"/>
    <cellStyle name="Comma 2 2 10 2" xfId="15915"/>
    <cellStyle name="Comma 2 2 10 3" xfId="15916"/>
    <cellStyle name="Comma 2 2 11" xfId="15917"/>
    <cellStyle name="Comma 2 2 11 2" xfId="15918"/>
    <cellStyle name="Comma 2 2 11 3" xfId="15919"/>
    <cellStyle name="Comma 2 2 12" xfId="15920"/>
    <cellStyle name="Comma 2 2 12 2" xfId="15921"/>
    <cellStyle name="Comma 2 2 12 3" xfId="15922"/>
    <cellStyle name="Comma 2 2 13" xfId="15923"/>
    <cellStyle name="Comma 2 2 14" xfId="15924"/>
    <cellStyle name="Comma 2 2 15" xfId="15925"/>
    <cellStyle name="Comma 2 2 16" xfId="15926"/>
    <cellStyle name="Comma 2 2 17" xfId="55582"/>
    <cellStyle name="Comma 2 2 18" xfId="51"/>
    <cellStyle name="Comma 2 2 2" xfId="91"/>
    <cellStyle name="Comma 2 2 2 10" xfId="15927"/>
    <cellStyle name="Comma 2 2 2 10 2" xfId="15928"/>
    <cellStyle name="Comma 2 2 2 10 3" xfId="15929"/>
    <cellStyle name="Comma 2 2 2 11" xfId="15930"/>
    <cellStyle name="Comma 2 2 2 11 2" xfId="15931"/>
    <cellStyle name="Comma 2 2 2 11 3" xfId="15932"/>
    <cellStyle name="Comma 2 2 2 12" xfId="15933"/>
    <cellStyle name="Comma 2 2 2 12 2" xfId="15934"/>
    <cellStyle name="Comma 2 2 2 12 3" xfId="15935"/>
    <cellStyle name="Comma 2 2 2 13" xfId="15936"/>
    <cellStyle name="Comma 2 2 2 14" xfId="15937"/>
    <cellStyle name="Comma 2 2 2 15" xfId="15938"/>
    <cellStyle name="Comma 2 2 2 2" xfId="15939"/>
    <cellStyle name="Comma 2 2 2 2 2" xfId="15940"/>
    <cellStyle name="Comma 2 2 2 2 2 2" xfId="15941"/>
    <cellStyle name="Comma 2 2 2 2 2 3" xfId="15942"/>
    <cellStyle name="Comma 2 2 2 2 2 4" xfId="15943"/>
    <cellStyle name="Comma 2 2 2 3" xfId="15944"/>
    <cellStyle name="Comma 2 2 2 3 2" xfId="15945"/>
    <cellStyle name="Comma 2 2 2 3 3" xfId="15946"/>
    <cellStyle name="Comma 2 2 2 4" xfId="15947"/>
    <cellStyle name="Comma 2 2 2 4 2" xfId="15948"/>
    <cellStyle name="Comma 2 2 2 4 3" xfId="15949"/>
    <cellStyle name="Comma 2 2 2 5" xfId="15950"/>
    <cellStyle name="Comma 2 2 2 5 2" xfId="15951"/>
    <cellStyle name="Comma 2 2 2 5 3" xfId="15952"/>
    <cellStyle name="Comma 2 2 2 6" xfId="15953"/>
    <cellStyle name="Comma 2 2 2 6 2" xfId="15954"/>
    <cellStyle name="Comma 2 2 2 6 3" xfId="15955"/>
    <cellStyle name="Comma 2 2 2 7" xfId="15956"/>
    <cellStyle name="Comma 2 2 2 7 2" xfId="15957"/>
    <cellStyle name="Comma 2 2 2 7 3" xfId="15958"/>
    <cellStyle name="Comma 2 2 2 8" xfId="15959"/>
    <cellStyle name="Comma 2 2 2 8 2" xfId="15960"/>
    <cellStyle name="Comma 2 2 2 8 3" xfId="15961"/>
    <cellStyle name="Comma 2 2 2 9" xfId="15962"/>
    <cellStyle name="Comma 2 2 2 9 2" xfId="15963"/>
    <cellStyle name="Comma 2 2 2 9 3" xfId="15964"/>
    <cellStyle name="Comma 2 2 3" xfId="15965"/>
    <cellStyle name="Comma 2 2 3 2" xfId="15966"/>
    <cellStyle name="Comma 2 2 3 2 2" xfId="15967"/>
    <cellStyle name="Comma 2 2 3 3" xfId="15968"/>
    <cellStyle name="Comma 2 2 3 4" xfId="15969"/>
    <cellStyle name="Comma 2 2 4" xfId="15970"/>
    <cellStyle name="Comma 2 2 4 2" xfId="15971"/>
    <cellStyle name="Comma 2 2 4 3" xfId="15972"/>
    <cellStyle name="Comma 2 2 5" xfId="15973"/>
    <cellStyle name="Comma 2 2 5 2" xfId="15974"/>
    <cellStyle name="Comma 2 2 5 3" xfId="15975"/>
    <cellStyle name="Comma 2 2 6" xfId="15976"/>
    <cellStyle name="Comma 2 2 6 2" xfId="15977"/>
    <cellStyle name="Comma 2 2 6 3" xfId="15978"/>
    <cellStyle name="Comma 2 2 7" xfId="15979"/>
    <cellStyle name="Comma 2 2 7 2" xfId="15980"/>
    <cellStyle name="Comma 2 2 7 3" xfId="15981"/>
    <cellStyle name="Comma 2 2 8" xfId="15982"/>
    <cellStyle name="Comma 2 2 8 2" xfId="15983"/>
    <cellStyle name="Comma 2 2 8 3" xfId="15984"/>
    <cellStyle name="Comma 2 2 9" xfId="15985"/>
    <cellStyle name="Comma 2 2 9 2" xfId="15986"/>
    <cellStyle name="Comma 2 2 9 3" xfId="15987"/>
    <cellStyle name="Comma 2 20" xfId="15988"/>
    <cellStyle name="Comma 2 20 2" xfId="15989"/>
    <cellStyle name="Comma 2 20 3" xfId="15990"/>
    <cellStyle name="Comma 2 21" xfId="15991"/>
    <cellStyle name="Comma 2 21 2" xfId="15992"/>
    <cellStyle name="Comma 2 21 3" xfId="15993"/>
    <cellStyle name="Comma 2 22" xfId="15994"/>
    <cellStyle name="Comma 2 22 2" xfId="15995"/>
    <cellStyle name="Comma 2 22 3" xfId="15996"/>
    <cellStyle name="Comma 2 23" xfId="15997"/>
    <cellStyle name="Comma 2 23 2" xfId="15998"/>
    <cellStyle name="Comma 2 23 3" xfId="15999"/>
    <cellStyle name="Comma 2 24" xfId="16000"/>
    <cellStyle name="Comma 2 24 2" xfId="16001"/>
    <cellStyle name="Comma 2 24 3" xfId="16002"/>
    <cellStyle name="Comma 2 25" xfId="16003"/>
    <cellStyle name="Comma 2 25 2" xfId="16004"/>
    <cellStyle name="Comma 2 25 3" xfId="16005"/>
    <cellStyle name="Comma 2 26" xfId="16006"/>
    <cellStyle name="Comma 2 26 2" xfId="16007"/>
    <cellStyle name="Comma 2 26 3" xfId="16008"/>
    <cellStyle name="Comma 2 27" xfId="16009"/>
    <cellStyle name="Comma 2 27 2" xfId="16010"/>
    <cellStyle name="Comma 2 27 3" xfId="16011"/>
    <cellStyle name="Comma 2 28" xfId="16012"/>
    <cellStyle name="Comma 2 28 2" xfId="16013"/>
    <cellStyle name="Comma 2 28 2 2" xfId="16014"/>
    <cellStyle name="Comma 2 28 2 3" xfId="16015"/>
    <cellStyle name="Comma 2 28 2 4" xfId="16016"/>
    <cellStyle name="Comma 2 29" xfId="16017"/>
    <cellStyle name="Comma 2 29 2" xfId="16018"/>
    <cellStyle name="Comma 2 29 3" xfId="16019"/>
    <cellStyle name="Comma 2 3" xfId="92"/>
    <cellStyle name="Comma 2 3 2" xfId="16020"/>
    <cellStyle name="Comma 2 3 3" xfId="16021"/>
    <cellStyle name="Comma 2 3 4" xfId="16022"/>
    <cellStyle name="Comma 2 3 5" xfId="16023"/>
    <cellStyle name="Comma 2 3 6" xfId="55584"/>
    <cellStyle name="Comma 2 30" xfId="16024"/>
    <cellStyle name="Comma 2 30 2" xfId="16025"/>
    <cellStyle name="Comma 2 30 3" xfId="16026"/>
    <cellStyle name="Comma 2 31" xfId="16027"/>
    <cellStyle name="Comma 2 31 2" xfId="16028"/>
    <cellStyle name="Comma 2 31 3" xfId="16029"/>
    <cellStyle name="Comma 2 32" xfId="16030"/>
    <cellStyle name="Comma 2 32 2" xfId="16031"/>
    <cellStyle name="Comma 2 32 3" xfId="16032"/>
    <cellStyle name="Comma 2 33" xfId="16033"/>
    <cellStyle name="Comma 2 33 2" xfId="16034"/>
    <cellStyle name="Comma 2 33 3" xfId="16035"/>
    <cellStyle name="Comma 2 34" xfId="16036"/>
    <cellStyle name="Comma 2 34 2" xfId="16037"/>
    <cellStyle name="Comma 2 34 3" xfId="16038"/>
    <cellStyle name="Comma 2 35" xfId="16039"/>
    <cellStyle name="Comma 2 35 2" xfId="16040"/>
    <cellStyle name="Comma 2 35 3" xfId="16041"/>
    <cellStyle name="Comma 2 36" xfId="16042"/>
    <cellStyle name="Comma 2 36 2" xfId="16043"/>
    <cellStyle name="Comma 2 36 3" xfId="16044"/>
    <cellStyle name="Comma 2 37" xfId="16045"/>
    <cellStyle name="Comma 2 37 2" xfId="16046"/>
    <cellStyle name="Comma 2 37 3" xfId="16047"/>
    <cellStyle name="Comma 2 38" xfId="16048"/>
    <cellStyle name="Comma 2 38 2" xfId="16049"/>
    <cellStyle name="Comma 2 38 3" xfId="16050"/>
    <cellStyle name="Comma 2 39" xfId="16051"/>
    <cellStyle name="Comma 2 4" xfId="93"/>
    <cellStyle name="Comma 2 4 2" xfId="16052"/>
    <cellStyle name="Comma 2 4 3" xfId="16053"/>
    <cellStyle name="Comma 2 4 4" xfId="55585"/>
    <cellStyle name="Comma 2 40" xfId="16054"/>
    <cellStyle name="Comma 2 41" xfId="16055"/>
    <cellStyle name="Comma 2 42" xfId="16056"/>
    <cellStyle name="Comma 2 43" xfId="55603"/>
    <cellStyle name="Comma 2 44" xfId="55657"/>
    <cellStyle name="Comma 2 45" xfId="61"/>
    <cellStyle name="Comma 2 5" xfId="94"/>
    <cellStyle name="Comma 2 5 2" xfId="16057"/>
    <cellStyle name="Comma 2 5 3" xfId="16058"/>
    <cellStyle name="Comma 2 5 4" xfId="55587"/>
    <cellStyle name="Comma 2 6" xfId="90"/>
    <cellStyle name="Comma 2 6 2" xfId="16059"/>
    <cellStyle name="Comma 2 6 3" xfId="16060"/>
    <cellStyle name="Comma 2 6 4" xfId="55589"/>
    <cellStyle name="Comma 2 7" xfId="16061"/>
    <cellStyle name="Comma 2 7 2" xfId="16062"/>
    <cellStyle name="Comma 2 7 3" xfId="16063"/>
    <cellStyle name="Comma 2 7 4" xfId="55591"/>
    <cellStyle name="Comma 2 8" xfId="16064"/>
    <cellStyle name="Comma 2 8 2" xfId="16065"/>
    <cellStyle name="Comma 2 8 3" xfId="16066"/>
    <cellStyle name="Comma 2 8 4" xfId="55593"/>
    <cellStyle name="Comma 2 9" xfId="16067"/>
    <cellStyle name="Comma 2 9 2" xfId="16068"/>
    <cellStyle name="Comma 2 9 3" xfId="16069"/>
    <cellStyle name="Comma 2 9 4" xfId="55595"/>
    <cellStyle name="Comma 3" xfId="6"/>
    <cellStyle name="Comma 3 10" xfId="16070"/>
    <cellStyle name="Comma 3 10 2" xfId="16071"/>
    <cellStyle name="Comma 3 10 3" xfId="16072"/>
    <cellStyle name="Comma 3 11" xfId="16073"/>
    <cellStyle name="Comma 3 11 2" xfId="16074"/>
    <cellStyle name="Comma 3 11 3" xfId="16075"/>
    <cellStyle name="Comma 3 12" xfId="16076"/>
    <cellStyle name="Comma 3 12 2" xfId="16077"/>
    <cellStyle name="Comma 3 12 3" xfId="16078"/>
    <cellStyle name="Comma 3 13" xfId="16079"/>
    <cellStyle name="Comma 3 13 2" xfId="16080"/>
    <cellStyle name="Comma 3 13 3" xfId="16081"/>
    <cellStyle name="Comma 3 14" xfId="16082"/>
    <cellStyle name="Comma 3 14 2" xfId="16083"/>
    <cellStyle name="Comma 3 14 3" xfId="16084"/>
    <cellStyle name="Comma 3 15" xfId="16085"/>
    <cellStyle name="Comma 3 15 2" xfId="16086"/>
    <cellStyle name="Comma 3 15 3" xfId="16087"/>
    <cellStyle name="Comma 3 16" xfId="16088"/>
    <cellStyle name="Comma 3 16 2" xfId="16089"/>
    <cellStyle name="Comma 3 16 3" xfId="16090"/>
    <cellStyle name="Comma 3 17" xfId="16091"/>
    <cellStyle name="Comma 3 17 2" xfId="16092"/>
    <cellStyle name="Comma 3 17 3" xfId="16093"/>
    <cellStyle name="Comma 3 18" xfId="16094"/>
    <cellStyle name="Comma 3 18 2" xfId="16095"/>
    <cellStyle name="Comma 3 18 3" xfId="16096"/>
    <cellStyle name="Comma 3 19" xfId="16097"/>
    <cellStyle name="Comma 3 19 2" xfId="16098"/>
    <cellStyle name="Comma 3 19 3" xfId="16099"/>
    <cellStyle name="Comma 3 2" xfId="35"/>
    <cellStyle name="Comma 3 2 10" xfId="16100"/>
    <cellStyle name="Comma 3 2 10 2" xfId="16101"/>
    <cellStyle name="Comma 3 2 10 3" xfId="16102"/>
    <cellStyle name="Comma 3 2 11" xfId="16103"/>
    <cellStyle name="Comma 3 2 11 2" xfId="16104"/>
    <cellStyle name="Comma 3 2 11 3" xfId="16105"/>
    <cellStyle name="Comma 3 2 12" xfId="16106"/>
    <cellStyle name="Comma 3 2 12 2" xfId="16107"/>
    <cellStyle name="Comma 3 2 12 3" xfId="16108"/>
    <cellStyle name="Comma 3 2 13" xfId="16109"/>
    <cellStyle name="Comma 3 2 2" xfId="16110"/>
    <cellStyle name="Comma 3 2 2 10" xfId="16111"/>
    <cellStyle name="Comma 3 2 2 10 2" xfId="16112"/>
    <cellStyle name="Comma 3 2 2 10 3" xfId="16113"/>
    <cellStyle name="Comma 3 2 2 11" xfId="16114"/>
    <cellStyle name="Comma 3 2 2 11 2" xfId="16115"/>
    <cellStyle name="Comma 3 2 2 11 3" xfId="16116"/>
    <cellStyle name="Comma 3 2 2 12" xfId="16117"/>
    <cellStyle name="Comma 3 2 2 12 2" xfId="16118"/>
    <cellStyle name="Comma 3 2 2 12 3" xfId="16119"/>
    <cellStyle name="Comma 3 2 2 13" xfId="16120"/>
    <cellStyle name="Comma 3 2 2 14" xfId="16121"/>
    <cellStyle name="Comma 3 2 2 15" xfId="16122"/>
    <cellStyle name="Comma 3 2 2 2" xfId="16123"/>
    <cellStyle name="Comma 3 2 2 2 2" xfId="16124"/>
    <cellStyle name="Comma 3 2 2 2 2 2" xfId="16125"/>
    <cellStyle name="Comma 3 2 2 2 2 3" xfId="16126"/>
    <cellStyle name="Comma 3 2 2 2 2 4" xfId="16127"/>
    <cellStyle name="Comma 3 2 2 3" xfId="16128"/>
    <cellStyle name="Comma 3 2 2 3 2" xfId="16129"/>
    <cellStyle name="Comma 3 2 2 3 3" xfId="16130"/>
    <cellStyle name="Comma 3 2 2 4" xfId="16131"/>
    <cellStyle name="Comma 3 2 2 4 2" xfId="16132"/>
    <cellStyle name="Comma 3 2 2 4 3" xfId="16133"/>
    <cellStyle name="Comma 3 2 2 5" xfId="16134"/>
    <cellStyle name="Comma 3 2 2 5 2" xfId="16135"/>
    <cellStyle name="Comma 3 2 2 5 3" xfId="16136"/>
    <cellStyle name="Comma 3 2 2 6" xfId="16137"/>
    <cellStyle name="Comma 3 2 2 6 2" xfId="16138"/>
    <cellStyle name="Comma 3 2 2 6 3" xfId="16139"/>
    <cellStyle name="Comma 3 2 2 7" xfId="16140"/>
    <cellStyle name="Comma 3 2 2 7 2" xfId="16141"/>
    <cellStyle name="Comma 3 2 2 7 3" xfId="16142"/>
    <cellStyle name="Comma 3 2 2 8" xfId="16143"/>
    <cellStyle name="Comma 3 2 2 8 2" xfId="16144"/>
    <cellStyle name="Comma 3 2 2 8 3" xfId="16145"/>
    <cellStyle name="Comma 3 2 2 9" xfId="16146"/>
    <cellStyle name="Comma 3 2 2 9 2" xfId="16147"/>
    <cellStyle name="Comma 3 2 2 9 3" xfId="16148"/>
    <cellStyle name="Comma 3 2 3" xfId="16149"/>
    <cellStyle name="Comma 3 2 3 2" xfId="16150"/>
    <cellStyle name="Comma 3 2 3 2 2" xfId="16151"/>
    <cellStyle name="Comma 3 2 3 3" xfId="16152"/>
    <cellStyle name="Comma 3 2 3 4" xfId="16153"/>
    <cellStyle name="Comma 3 2 4" xfId="16154"/>
    <cellStyle name="Comma 3 2 4 2" xfId="16155"/>
    <cellStyle name="Comma 3 2 4 3" xfId="16156"/>
    <cellStyle name="Comma 3 2 5" xfId="16157"/>
    <cellStyle name="Comma 3 2 5 2" xfId="16158"/>
    <cellStyle name="Comma 3 2 5 3" xfId="16159"/>
    <cellStyle name="Comma 3 2 6" xfId="16160"/>
    <cellStyle name="Comma 3 2 6 2" xfId="16161"/>
    <cellStyle name="Comma 3 2 6 3" xfId="16162"/>
    <cellStyle name="Comma 3 2 7" xfId="16163"/>
    <cellStyle name="Comma 3 2 7 2" xfId="16164"/>
    <cellStyle name="Comma 3 2 7 3" xfId="16165"/>
    <cellStyle name="Comma 3 2 8" xfId="16166"/>
    <cellStyle name="Comma 3 2 8 2" xfId="16167"/>
    <cellStyle name="Comma 3 2 8 3" xfId="16168"/>
    <cellStyle name="Comma 3 2 9" xfId="16169"/>
    <cellStyle name="Comma 3 2 9 2" xfId="16170"/>
    <cellStyle name="Comma 3 2 9 3" xfId="16171"/>
    <cellStyle name="Comma 3 20" xfId="16172"/>
    <cellStyle name="Comma 3 20 2" xfId="16173"/>
    <cellStyle name="Comma 3 20 3" xfId="16174"/>
    <cellStyle name="Comma 3 21" xfId="16175"/>
    <cellStyle name="Comma 3 21 2" xfId="16176"/>
    <cellStyle name="Comma 3 21 3" xfId="16177"/>
    <cellStyle name="Comma 3 22" xfId="16178"/>
    <cellStyle name="Comma 3 22 2" xfId="16179"/>
    <cellStyle name="Comma 3 22 3" xfId="16180"/>
    <cellStyle name="Comma 3 23" xfId="16181"/>
    <cellStyle name="Comma 3 23 2" xfId="16182"/>
    <cellStyle name="Comma 3 23 3" xfId="16183"/>
    <cellStyle name="Comma 3 24" xfId="16184"/>
    <cellStyle name="Comma 3 24 2" xfId="16185"/>
    <cellStyle name="Comma 3 24 3" xfId="16186"/>
    <cellStyle name="Comma 3 25" xfId="16187"/>
    <cellStyle name="Comma 3 25 2" xfId="16188"/>
    <cellStyle name="Comma 3 25 3" xfId="16189"/>
    <cellStyle name="Comma 3 26" xfId="16190"/>
    <cellStyle name="Comma 3 26 2" xfId="16191"/>
    <cellStyle name="Comma 3 26 3" xfId="16192"/>
    <cellStyle name="Comma 3 27" xfId="16193"/>
    <cellStyle name="Comma 3 27 2" xfId="16194"/>
    <cellStyle name="Comma 3 27 3" xfId="16195"/>
    <cellStyle name="Comma 3 28" xfId="16196"/>
    <cellStyle name="Comma 3 28 2" xfId="16197"/>
    <cellStyle name="Comma 3 28 2 2" xfId="16198"/>
    <cellStyle name="Comma 3 28 2 3" xfId="16199"/>
    <cellStyle name="Comma 3 28 2 4" xfId="16200"/>
    <cellStyle name="Comma 3 29" xfId="16201"/>
    <cellStyle name="Comma 3 29 2" xfId="16202"/>
    <cellStyle name="Comma 3 29 3" xfId="16203"/>
    <cellStyle name="Comma 3 3" xfId="95"/>
    <cellStyle name="Comma 3 3 2" xfId="16204"/>
    <cellStyle name="Comma 3 3 3" xfId="16205"/>
    <cellStyle name="Comma 3 30" xfId="16206"/>
    <cellStyle name="Comma 3 30 2" xfId="16207"/>
    <cellStyle name="Comma 3 30 3" xfId="16208"/>
    <cellStyle name="Comma 3 31" xfId="16209"/>
    <cellStyle name="Comma 3 31 2" xfId="16210"/>
    <cellStyle name="Comma 3 31 3" xfId="16211"/>
    <cellStyle name="Comma 3 32" xfId="16212"/>
    <cellStyle name="Comma 3 32 2" xfId="16213"/>
    <cellStyle name="Comma 3 32 3" xfId="16214"/>
    <cellStyle name="Comma 3 33" xfId="16215"/>
    <cellStyle name="Comma 3 33 2" xfId="16216"/>
    <cellStyle name="Comma 3 33 3" xfId="16217"/>
    <cellStyle name="Comma 3 34" xfId="16218"/>
    <cellStyle name="Comma 3 34 2" xfId="16219"/>
    <cellStyle name="Comma 3 34 3" xfId="16220"/>
    <cellStyle name="Comma 3 35" xfId="16221"/>
    <cellStyle name="Comma 3 35 2" xfId="16222"/>
    <cellStyle name="Comma 3 35 3" xfId="16223"/>
    <cellStyle name="Comma 3 36" xfId="16224"/>
    <cellStyle name="Comma 3 36 2" xfId="16225"/>
    <cellStyle name="Comma 3 36 3" xfId="16226"/>
    <cellStyle name="Comma 3 37" xfId="16227"/>
    <cellStyle name="Comma 3 37 2" xfId="16228"/>
    <cellStyle name="Comma 3 37 3" xfId="16229"/>
    <cellStyle name="Comma 3 38" xfId="16230"/>
    <cellStyle name="Comma 3 38 2" xfId="16231"/>
    <cellStyle name="Comma 3 38 3" xfId="16232"/>
    <cellStyle name="Comma 3 39" xfId="16233"/>
    <cellStyle name="Comma 3 4" xfId="16234"/>
    <cellStyle name="Comma 3 4 2" xfId="16235"/>
    <cellStyle name="Comma 3 4 3" xfId="16236"/>
    <cellStyle name="Comma 3 40" xfId="16237"/>
    <cellStyle name="Comma 3 41" xfId="16238"/>
    <cellStyle name="Comma 3 42" xfId="16239"/>
    <cellStyle name="Comma 3 43" xfId="55604"/>
    <cellStyle name="Comma 3 44" xfId="60"/>
    <cellStyle name="Comma 3 5" xfId="16240"/>
    <cellStyle name="Comma 3 5 2" xfId="16241"/>
    <cellStyle name="Comma 3 5 3" xfId="16242"/>
    <cellStyle name="Comma 3 6" xfId="16243"/>
    <cellStyle name="Comma 3 6 2" xfId="16244"/>
    <cellStyle name="Comma 3 6 3" xfId="16245"/>
    <cellStyle name="Comma 3 7" xfId="16246"/>
    <cellStyle name="Comma 3 7 2" xfId="16247"/>
    <cellStyle name="Comma 3 7 3" xfId="16248"/>
    <cellStyle name="Comma 3 8" xfId="16249"/>
    <cellStyle name="Comma 3 8 2" xfId="16250"/>
    <cellStyle name="Comma 3 8 3" xfId="16251"/>
    <cellStyle name="Comma 3 9" xfId="16252"/>
    <cellStyle name="Comma 3 9 2" xfId="16253"/>
    <cellStyle name="Comma 3 9 3" xfId="16254"/>
    <cellStyle name="Comma 4" xfId="7"/>
    <cellStyle name="Comma 4 2" xfId="42"/>
    <cellStyle name="Comma 4 2 2" xfId="16256"/>
    <cellStyle name="Comma 4 2 3" xfId="55608"/>
    <cellStyle name="Comma 4 2 4" xfId="16255"/>
    <cellStyle name="Comma 4 3" xfId="16257"/>
    <cellStyle name="Comma 4 4" xfId="16258"/>
    <cellStyle name="Comma 4 5" xfId="16259"/>
    <cellStyle name="Comma 4 6" xfId="55605"/>
    <cellStyle name="Comma 4 7" xfId="56"/>
    <cellStyle name="Comma 5" xfId="26"/>
    <cellStyle name="Comma 5 2" xfId="16261"/>
    <cellStyle name="Comma 5 2 2" xfId="16262"/>
    <cellStyle name="Comma 5 3" xfId="16263"/>
    <cellStyle name="Comma 5 3 2" xfId="16264"/>
    <cellStyle name="Comma 5 4" xfId="16260"/>
    <cellStyle name="Comma 6" xfId="16265"/>
    <cellStyle name="Comma 6 2" xfId="55611"/>
    <cellStyle name="Comma 7" xfId="16266"/>
    <cellStyle name="Comma 7 2" xfId="55612"/>
    <cellStyle name="Comma 8" xfId="16267"/>
    <cellStyle name="Comma 8 2" xfId="55613"/>
    <cellStyle name="Comma 9" xfId="55601"/>
    <cellStyle name="Comma 9 2" xfId="16268"/>
    <cellStyle name="Comma 9 2 2" xfId="16269"/>
    <cellStyle name="Comma 9 3" xfId="16270"/>
    <cellStyle name="Currency 2" xfId="82"/>
    <cellStyle name="Currency 2 2" xfId="52"/>
    <cellStyle name="Currency 2 2 2" xfId="97"/>
    <cellStyle name="Currency 2 2 3" xfId="96"/>
    <cellStyle name="Currency 2 3" xfId="98"/>
    <cellStyle name="Currency 2 4" xfId="99"/>
    <cellStyle name="Currency 2 5" xfId="100"/>
    <cellStyle name="Currency 2 6" xfId="101"/>
    <cellStyle name="Currency 2 7" xfId="55583"/>
    <cellStyle name="Currency 3" xfId="55"/>
    <cellStyle name="Currency 3 2" xfId="102"/>
    <cellStyle name="Currency 3 2 2" xfId="55614"/>
    <cellStyle name="Currency 3 3" xfId="16271"/>
    <cellStyle name="Currency 3 4" xfId="55606"/>
    <cellStyle name="Currency 4" xfId="16272"/>
    <cellStyle name="Currency 4 2" xfId="16273"/>
    <cellStyle name="Currency 4 3" xfId="55615"/>
    <cellStyle name="Currency 5" xfId="16274"/>
    <cellStyle name="Currency 6" xfId="55602"/>
    <cellStyle name="Currency 7" xfId="48"/>
    <cellStyle name="Emphasis 1" xfId="16275"/>
    <cellStyle name="Emphasis 2" xfId="16276"/>
    <cellStyle name="Emphasis 3" xfId="16277"/>
    <cellStyle name="Euro" xfId="80"/>
    <cellStyle name="Euro 2" xfId="16278"/>
    <cellStyle name="Euro 2 10" xfId="16279"/>
    <cellStyle name="Euro 2 2" xfId="16280"/>
    <cellStyle name="Euro 2 3" xfId="16281"/>
    <cellStyle name="Euro 2 4" xfId="16282"/>
    <cellStyle name="Euro 2 5" xfId="16283"/>
    <cellStyle name="Euro 2 6" xfId="16284"/>
    <cellStyle name="Euro 2 7" xfId="16285"/>
    <cellStyle name="Euro 2 8" xfId="16286"/>
    <cellStyle name="Euro 2 9" xfId="16287"/>
    <cellStyle name="Explanatory Text 10" xfId="16288"/>
    <cellStyle name="Explanatory Text 10 2" xfId="16289"/>
    <cellStyle name="Explanatory Text 10 3" xfId="16290"/>
    <cellStyle name="Explanatory Text 11" xfId="16291"/>
    <cellStyle name="Explanatory Text 11 2" xfId="16292"/>
    <cellStyle name="Explanatory Text 11 3" xfId="16293"/>
    <cellStyle name="Explanatory Text 12" xfId="16294"/>
    <cellStyle name="Explanatory Text 12 10" xfId="16295"/>
    <cellStyle name="Explanatory Text 12 10 2" xfId="16296"/>
    <cellStyle name="Explanatory Text 12 11" xfId="16297"/>
    <cellStyle name="Explanatory Text 12 11 2" xfId="16298"/>
    <cellStyle name="Explanatory Text 12 12" xfId="16299"/>
    <cellStyle name="Explanatory Text 12 12 2" xfId="16300"/>
    <cellStyle name="Explanatory Text 12 13" xfId="16301"/>
    <cellStyle name="Explanatory Text 12 13 2" xfId="16302"/>
    <cellStyle name="Explanatory Text 12 14" xfId="16303"/>
    <cellStyle name="Explanatory Text 12 14 2" xfId="16304"/>
    <cellStyle name="Explanatory Text 12 15" xfId="16305"/>
    <cellStyle name="Explanatory Text 12 15 2" xfId="16306"/>
    <cellStyle name="Explanatory Text 12 16" xfId="16307"/>
    <cellStyle name="Explanatory Text 12 16 2" xfId="16308"/>
    <cellStyle name="Explanatory Text 12 17" xfId="16309"/>
    <cellStyle name="Explanatory Text 12 17 2" xfId="16310"/>
    <cellStyle name="Explanatory Text 12 18" xfId="16311"/>
    <cellStyle name="Explanatory Text 12 18 2" xfId="16312"/>
    <cellStyle name="Explanatory Text 12 19" xfId="16313"/>
    <cellStyle name="Explanatory Text 12 19 2" xfId="16314"/>
    <cellStyle name="Explanatory Text 12 2" xfId="16315"/>
    <cellStyle name="Explanatory Text 12 2 2" xfId="16316"/>
    <cellStyle name="Explanatory Text 12 20" xfId="16317"/>
    <cellStyle name="Explanatory Text 12 20 2" xfId="16318"/>
    <cellStyle name="Explanatory Text 12 21" xfId="16319"/>
    <cellStyle name="Explanatory Text 12 21 2" xfId="16320"/>
    <cellStyle name="Explanatory Text 12 22" xfId="16321"/>
    <cellStyle name="Explanatory Text 12 22 2" xfId="16322"/>
    <cellStyle name="Explanatory Text 12 23" xfId="16323"/>
    <cellStyle name="Explanatory Text 12 23 2" xfId="16324"/>
    <cellStyle name="Explanatory Text 12 24" xfId="16325"/>
    <cellStyle name="Explanatory Text 12 24 2" xfId="16326"/>
    <cellStyle name="Explanatory Text 12 25" xfId="16327"/>
    <cellStyle name="Explanatory Text 12 25 2" xfId="16328"/>
    <cellStyle name="Explanatory Text 12 26" xfId="16329"/>
    <cellStyle name="Explanatory Text 12 26 2" xfId="16330"/>
    <cellStyle name="Explanatory Text 12 27" xfId="16331"/>
    <cellStyle name="Explanatory Text 12 27 2" xfId="16332"/>
    <cellStyle name="Explanatory Text 12 28" xfId="16333"/>
    <cellStyle name="Explanatory Text 12 28 2" xfId="16334"/>
    <cellStyle name="Explanatory Text 12 29" xfId="16335"/>
    <cellStyle name="Explanatory Text 12 29 2" xfId="16336"/>
    <cellStyle name="Explanatory Text 12 3" xfId="16337"/>
    <cellStyle name="Explanatory Text 12 3 2" xfId="16338"/>
    <cellStyle name="Explanatory Text 12 30" xfId="16339"/>
    <cellStyle name="Explanatory Text 12 30 2" xfId="16340"/>
    <cellStyle name="Explanatory Text 12 31" xfId="16341"/>
    <cellStyle name="Explanatory Text 12 4" xfId="16342"/>
    <cellStyle name="Explanatory Text 12 4 2" xfId="16343"/>
    <cellStyle name="Explanatory Text 12 5" xfId="16344"/>
    <cellStyle name="Explanatory Text 12 5 2" xfId="16345"/>
    <cellStyle name="Explanatory Text 12 6" xfId="16346"/>
    <cellStyle name="Explanatory Text 12 6 2" xfId="16347"/>
    <cellStyle name="Explanatory Text 12 7" xfId="16348"/>
    <cellStyle name="Explanatory Text 12 7 2" xfId="16349"/>
    <cellStyle name="Explanatory Text 12 8" xfId="16350"/>
    <cellStyle name="Explanatory Text 12 8 2" xfId="16351"/>
    <cellStyle name="Explanatory Text 12 9" xfId="16352"/>
    <cellStyle name="Explanatory Text 12 9 2" xfId="16353"/>
    <cellStyle name="Explanatory Text 13" xfId="16354"/>
    <cellStyle name="Explanatory Text 13 2" xfId="16355"/>
    <cellStyle name="Explanatory Text 14" xfId="16356"/>
    <cellStyle name="Explanatory Text 14 2" xfId="16357"/>
    <cellStyle name="Explanatory Text 15" xfId="16358"/>
    <cellStyle name="Explanatory Text 15 2" xfId="16359"/>
    <cellStyle name="Explanatory Text 16" xfId="16360"/>
    <cellStyle name="Explanatory Text 16 2" xfId="16361"/>
    <cellStyle name="Explanatory Text 17" xfId="16362"/>
    <cellStyle name="Explanatory Text 18" xfId="16363"/>
    <cellStyle name="Explanatory Text 19" xfId="16364"/>
    <cellStyle name="Explanatory Text 2" xfId="8"/>
    <cellStyle name="Explanatory Text 2 10" xfId="16366"/>
    <cellStyle name="Explanatory Text 2 10 2" xfId="16367"/>
    <cellStyle name="Explanatory Text 2 11" xfId="16368"/>
    <cellStyle name="Explanatory Text 2 11 2" xfId="16369"/>
    <cellStyle name="Explanatory Text 2 12" xfId="16370"/>
    <cellStyle name="Explanatory Text 2 13" xfId="16371"/>
    <cellStyle name="Explanatory Text 2 14" xfId="16372"/>
    <cellStyle name="Explanatory Text 2 15" xfId="16373"/>
    <cellStyle name="Explanatory Text 2 16" xfId="16374"/>
    <cellStyle name="Explanatory Text 2 17" xfId="16375"/>
    <cellStyle name="Explanatory Text 2 18" xfId="16376"/>
    <cellStyle name="Explanatory Text 2 19" xfId="16377"/>
    <cellStyle name="Explanatory Text 2 2" xfId="29"/>
    <cellStyle name="Explanatory Text 2 2 2" xfId="16379"/>
    <cellStyle name="Explanatory Text 2 2 3" xfId="16380"/>
    <cellStyle name="Explanatory Text 2 2 4" xfId="16378"/>
    <cellStyle name="Explanatory Text 2 20" xfId="16381"/>
    <cellStyle name="Explanatory Text 2 21" xfId="16382"/>
    <cellStyle name="Explanatory Text 2 22" xfId="16383"/>
    <cellStyle name="Explanatory Text 2 23" xfId="16384"/>
    <cellStyle name="Explanatory Text 2 24" xfId="16385"/>
    <cellStyle name="Explanatory Text 2 25" xfId="16365"/>
    <cellStyle name="Explanatory Text 2 3" xfId="16386"/>
    <cellStyle name="Explanatory Text 2 3 2" xfId="16387"/>
    <cellStyle name="Explanatory Text 2 3 3" xfId="16388"/>
    <cellStyle name="Explanatory Text 2 4" xfId="16389"/>
    <cellStyle name="Explanatory Text 2 4 2" xfId="16390"/>
    <cellStyle name="Explanatory Text 2 4 3" xfId="16391"/>
    <cellStyle name="Explanatory Text 2 5" xfId="16392"/>
    <cellStyle name="Explanatory Text 2 5 2" xfId="16393"/>
    <cellStyle name="Explanatory Text 2 5 3" xfId="16394"/>
    <cellStyle name="Explanatory Text 2 6" xfId="16395"/>
    <cellStyle name="Explanatory Text 2 6 2" xfId="16396"/>
    <cellStyle name="Explanatory Text 2 6 3" xfId="16397"/>
    <cellStyle name="Explanatory Text 2 7" xfId="16398"/>
    <cellStyle name="Explanatory Text 2 7 2" xfId="16399"/>
    <cellStyle name="Explanatory Text 2 7 3" xfId="16400"/>
    <cellStyle name="Explanatory Text 2 8" xfId="16401"/>
    <cellStyle name="Explanatory Text 2 8 2" xfId="16402"/>
    <cellStyle name="Explanatory Text 2 8 3" xfId="16403"/>
    <cellStyle name="Explanatory Text 2 9" xfId="16404"/>
    <cellStyle name="Explanatory Text 20" xfId="16405"/>
    <cellStyle name="Explanatory Text 21" xfId="16406"/>
    <cellStyle name="Explanatory Text 22" xfId="16407"/>
    <cellStyle name="Explanatory Text 23" xfId="16408"/>
    <cellStyle name="Explanatory Text 24" xfId="16409"/>
    <cellStyle name="Explanatory Text 25" xfId="16410"/>
    <cellStyle name="Explanatory Text 26" xfId="16411"/>
    <cellStyle name="Explanatory Text 27" xfId="16412"/>
    <cellStyle name="Explanatory Text 28" xfId="16413"/>
    <cellStyle name="Explanatory Text 29" xfId="16414"/>
    <cellStyle name="Explanatory Text 3" xfId="16415"/>
    <cellStyle name="Explanatory Text 3 2" xfId="16416"/>
    <cellStyle name="Explanatory Text 3 2 2" xfId="16417"/>
    <cellStyle name="Explanatory Text 3 3" xfId="16418"/>
    <cellStyle name="Explanatory Text 3 4" xfId="16419"/>
    <cellStyle name="Explanatory Text 4" xfId="16420"/>
    <cellStyle name="Explanatory Text 4 2" xfId="16421"/>
    <cellStyle name="Explanatory Text 4 2 2" xfId="16422"/>
    <cellStyle name="Explanatory Text 4 3" xfId="16423"/>
    <cellStyle name="Explanatory Text 4 4" xfId="16424"/>
    <cellStyle name="Explanatory Text 5" xfId="16425"/>
    <cellStyle name="Explanatory Text 5 2" xfId="16426"/>
    <cellStyle name="Explanatory Text 5 2 2" xfId="16427"/>
    <cellStyle name="Explanatory Text 5 3" xfId="16428"/>
    <cellStyle name="Explanatory Text 5 4" xfId="16429"/>
    <cellStyle name="Explanatory Text 6" xfId="16430"/>
    <cellStyle name="Explanatory Text 6 2" xfId="16431"/>
    <cellStyle name="Explanatory Text 6 2 2" xfId="16432"/>
    <cellStyle name="Explanatory Text 6 3" xfId="16433"/>
    <cellStyle name="Explanatory Text 6 3 2" xfId="16434"/>
    <cellStyle name="Explanatory Text 6 4" xfId="16435"/>
    <cellStyle name="Explanatory Text 6 5" xfId="16436"/>
    <cellStyle name="Explanatory Text 6 6" xfId="16437"/>
    <cellStyle name="Explanatory Text 7" xfId="16438"/>
    <cellStyle name="Explanatory Text 7 10" xfId="16439"/>
    <cellStyle name="Explanatory Text 7 10 2" xfId="16440"/>
    <cellStyle name="Explanatory Text 7 11" xfId="16441"/>
    <cellStyle name="Explanatory Text 7 11 2" xfId="16442"/>
    <cellStyle name="Explanatory Text 7 12" xfId="16443"/>
    <cellStyle name="Explanatory Text 7 13" xfId="16444"/>
    <cellStyle name="Explanatory Text 7 2" xfId="16445"/>
    <cellStyle name="Explanatory Text 7 2 2" xfId="16446"/>
    <cellStyle name="Explanatory Text 7 3" xfId="16447"/>
    <cellStyle name="Explanatory Text 7 3 2" xfId="16448"/>
    <cellStyle name="Explanatory Text 7 4" xfId="16449"/>
    <cellStyle name="Explanatory Text 7 4 2" xfId="16450"/>
    <cellStyle name="Explanatory Text 7 5" xfId="16451"/>
    <cellStyle name="Explanatory Text 7 5 2" xfId="16452"/>
    <cellStyle name="Explanatory Text 7 6" xfId="16453"/>
    <cellStyle name="Explanatory Text 7 6 2" xfId="16454"/>
    <cellStyle name="Explanatory Text 7 7" xfId="16455"/>
    <cellStyle name="Explanatory Text 7 7 2" xfId="16456"/>
    <cellStyle name="Explanatory Text 7 8" xfId="16457"/>
    <cellStyle name="Explanatory Text 7 8 2" xfId="16458"/>
    <cellStyle name="Explanatory Text 7 9" xfId="16459"/>
    <cellStyle name="Explanatory Text 7 9 2" xfId="16460"/>
    <cellStyle name="Explanatory Text 8" xfId="16461"/>
    <cellStyle name="Explanatory Text 8 2" xfId="16462"/>
    <cellStyle name="Explanatory Text 8 3" xfId="16463"/>
    <cellStyle name="Explanatory Text 9" xfId="16464"/>
    <cellStyle name="Explanatory Text 9 2" xfId="16465"/>
    <cellStyle name="Explanatory Text 9 3" xfId="16466"/>
    <cellStyle name="Good 10" xfId="16467"/>
    <cellStyle name="Good 10 2" xfId="16468"/>
    <cellStyle name="Good 10 3" xfId="16469"/>
    <cellStyle name="Good 11" xfId="16470"/>
    <cellStyle name="Good 11 2" xfId="16471"/>
    <cellStyle name="Good 11 3" xfId="16472"/>
    <cellStyle name="Good 12" xfId="16473"/>
    <cellStyle name="Good 12 10" xfId="16474"/>
    <cellStyle name="Good 12 10 2" xfId="16475"/>
    <cellStyle name="Good 12 11" xfId="16476"/>
    <cellStyle name="Good 12 11 2" xfId="16477"/>
    <cellStyle name="Good 12 12" xfId="16478"/>
    <cellStyle name="Good 12 12 2" xfId="16479"/>
    <cellStyle name="Good 12 13" xfId="16480"/>
    <cellStyle name="Good 12 13 2" xfId="16481"/>
    <cellStyle name="Good 12 14" xfId="16482"/>
    <cellStyle name="Good 12 14 2" xfId="16483"/>
    <cellStyle name="Good 12 15" xfId="16484"/>
    <cellStyle name="Good 12 15 2" xfId="16485"/>
    <cellStyle name="Good 12 16" xfId="16486"/>
    <cellStyle name="Good 12 16 2" xfId="16487"/>
    <cellStyle name="Good 12 17" xfId="16488"/>
    <cellStyle name="Good 12 17 2" xfId="16489"/>
    <cellStyle name="Good 12 18" xfId="16490"/>
    <cellStyle name="Good 12 18 2" xfId="16491"/>
    <cellStyle name="Good 12 19" xfId="16492"/>
    <cellStyle name="Good 12 19 2" xfId="16493"/>
    <cellStyle name="Good 12 2" xfId="16494"/>
    <cellStyle name="Good 12 2 2" xfId="16495"/>
    <cellStyle name="Good 12 20" xfId="16496"/>
    <cellStyle name="Good 12 20 2" xfId="16497"/>
    <cellStyle name="Good 12 21" xfId="16498"/>
    <cellStyle name="Good 12 21 2" xfId="16499"/>
    <cellStyle name="Good 12 22" xfId="16500"/>
    <cellStyle name="Good 12 22 2" xfId="16501"/>
    <cellStyle name="Good 12 23" xfId="16502"/>
    <cellStyle name="Good 12 23 2" xfId="16503"/>
    <cellStyle name="Good 12 24" xfId="16504"/>
    <cellStyle name="Good 12 24 2" xfId="16505"/>
    <cellStyle name="Good 12 25" xfId="16506"/>
    <cellStyle name="Good 12 25 2" xfId="16507"/>
    <cellStyle name="Good 12 26" xfId="16508"/>
    <cellStyle name="Good 12 26 2" xfId="16509"/>
    <cellStyle name="Good 12 27" xfId="16510"/>
    <cellStyle name="Good 12 27 2" xfId="16511"/>
    <cellStyle name="Good 12 28" xfId="16512"/>
    <cellStyle name="Good 12 28 2" xfId="16513"/>
    <cellStyle name="Good 12 29" xfId="16514"/>
    <cellStyle name="Good 12 29 2" xfId="16515"/>
    <cellStyle name="Good 12 3" xfId="16516"/>
    <cellStyle name="Good 12 3 2" xfId="16517"/>
    <cellStyle name="Good 12 30" xfId="16518"/>
    <cellStyle name="Good 12 30 2" xfId="16519"/>
    <cellStyle name="Good 12 31" xfId="16520"/>
    <cellStyle name="Good 12 4" xfId="16521"/>
    <cellStyle name="Good 12 4 2" xfId="16522"/>
    <cellStyle name="Good 12 5" xfId="16523"/>
    <cellStyle name="Good 12 5 2" xfId="16524"/>
    <cellStyle name="Good 12 6" xfId="16525"/>
    <cellStyle name="Good 12 6 2" xfId="16526"/>
    <cellStyle name="Good 12 7" xfId="16527"/>
    <cellStyle name="Good 12 7 2" xfId="16528"/>
    <cellStyle name="Good 12 8" xfId="16529"/>
    <cellStyle name="Good 12 8 2" xfId="16530"/>
    <cellStyle name="Good 12 9" xfId="16531"/>
    <cellStyle name="Good 12 9 2" xfId="16532"/>
    <cellStyle name="Good 13" xfId="16533"/>
    <cellStyle name="Good 13 2" xfId="16534"/>
    <cellStyle name="Good 14" xfId="16535"/>
    <cellStyle name="Good 14 2" xfId="16536"/>
    <cellStyle name="Good 15" xfId="16537"/>
    <cellStyle name="Good 15 2" xfId="16538"/>
    <cellStyle name="Good 16" xfId="16539"/>
    <cellStyle name="Good 16 2" xfId="16540"/>
    <cellStyle name="Good 17" xfId="16541"/>
    <cellStyle name="Good 18" xfId="16542"/>
    <cellStyle name="Good 19" xfId="16543"/>
    <cellStyle name="Good 2" xfId="16544"/>
    <cellStyle name="Good 2 10" xfId="16545"/>
    <cellStyle name="Good 2 10 2" xfId="16546"/>
    <cellStyle name="Good 2 11" xfId="16547"/>
    <cellStyle name="Good 2 11 2" xfId="16548"/>
    <cellStyle name="Good 2 12" xfId="16549"/>
    <cellStyle name="Good 2 13" xfId="16550"/>
    <cellStyle name="Good 2 14" xfId="16551"/>
    <cellStyle name="Good 2 15" xfId="16552"/>
    <cellStyle name="Good 2 16" xfId="16553"/>
    <cellStyle name="Good 2 17" xfId="16554"/>
    <cellStyle name="Good 2 18" xfId="16555"/>
    <cellStyle name="Good 2 19" xfId="16556"/>
    <cellStyle name="Good 2 2" xfId="16557"/>
    <cellStyle name="Good 2 2 2" xfId="16558"/>
    <cellStyle name="Good 2 2 3" xfId="16559"/>
    <cellStyle name="Good 2 20" xfId="16560"/>
    <cellStyle name="Good 2 21" xfId="16561"/>
    <cellStyle name="Good 2 22" xfId="16562"/>
    <cellStyle name="Good 2 23" xfId="16563"/>
    <cellStyle name="Good 2 24" xfId="16564"/>
    <cellStyle name="Good 2 25" xfId="16565"/>
    <cellStyle name="Good 2 3" xfId="16566"/>
    <cellStyle name="Good 2 3 2" xfId="16567"/>
    <cellStyle name="Good 2 3 3" xfId="16568"/>
    <cellStyle name="Good 2 4" xfId="16569"/>
    <cellStyle name="Good 2 4 2" xfId="16570"/>
    <cellStyle name="Good 2 4 3" xfId="16571"/>
    <cellStyle name="Good 2 5" xfId="16572"/>
    <cellStyle name="Good 2 5 2" xfId="16573"/>
    <cellStyle name="Good 2 5 3" xfId="16574"/>
    <cellStyle name="Good 2 6" xfId="16575"/>
    <cellStyle name="Good 2 6 2" xfId="16576"/>
    <cellStyle name="Good 2 6 3" xfId="16577"/>
    <cellStyle name="Good 2 7" xfId="16578"/>
    <cellStyle name="Good 2 7 2" xfId="16579"/>
    <cellStyle name="Good 2 7 3" xfId="16580"/>
    <cellStyle name="Good 2 8" xfId="16581"/>
    <cellStyle name="Good 2 8 2" xfId="16582"/>
    <cellStyle name="Good 2 8 3" xfId="16583"/>
    <cellStyle name="Good 2 9" xfId="16584"/>
    <cellStyle name="Good 20" xfId="16585"/>
    <cellStyle name="Good 21" xfId="16586"/>
    <cellStyle name="Good 22" xfId="16587"/>
    <cellStyle name="Good 23" xfId="16588"/>
    <cellStyle name="Good 24" xfId="16589"/>
    <cellStyle name="Good 25" xfId="16590"/>
    <cellStyle name="Good 26" xfId="16591"/>
    <cellStyle name="Good 27" xfId="16592"/>
    <cellStyle name="Good 28" xfId="16593"/>
    <cellStyle name="Good 29" xfId="16594"/>
    <cellStyle name="Good 3" xfId="16595"/>
    <cellStyle name="Good 3 2" xfId="16596"/>
    <cellStyle name="Good 3 2 2" xfId="16597"/>
    <cellStyle name="Good 3 3" xfId="16598"/>
    <cellStyle name="Good 3 4" xfId="16599"/>
    <cellStyle name="Good 30" xfId="16600"/>
    <cellStyle name="Good 4" xfId="16601"/>
    <cellStyle name="Good 4 2" xfId="16602"/>
    <cellStyle name="Good 4 2 2" xfId="16603"/>
    <cellStyle name="Good 4 3" xfId="16604"/>
    <cellStyle name="Good 4 4" xfId="16605"/>
    <cellStyle name="Good 5" xfId="16606"/>
    <cellStyle name="Good 5 2" xfId="16607"/>
    <cellStyle name="Good 5 2 2" xfId="16608"/>
    <cellStyle name="Good 5 3" xfId="16609"/>
    <cellStyle name="Good 5 4" xfId="16610"/>
    <cellStyle name="Good 6" xfId="16611"/>
    <cellStyle name="Good 6 2" xfId="16612"/>
    <cellStyle name="Good 6 2 2" xfId="16613"/>
    <cellStyle name="Good 6 3" xfId="16614"/>
    <cellStyle name="Good 6 3 2" xfId="16615"/>
    <cellStyle name="Good 6 4" xfId="16616"/>
    <cellStyle name="Good 6 5" xfId="16617"/>
    <cellStyle name="Good 6 6" xfId="16618"/>
    <cellStyle name="Good 7" xfId="16619"/>
    <cellStyle name="Good 7 10" xfId="16620"/>
    <cellStyle name="Good 7 10 2" xfId="16621"/>
    <cellStyle name="Good 7 11" xfId="16622"/>
    <cellStyle name="Good 7 11 2" xfId="16623"/>
    <cellStyle name="Good 7 12" xfId="16624"/>
    <cellStyle name="Good 7 13" xfId="16625"/>
    <cellStyle name="Good 7 2" xfId="16626"/>
    <cellStyle name="Good 7 2 2" xfId="16627"/>
    <cellStyle name="Good 7 3" xfId="16628"/>
    <cellStyle name="Good 7 3 2" xfId="16629"/>
    <cellStyle name="Good 7 4" xfId="16630"/>
    <cellStyle name="Good 7 4 2" xfId="16631"/>
    <cellStyle name="Good 7 5" xfId="16632"/>
    <cellStyle name="Good 7 5 2" xfId="16633"/>
    <cellStyle name="Good 7 6" xfId="16634"/>
    <cellStyle name="Good 7 6 2" xfId="16635"/>
    <cellStyle name="Good 7 7" xfId="16636"/>
    <cellStyle name="Good 7 7 2" xfId="16637"/>
    <cellStyle name="Good 7 8" xfId="16638"/>
    <cellStyle name="Good 7 8 2" xfId="16639"/>
    <cellStyle name="Good 7 9" xfId="16640"/>
    <cellStyle name="Good 7 9 2" xfId="16641"/>
    <cellStyle name="Good 8" xfId="16642"/>
    <cellStyle name="Good 8 2" xfId="16643"/>
    <cellStyle name="Good 8 3" xfId="16644"/>
    <cellStyle name="Good 9" xfId="16645"/>
    <cellStyle name="Good 9 2" xfId="16646"/>
    <cellStyle name="Good 9 3" xfId="16647"/>
    <cellStyle name="Heading 1 10" xfId="16648"/>
    <cellStyle name="Heading 1 10 2" xfId="16649"/>
    <cellStyle name="Heading 1 10 3" xfId="16650"/>
    <cellStyle name="Heading 1 11" xfId="16651"/>
    <cellStyle name="Heading 1 11 2" xfId="16652"/>
    <cellStyle name="Heading 1 11 3" xfId="16653"/>
    <cellStyle name="Heading 1 12" xfId="16654"/>
    <cellStyle name="Heading 1 12 10" xfId="16655"/>
    <cellStyle name="Heading 1 12 10 2" xfId="16656"/>
    <cellStyle name="Heading 1 12 11" xfId="16657"/>
    <cellStyle name="Heading 1 12 11 2" xfId="16658"/>
    <cellStyle name="Heading 1 12 12" xfId="16659"/>
    <cellStyle name="Heading 1 12 12 2" xfId="16660"/>
    <cellStyle name="Heading 1 12 13" xfId="16661"/>
    <cellStyle name="Heading 1 12 13 2" xfId="16662"/>
    <cellStyle name="Heading 1 12 14" xfId="16663"/>
    <cellStyle name="Heading 1 12 14 2" xfId="16664"/>
    <cellStyle name="Heading 1 12 15" xfId="16665"/>
    <cellStyle name="Heading 1 12 15 2" xfId="16666"/>
    <cellStyle name="Heading 1 12 16" xfId="16667"/>
    <cellStyle name="Heading 1 12 16 2" xfId="16668"/>
    <cellStyle name="Heading 1 12 17" xfId="16669"/>
    <cellStyle name="Heading 1 12 17 2" xfId="16670"/>
    <cellStyle name="Heading 1 12 18" xfId="16671"/>
    <cellStyle name="Heading 1 12 18 2" xfId="16672"/>
    <cellStyle name="Heading 1 12 19" xfId="16673"/>
    <cellStyle name="Heading 1 12 19 2" xfId="16674"/>
    <cellStyle name="Heading 1 12 2" xfId="16675"/>
    <cellStyle name="Heading 1 12 2 2" xfId="16676"/>
    <cellStyle name="Heading 1 12 20" xfId="16677"/>
    <cellStyle name="Heading 1 12 20 2" xfId="16678"/>
    <cellStyle name="Heading 1 12 21" xfId="16679"/>
    <cellStyle name="Heading 1 12 21 2" xfId="16680"/>
    <cellStyle name="Heading 1 12 22" xfId="16681"/>
    <cellStyle name="Heading 1 12 22 2" xfId="16682"/>
    <cellStyle name="Heading 1 12 23" xfId="16683"/>
    <cellStyle name="Heading 1 12 23 2" xfId="16684"/>
    <cellStyle name="Heading 1 12 24" xfId="16685"/>
    <cellStyle name="Heading 1 12 24 2" xfId="16686"/>
    <cellStyle name="Heading 1 12 25" xfId="16687"/>
    <cellStyle name="Heading 1 12 25 2" xfId="16688"/>
    <cellStyle name="Heading 1 12 26" xfId="16689"/>
    <cellStyle name="Heading 1 12 26 2" xfId="16690"/>
    <cellStyle name="Heading 1 12 27" xfId="16691"/>
    <cellStyle name="Heading 1 12 27 2" xfId="16692"/>
    <cellStyle name="Heading 1 12 28" xfId="16693"/>
    <cellStyle name="Heading 1 12 28 2" xfId="16694"/>
    <cellStyle name="Heading 1 12 29" xfId="16695"/>
    <cellStyle name="Heading 1 12 29 2" xfId="16696"/>
    <cellStyle name="Heading 1 12 3" xfId="16697"/>
    <cellStyle name="Heading 1 12 3 2" xfId="16698"/>
    <cellStyle name="Heading 1 12 30" xfId="16699"/>
    <cellStyle name="Heading 1 12 30 2" xfId="16700"/>
    <cellStyle name="Heading 1 12 31" xfId="16701"/>
    <cellStyle name="Heading 1 12 4" xfId="16702"/>
    <cellStyle name="Heading 1 12 4 2" xfId="16703"/>
    <cellStyle name="Heading 1 12 5" xfId="16704"/>
    <cellStyle name="Heading 1 12 5 2" xfId="16705"/>
    <cellStyle name="Heading 1 12 6" xfId="16706"/>
    <cellStyle name="Heading 1 12 6 2" xfId="16707"/>
    <cellStyle name="Heading 1 12 7" xfId="16708"/>
    <cellStyle name="Heading 1 12 7 2" xfId="16709"/>
    <cellStyle name="Heading 1 12 8" xfId="16710"/>
    <cellStyle name="Heading 1 12 8 2" xfId="16711"/>
    <cellStyle name="Heading 1 12 9" xfId="16712"/>
    <cellStyle name="Heading 1 12 9 2" xfId="16713"/>
    <cellStyle name="Heading 1 13" xfId="16714"/>
    <cellStyle name="Heading 1 13 2" xfId="16715"/>
    <cellStyle name="Heading 1 14" xfId="16716"/>
    <cellStyle name="Heading 1 14 2" xfId="16717"/>
    <cellStyle name="Heading 1 15" xfId="16718"/>
    <cellStyle name="Heading 1 15 2" xfId="16719"/>
    <cellStyle name="Heading 1 16" xfId="16720"/>
    <cellStyle name="Heading 1 16 2" xfId="16721"/>
    <cellStyle name="Heading 1 17" xfId="16722"/>
    <cellStyle name="Heading 1 18" xfId="16723"/>
    <cellStyle name="Heading 1 19" xfId="16724"/>
    <cellStyle name="Heading 1 2" xfId="16725"/>
    <cellStyle name="Heading 1 2 10" xfId="16726"/>
    <cellStyle name="Heading 1 2 10 2" xfId="16727"/>
    <cellStyle name="Heading 1 2 11" xfId="16728"/>
    <cellStyle name="Heading 1 2 11 2" xfId="16729"/>
    <cellStyle name="Heading 1 2 12" xfId="16730"/>
    <cellStyle name="Heading 1 2 13" xfId="16731"/>
    <cellStyle name="Heading 1 2 14" xfId="16732"/>
    <cellStyle name="Heading 1 2 15" xfId="16733"/>
    <cellStyle name="Heading 1 2 16" xfId="16734"/>
    <cellStyle name="Heading 1 2 17" xfId="16735"/>
    <cellStyle name="Heading 1 2 18" xfId="16736"/>
    <cellStyle name="Heading 1 2 19" xfId="16737"/>
    <cellStyle name="Heading 1 2 2" xfId="16738"/>
    <cellStyle name="Heading 1 2 2 2" xfId="16739"/>
    <cellStyle name="Heading 1 2 2 3" xfId="16740"/>
    <cellStyle name="Heading 1 2 20" xfId="16741"/>
    <cellStyle name="Heading 1 2 21" xfId="16742"/>
    <cellStyle name="Heading 1 2 22" xfId="16743"/>
    <cellStyle name="Heading 1 2 23" xfId="16744"/>
    <cellStyle name="Heading 1 2 24" xfId="16745"/>
    <cellStyle name="Heading 1 2 25" xfId="16746"/>
    <cellStyle name="Heading 1 2 3" xfId="16747"/>
    <cellStyle name="Heading 1 2 3 2" xfId="16748"/>
    <cellStyle name="Heading 1 2 3 3" xfId="16749"/>
    <cellStyle name="Heading 1 2 4" xfId="16750"/>
    <cellStyle name="Heading 1 2 4 2" xfId="16751"/>
    <cellStyle name="Heading 1 2 4 3" xfId="16752"/>
    <cellStyle name="Heading 1 2 5" xfId="16753"/>
    <cellStyle name="Heading 1 2 5 2" xfId="16754"/>
    <cellStyle name="Heading 1 2 5 3" xfId="16755"/>
    <cellStyle name="Heading 1 2 6" xfId="16756"/>
    <cellStyle name="Heading 1 2 6 2" xfId="16757"/>
    <cellStyle name="Heading 1 2 6 3" xfId="16758"/>
    <cellStyle name="Heading 1 2 7" xfId="16759"/>
    <cellStyle name="Heading 1 2 7 2" xfId="16760"/>
    <cellStyle name="Heading 1 2 7 3" xfId="16761"/>
    <cellStyle name="Heading 1 2 8" xfId="16762"/>
    <cellStyle name="Heading 1 2 8 2" xfId="16763"/>
    <cellStyle name="Heading 1 2 8 3" xfId="16764"/>
    <cellStyle name="Heading 1 2 9" xfId="16765"/>
    <cellStyle name="Heading 1 20" xfId="16766"/>
    <cellStyle name="Heading 1 21" xfId="16767"/>
    <cellStyle name="Heading 1 22" xfId="16768"/>
    <cellStyle name="Heading 1 23" xfId="16769"/>
    <cellStyle name="Heading 1 24" xfId="16770"/>
    <cellStyle name="Heading 1 25" xfId="16771"/>
    <cellStyle name="Heading 1 26" xfId="16772"/>
    <cellStyle name="Heading 1 27" xfId="16773"/>
    <cellStyle name="Heading 1 28" xfId="16774"/>
    <cellStyle name="Heading 1 29" xfId="16775"/>
    <cellStyle name="Heading 1 3" xfId="16776"/>
    <cellStyle name="Heading 1 3 2" xfId="16777"/>
    <cellStyle name="Heading 1 3 2 2" xfId="16778"/>
    <cellStyle name="Heading 1 3 3" xfId="16779"/>
    <cellStyle name="Heading 1 3 4" xfId="16780"/>
    <cellStyle name="Heading 1 30" xfId="16781"/>
    <cellStyle name="Heading 1 4" xfId="16782"/>
    <cellStyle name="Heading 1 4 2" xfId="16783"/>
    <cellStyle name="Heading 1 4 2 2" xfId="16784"/>
    <cellStyle name="Heading 1 4 3" xfId="16785"/>
    <cellStyle name="Heading 1 4 4" xfId="16786"/>
    <cellStyle name="Heading 1 5" xfId="16787"/>
    <cellStyle name="Heading 1 5 2" xfId="16788"/>
    <cellStyle name="Heading 1 5 2 2" xfId="16789"/>
    <cellStyle name="Heading 1 5 3" xfId="16790"/>
    <cellStyle name="Heading 1 5 4" xfId="16791"/>
    <cellStyle name="Heading 1 6" xfId="16792"/>
    <cellStyle name="Heading 1 6 2" xfId="16793"/>
    <cellStyle name="Heading 1 6 2 2" xfId="16794"/>
    <cellStyle name="Heading 1 6 3" xfId="16795"/>
    <cellStyle name="Heading 1 6 3 2" xfId="16796"/>
    <cellStyle name="Heading 1 6 4" xfId="16797"/>
    <cellStyle name="Heading 1 6 5" xfId="16798"/>
    <cellStyle name="Heading 1 6 6" xfId="16799"/>
    <cellStyle name="Heading 1 7" xfId="16800"/>
    <cellStyle name="Heading 1 7 10" xfId="16801"/>
    <cellStyle name="Heading 1 7 10 2" xfId="16802"/>
    <cellStyle name="Heading 1 7 11" xfId="16803"/>
    <cellStyle name="Heading 1 7 11 2" xfId="16804"/>
    <cellStyle name="Heading 1 7 12" xfId="16805"/>
    <cellStyle name="Heading 1 7 13" xfId="16806"/>
    <cellStyle name="Heading 1 7 2" xfId="16807"/>
    <cellStyle name="Heading 1 7 2 2" xfId="16808"/>
    <cellStyle name="Heading 1 7 3" xfId="16809"/>
    <cellStyle name="Heading 1 7 3 2" xfId="16810"/>
    <cellStyle name="Heading 1 7 4" xfId="16811"/>
    <cellStyle name="Heading 1 7 4 2" xfId="16812"/>
    <cellStyle name="Heading 1 7 5" xfId="16813"/>
    <cellStyle name="Heading 1 7 5 2" xfId="16814"/>
    <cellStyle name="Heading 1 7 6" xfId="16815"/>
    <cellStyle name="Heading 1 7 6 2" xfId="16816"/>
    <cellStyle name="Heading 1 7 7" xfId="16817"/>
    <cellStyle name="Heading 1 7 7 2" xfId="16818"/>
    <cellStyle name="Heading 1 7 8" xfId="16819"/>
    <cellStyle name="Heading 1 7 8 2" xfId="16820"/>
    <cellStyle name="Heading 1 7 9" xfId="16821"/>
    <cellStyle name="Heading 1 7 9 2" xfId="16822"/>
    <cellStyle name="Heading 1 8" xfId="16823"/>
    <cellStyle name="Heading 1 8 2" xfId="16824"/>
    <cellStyle name="Heading 1 8 3" xfId="16825"/>
    <cellStyle name="Heading 1 9" xfId="16826"/>
    <cellStyle name="Heading 1 9 2" xfId="16827"/>
    <cellStyle name="Heading 1 9 3" xfId="16828"/>
    <cellStyle name="Heading 2 10" xfId="16829"/>
    <cellStyle name="Heading 2 10 2" xfId="16830"/>
    <cellStyle name="Heading 2 10 3" xfId="16831"/>
    <cellStyle name="Heading 2 11" xfId="16832"/>
    <cellStyle name="Heading 2 11 2" xfId="16833"/>
    <cellStyle name="Heading 2 11 3" xfId="16834"/>
    <cellStyle name="Heading 2 12" xfId="16835"/>
    <cellStyle name="Heading 2 12 10" xfId="16836"/>
    <cellStyle name="Heading 2 12 10 2" xfId="16837"/>
    <cellStyle name="Heading 2 12 11" xfId="16838"/>
    <cellStyle name="Heading 2 12 11 2" xfId="16839"/>
    <cellStyle name="Heading 2 12 12" xfId="16840"/>
    <cellStyle name="Heading 2 12 12 2" xfId="16841"/>
    <cellStyle name="Heading 2 12 13" xfId="16842"/>
    <cellStyle name="Heading 2 12 13 2" xfId="16843"/>
    <cellStyle name="Heading 2 12 14" xfId="16844"/>
    <cellStyle name="Heading 2 12 14 2" xfId="16845"/>
    <cellStyle name="Heading 2 12 15" xfId="16846"/>
    <cellStyle name="Heading 2 12 15 2" xfId="16847"/>
    <cellStyle name="Heading 2 12 16" xfId="16848"/>
    <cellStyle name="Heading 2 12 16 2" xfId="16849"/>
    <cellStyle name="Heading 2 12 17" xfId="16850"/>
    <cellStyle name="Heading 2 12 17 2" xfId="16851"/>
    <cellStyle name="Heading 2 12 18" xfId="16852"/>
    <cellStyle name="Heading 2 12 18 2" xfId="16853"/>
    <cellStyle name="Heading 2 12 19" xfId="16854"/>
    <cellStyle name="Heading 2 12 19 2" xfId="16855"/>
    <cellStyle name="Heading 2 12 2" xfId="16856"/>
    <cellStyle name="Heading 2 12 2 2" xfId="16857"/>
    <cellStyle name="Heading 2 12 20" xfId="16858"/>
    <cellStyle name="Heading 2 12 20 2" xfId="16859"/>
    <cellStyle name="Heading 2 12 21" xfId="16860"/>
    <cellStyle name="Heading 2 12 21 2" xfId="16861"/>
    <cellStyle name="Heading 2 12 22" xfId="16862"/>
    <cellStyle name="Heading 2 12 22 2" xfId="16863"/>
    <cellStyle name="Heading 2 12 23" xfId="16864"/>
    <cellStyle name="Heading 2 12 23 2" xfId="16865"/>
    <cellStyle name="Heading 2 12 24" xfId="16866"/>
    <cellStyle name="Heading 2 12 24 2" xfId="16867"/>
    <cellStyle name="Heading 2 12 25" xfId="16868"/>
    <cellStyle name="Heading 2 12 25 2" xfId="16869"/>
    <cellStyle name="Heading 2 12 26" xfId="16870"/>
    <cellStyle name="Heading 2 12 26 2" xfId="16871"/>
    <cellStyle name="Heading 2 12 27" xfId="16872"/>
    <cellStyle name="Heading 2 12 27 2" xfId="16873"/>
    <cellStyle name="Heading 2 12 28" xfId="16874"/>
    <cellStyle name="Heading 2 12 28 2" xfId="16875"/>
    <cellStyle name="Heading 2 12 29" xfId="16876"/>
    <cellStyle name="Heading 2 12 29 2" xfId="16877"/>
    <cellStyle name="Heading 2 12 3" xfId="16878"/>
    <cellStyle name="Heading 2 12 3 2" xfId="16879"/>
    <cellStyle name="Heading 2 12 30" xfId="16880"/>
    <cellStyle name="Heading 2 12 30 2" xfId="16881"/>
    <cellStyle name="Heading 2 12 31" xfId="16882"/>
    <cellStyle name="Heading 2 12 4" xfId="16883"/>
    <cellStyle name="Heading 2 12 4 2" xfId="16884"/>
    <cellStyle name="Heading 2 12 5" xfId="16885"/>
    <cellStyle name="Heading 2 12 5 2" xfId="16886"/>
    <cellStyle name="Heading 2 12 6" xfId="16887"/>
    <cellStyle name="Heading 2 12 6 2" xfId="16888"/>
    <cellStyle name="Heading 2 12 7" xfId="16889"/>
    <cellStyle name="Heading 2 12 7 2" xfId="16890"/>
    <cellStyle name="Heading 2 12 8" xfId="16891"/>
    <cellStyle name="Heading 2 12 8 2" xfId="16892"/>
    <cellStyle name="Heading 2 12 9" xfId="16893"/>
    <cellStyle name="Heading 2 12 9 2" xfId="16894"/>
    <cellStyle name="Heading 2 13" xfId="16895"/>
    <cellStyle name="Heading 2 13 2" xfId="16896"/>
    <cellStyle name="Heading 2 14" xfId="16897"/>
    <cellStyle name="Heading 2 14 2" xfId="16898"/>
    <cellStyle name="Heading 2 15" xfId="16899"/>
    <cellStyle name="Heading 2 15 2" xfId="16900"/>
    <cellStyle name="Heading 2 16" xfId="16901"/>
    <cellStyle name="Heading 2 16 2" xfId="16902"/>
    <cellStyle name="Heading 2 17" xfId="16903"/>
    <cellStyle name="Heading 2 18" xfId="16904"/>
    <cellStyle name="Heading 2 19" xfId="16905"/>
    <cellStyle name="Heading 2 2" xfId="16906"/>
    <cellStyle name="Heading 2 2 10" xfId="16907"/>
    <cellStyle name="Heading 2 2 10 2" xfId="16908"/>
    <cellStyle name="Heading 2 2 11" xfId="16909"/>
    <cellStyle name="Heading 2 2 11 2" xfId="16910"/>
    <cellStyle name="Heading 2 2 12" xfId="16911"/>
    <cellStyle name="Heading 2 2 13" xfId="16912"/>
    <cellStyle name="Heading 2 2 14" xfId="16913"/>
    <cellStyle name="Heading 2 2 15" xfId="16914"/>
    <cellStyle name="Heading 2 2 16" xfId="16915"/>
    <cellStyle name="Heading 2 2 17" xfId="16916"/>
    <cellStyle name="Heading 2 2 18" xfId="16917"/>
    <cellStyle name="Heading 2 2 19" xfId="16918"/>
    <cellStyle name="Heading 2 2 2" xfId="16919"/>
    <cellStyle name="Heading 2 2 2 2" xfId="16920"/>
    <cellStyle name="Heading 2 2 2 3" xfId="16921"/>
    <cellStyle name="Heading 2 2 20" xfId="16922"/>
    <cellStyle name="Heading 2 2 21" xfId="16923"/>
    <cellStyle name="Heading 2 2 22" xfId="16924"/>
    <cellStyle name="Heading 2 2 23" xfId="16925"/>
    <cellStyle name="Heading 2 2 24" xfId="16926"/>
    <cellStyle name="Heading 2 2 25" xfId="16927"/>
    <cellStyle name="Heading 2 2 3" xfId="16928"/>
    <cellStyle name="Heading 2 2 3 2" xfId="16929"/>
    <cellStyle name="Heading 2 2 3 3" xfId="16930"/>
    <cellStyle name="Heading 2 2 4" xfId="16931"/>
    <cellStyle name="Heading 2 2 4 2" xfId="16932"/>
    <cellStyle name="Heading 2 2 4 3" xfId="16933"/>
    <cellStyle name="Heading 2 2 5" xfId="16934"/>
    <cellStyle name="Heading 2 2 5 2" xfId="16935"/>
    <cellStyle name="Heading 2 2 5 3" xfId="16936"/>
    <cellStyle name="Heading 2 2 6" xfId="16937"/>
    <cellStyle name="Heading 2 2 6 2" xfId="16938"/>
    <cellStyle name="Heading 2 2 6 3" xfId="16939"/>
    <cellStyle name="Heading 2 2 7" xfId="16940"/>
    <cellStyle name="Heading 2 2 7 2" xfId="16941"/>
    <cellStyle name="Heading 2 2 7 3" xfId="16942"/>
    <cellStyle name="Heading 2 2 8" xfId="16943"/>
    <cellStyle name="Heading 2 2 8 2" xfId="16944"/>
    <cellStyle name="Heading 2 2 8 3" xfId="16945"/>
    <cellStyle name="Heading 2 2 9" xfId="16946"/>
    <cellStyle name="Heading 2 20" xfId="16947"/>
    <cellStyle name="Heading 2 21" xfId="16948"/>
    <cellStyle name="Heading 2 22" xfId="16949"/>
    <cellStyle name="Heading 2 23" xfId="16950"/>
    <cellStyle name="Heading 2 24" xfId="16951"/>
    <cellStyle name="Heading 2 25" xfId="16952"/>
    <cellStyle name="Heading 2 26" xfId="16953"/>
    <cellStyle name="Heading 2 27" xfId="16954"/>
    <cellStyle name="Heading 2 28" xfId="16955"/>
    <cellStyle name="Heading 2 29" xfId="16956"/>
    <cellStyle name="Heading 2 3" xfId="16957"/>
    <cellStyle name="Heading 2 3 2" xfId="16958"/>
    <cellStyle name="Heading 2 3 2 2" xfId="16959"/>
    <cellStyle name="Heading 2 3 3" xfId="16960"/>
    <cellStyle name="Heading 2 3 4" xfId="16961"/>
    <cellStyle name="Heading 2 30" xfId="16962"/>
    <cellStyle name="Heading 2 4" xfId="16963"/>
    <cellStyle name="Heading 2 4 2" xfId="16964"/>
    <cellStyle name="Heading 2 4 2 2" xfId="16965"/>
    <cellStyle name="Heading 2 4 3" xfId="16966"/>
    <cellStyle name="Heading 2 4 4" xfId="16967"/>
    <cellStyle name="Heading 2 5" xfId="16968"/>
    <cellStyle name="Heading 2 5 2" xfId="16969"/>
    <cellStyle name="Heading 2 5 2 2" xfId="16970"/>
    <cellStyle name="Heading 2 5 3" xfId="16971"/>
    <cellStyle name="Heading 2 5 4" xfId="16972"/>
    <cellStyle name="Heading 2 6" xfId="16973"/>
    <cellStyle name="Heading 2 6 2" xfId="16974"/>
    <cellStyle name="Heading 2 6 2 2" xfId="16975"/>
    <cellStyle name="Heading 2 6 3" xfId="16976"/>
    <cellStyle name="Heading 2 6 3 2" xfId="16977"/>
    <cellStyle name="Heading 2 6 4" xfId="16978"/>
    <cellStyle name="Heading 2 6 5" xfId="16979"/>
    <cellStyle name="Heading 2 6 6" xfId="16980"/>
    <cellStyle name="Heading 2 7" xfId="16981"/>
    <cellStyle name="Heading 2 7 10" xfId="16982"/>
    <cellStyle name="Heading 2 7 10 2" xfId="16983"/>
    <cellStyle name="Heading 2 7 11" xfId="16984"/>
    <cellStyle name="Heading 2 7 11 2" xfId="16985"/>
    <cellStyle name="Heading 2 7 12" xfId="16986"/>
    <cellStyle name="Heading 2 7 13" xfId="16987"/>
    <cellStyle name="Heading 2 7 2" xfId="16988"/>
    <cellStyle name="Heading 2 7 2 2" xfId="16989"/>
    <cellStyle name="Heading 2 7 3" xfId="16990"/>
    <cellStyle name="Heading 2 7 3 2" xfId="16991"/>
    <cellStyle name="Heading 2 7 4" xfId="16992"/>
    <cellStyle name="Heading 2 7 4 2" xfId="16993"/>
    <cellStyle name="Heading 2 7 5" xfId="16994"/>
    <cellStyle name="Heading 2 7 5 2" xfId="16995"/>
    <cellStyle name="Heading 2 7 6" xfId="16996"/>
    <cellStyle name="Heading 2 7 6 2" xfId="16997"/>
    <cellStyle name="Heading 2 7 7" xfId="16998"/>
    <cellStyle name="Heading 2 7 7 2" xfId="16999"/>
    <cellStyle name="Heading 2 7 8" xfId="17000"/>
    <cellStyle name="Heading 2 7 8 2" xfId="17001"/>
    <cellStyle name="Heading 2 7 9" xfId="17002"/>
    <cellStyle name="Heading 2 7 9 2" xfId="17003"/>
    <cellStyle name="Heading 2 8" xfId="17004"/>
    <cellStyle name="Heading 2 8 2" xfId="17005"/>
    <cellStyle name="Heading 2 8 3" xfId="17006"/>
    <cellStyle name="Heading 2 9" xfId="17007"/>
    <cellStyle name="Heading 2 9 2" xfId="17008"/>
    <cellStyle name="Heading 2 9 3" xfId="17009"/>
    <cellStyle name="Heading 3 10" xfId="17010"/>
    <cellStyle name="Heading 3 10 2" xfId="17011"/>
    <cellStyle name="Heading 3 10 3" xfId="17012"/>
    <cellStyle name="Heading 3 11" xfId="17013"/>
    <cellStyle name="Heading 3 11 2" xfId="17014"/>
    <cellStyle name="Heading 3 11 3" xfId="17015"/>
    <cellStyle name="Heading 3 12" xfId="17016"/>
    <cellStyle name="Heading 3 12 10" xfId="17017"/>
    <cellStyle name="Heading 3 12 10 2" xfId="17018"/>
    <cellStyle name="Heading 3 12 11" xfId="17019"/>
    <cellStyle name="Heading 3 12 11 2" xfId="17020"/>
    <cellStyle name="Heading 3 12 12" xfId="17021"/>
    <cellStyle name="Heading 3 12 12 2" xfId="17022"/>
    <cellStyle name="Heading 3 12 13" xfId="17023"/>
    <cellStyle name="Heading 3 12 13 2" xfId="17024"/>
    <cellStyle name="Heading 3 12 14" xfId="17025"/>
    <cellStyle name="Heading 3 12 14 2" xfId="17026"/>
    <cellStyle name="Heading 3 12 15" xfId="17027"/>
    <cellStyle name="Heading 3 12 15 2" xfId="17028"/>
    <cellStyle name="Heading 3 12 16" xfId="17029"/>
    <cellStyle name="Heading 3 12 16 2" xfId="17030"/>
    <cellStyle name="Heading 3 12 17" xfId="17031"/>
    <cellStyle name="Heading 3 12 17 2" xfId="17032"/>
    <cellStyle name="Heading 3 12 18" xfId="17033"/>
    <cellStyle name="Heading 3 12 18 2" xfId="17034"/>
    <cellStyle name="Heading 3 12 19" xfId="17035"/>
    <cellStyle name="Heading 3 12 19 2" xfId="17036"/>
    <cellStyle name="Heading 3 12 2" xfId="17037"/>
    <cellStyle name="Heading 3 12 2 2" xfId="17038"/>
    <cellStyle name="Heading 3 12 20" xfId="17039"/>
    <cellStyle name="Heading 3 12 20 2" xfId="17040"/>
    <cellStyle name="Heading 3 12 21" xfId="17041"/>
    <cellStyle name="Heading 3 12 21 2" xfId="17042"/>
    <cellStyle name="Heading 3 12 22" xfId="17043"/>
    <cellStyle name="Heading 3 12 22 2" xfId="17044"/>
    <cellStyle name="Heading 3 12 23" xfId="17045"/>
    <cellStyle name="Heading 3 12 23 2" xfId="17046"/>
    <cellStyle name="Heading 3 12 24" xfId="17047"/>
    <cellStyle name="Heading 3 12 24 2" xfId="17048"/>
    <cellStyle name="Heading 3 12 25" xfId="17049"/>
    <cellStyle name="Heading 3 12 25 2" xfId="17050"/>
    <cellStyle name="Heading 3 12 26" xfId="17051"/>
    <cellStyle name="Heading 3 12 26 2" xfId="17052"/>
    <cellStyle name="Heading 3 12 27" xfId="17053"/>
    <cellStyle name="Heading 3 12 27 2" xfId="17054"/>
    <cellStyle name="Heading 3 12 28" xfId="17055"/>
    <cellStyle name="Heading 3 12 28 2" xfId="17056"/>
    <cellStyle name="Heading 3 12 29" xfId="17057"/>
    <cellStyle name="Heading 3 12 29 2" xfId="17058"/>
    <cellStyle name="Heading 3 12 3" xfId="17059"/>
    <cellStyle name="Heading 3 12 3 2" xfId="17060"/>
    <cellStyle name="Heading 3 12 30" xfId="17061"/>
    <cellStyle name="Heading 3 12 30 2" xfId="17062"/>
    <cellStyle name="Heading 3 12 31" xfId="17063"/>
    <cellStyle name="Heading 3 12 4" xfId="17064"/>
    <cellStyle name="Heading 3 12 4 2" xfId="17065"/>
    <cellStyle name="Heading 3 12 5" xfId="17066"/>
    <cellStyle name="Heading 3 12 5 2" xfId="17067"/>
    <cellStyle name="Heading 3 12 6" xfId="17068"/>
    <cellStyle name="Heading 3 12 6 2" xfId="17069"/>
    <cellStyle name="Heading 3 12 7" xfId="17070"/>
    <cellStyle name="Heading 3 12 7 2" xfId="17071"/>
    <cellStyle name="Heading 3 12 8" xfId="17072"/>
    <cellStyle name="Heading 3 12 8 2" xfId="17073"/>
    <cellStyle name="Heading 3 12 9" xfId="17074"/>
    <cellStyle name="Heading 3 12 9 2" xfId="17075"/>
    <cellStyle name="Heading 3 13" xfId="17076"/>
    <cellStyle name="Heading 3 13 2" xfId="17077"/>
    <cellStyle name="Heading 3 14" xfId="17078"/>
    <cellStyle name="Heading 3 14 2" xfId="17079"/>
    <cellStyle name="Heading 3 15" xfId="17080"/>
    <cellStyle name="Heading 3 15 2" xfId="17081"/>
    <cellStyle name="Heading 3 16" xfId="17082"/>
    <cellStyle name="Heading 3 16 2" xfId="17083"/>
    <cellStyle name="Heading 3 17" xfId="17084"/>
    <cellStyle name="Heading 3 18" xfId="17085"/>
    <cellStyle name="Heading 3 19" xfId="17086"/>
    <cellStyle name="Heading 3 2" xfId="17087"/>
    <cellStyle name="Heading 3 2 10" xfId="17088"/>
    <cellStyle name="Heading 3 2 10 2" xfId="17089"/>
    <cellStyle name="Heading 3 2 11" xfId="17090"/>
    <cellStyle name="Heading 3 2 11 2" xfId="17091"/>
    <cellStyle name="Heading 3 2 12" xfId="17092"/>
    <cellStyle name="Heading 3 2 13" xfId="17093"/>
    <cellStyle name="Heading 3 2 14" xfId="17094"/>
    <cellStyle name="Heading 3 2 15" xfId="17095"/>
    <cellStyle name="Heading 3 2 16" xfId="17096"/>
    <cellStyle name="Heading 3 2 17" xfId="17097"/>
    <cellStyle name="Heading 3 2 18" xfId="17098"/>
    <cellStyle name="Heading 3 2 19" xfId="17099"/>
    <cellStyle name="Heading 3 2 2" xfId="17100"/>
    <cellStyle name="Heading 3 2 2 2" xfId="17101"/>
    <cellStyle name="Heading 3 2 2 3" xfId="17102"/>
    <cellStyle name="Heading 3 2 20" xfId="17103"/>
    <cellStyle name="Heading 3 2 21" xfId="17104"/>
    <cellStyle name="Heading 3 2 22" xfId="17105"/>
    <cellStyle name="Heading 3 2 23" xfId="17106"/>
    <cellStyle name="Heading 3 2 24" xfId="17107"/>
    <cellStyle name="Heading 3 2 25" xfId="17108"/>
    <cellStyle name="Heading 3 2 3" xfId="17109"/>
    <cellStyle name="Heading 3 2 3 2" xfId="17110"/>
    <cellStyle name="Heading 3 2 3 3" xfId="17111"/>
    <cellStyle name="Heading 3 2 4" xfId="17112"/>
    <cellStyle name="Heading 3 2 4 2" xfId="17113"/>
    <cellStyle name="Heading 3 2 4 3" xfId="17114"/>
    <cellStyle name="Heading 3 2 5" xfId="17115"/>
    <cellStyle name="Heading 3 2 5 2" xfId="17116"/>
    <cellStyle name="Heading 3 2 5 3" xfId="17117"/>
    <cellStyle name="Heading 3 2 6" xfId="17118"/>
    <cellStyle name="Heading 3 2 6 2" xfId="17119"/>
    <cellStyle name="Heading 3 2 6 3" xfId="17120"/>
    <cellStyle name="Heading 3 2 7" xfId="17121"/>
    <cellStyle name="Heading 3 2 7 2" xfId="17122"/>
    <cellStyle name="Heading 3 2 7 3" xfId="17123"/>
    <cellStyle name="Heading 3 2 8" xfId="17124"/>
    <cellStyle name="Heading 3 2 8 2" xfId="17125"/>
    <cellStyle name="Heading 3 2 8 3" xfId="17126"/>
    <cellStyle name="Heading 3 2 9" xfId="17127"/>
    <cellStyle name="Heading 3 20" xfId="17128"/>
    <cellStyle name="Heading 3 21" xfId="17129"/>
    <cellStyle name="Heading 3 22" xfId="17130"/>
    <cellStyle name="Heading 3 23" xfId="17131"/>
    <cellStyle name="Heading 3 24" xfId="17132"/>
    <cellStyle name="Heading 3 25" xfId="17133"/>
    <cellStyle name="Heading 3 26" xfId="17134"/>
    <cellStyle name="Heading 3 27" xfId="17135"/>
    <cellStyle name="Heading 3 28" xfId="17136"/>
    <cellStyle name="Heading 3 29" xfId="17137"/>
    <cellStyle name="Heading 3 3" xfId="17138"/>
    <cellStyle name="Heading 3 3 2" xfId="17139"/>
    <cellStyle name="Heading 3 3 2 2" xfId="17140"/>
    <cellStyle name="Heading 3 3 3" xfId="17141"/>
    <cellStyle name="Heading 3 3 4" xfId="17142"/>
    <cellStyle name="Heading 3 30" xfId="17143"/>
    <cellStyle name="Heading 3 4" xfId="17144"/>
    <cellStyle name="Heading 3 4 2" xfId="17145"/>
    <cellStyle name="Heading 3 4 2 2" xfId="17146"/>
    <cellStyle name="Heading 3 4 3" xfId="17147"/>
    <cellStyle name="Heading 3 4 4" xfId="17148"/>
    <cellStyle name="Heading 3 5" xfId="17149"/>
    <cellStyle name="Heading 3 5 2" xfId="17150"/>
    <cellStyle name="Heading 3 5 2 2" xfId="17151"/>
    <cellStyle name="Heading 3 5 3" xfId="17152"/>
    <cellStyle name="Heading 3 5 4" xfId="17153"/>
    <cellStyle name="Heading 3 6" xfId="17154"/>
    <cellStyle name="Heading 3 6 2" xfId="17155"/>
    <cellStyle name="Heading 3 6 2 2" xfId="17156"/>
    <cellStyle name="Heading 3 6 3" xfId="17157"/>
    <cellStyle name="Heading 3 6 3 2" xfId="17158"/>
    <cellStyle name="Heading 3 6 4" xfId="17159"/>
    <cellStyle name="Heading 3 6 5" xfId="17160"/>
    <cellStyle name="Heading 3 6 6" xfId="17161"/>
    <cellStyle name="Heading 3 7" xfId="17162"/>
    <cellStyle name="Heading 3 7 10" xfId="17163"/>
    <cellStyle name="Heading 3 7 10 2" xfId="17164"/>
    <cellStyle name="Heading 3 7 11" xfId="17165"/>
    <cellStyle name="Heading 3 7 11 2" xfId="17166"/>
    <cellStyle name="Heading 3 7 12" xfId="17167"/>
    <cellStyle name="Heading 3 7 13" xfId="17168"/>
    <cellStyle name="Heading 3 7 2" xfId="17169"/>
    <cellStyle name="Heading 3 7 2 2" xfId="17170"/>
    <cellStyle name="Heading 3 7 3" xfId="17171"/>
    <cellStyle name="Heading 3 7 3 2" xfId="17172"/>
    <cellStyle name="Heading 3 7 4" xfId="17173"/>
    <cellStyle name="Heading 3 7 4 2" xfId="17174"/>
    <cellStyle name="Heading 3 7 5" xfId="17175"/>
    <cellStyle name="Heading 3 7 5 2" xfId="17176"/>
    <cellStyle name="Heading 3 7 6" xfId="17177"/>
    <cellStyle name="Heading 3 7 6 2" xfId="17178"/>
    <cellStyle name="Heading 3 7 7" xfId="17179"/>
    <cellStyle name="Heading 3 7 7 2" xfId="17180"/>
    <cellStyle name="Heading 3 7 8" xfId="17181"/>
    <cellStyle name="Heading 3 7 8 2" xfId="17182"/>
    <cellStyle name="Heading 3 7 9" xfId="17183"/>
    <cellStyle name="Heading 3 7 9 2" xfId="17184"/>
    <cellStyle name="Heading 3 8" xfId="17185"/>
    <cellStyle name="Heading 3 8 2" xfId="17186"/>
    <cellStyle name="Heading 3 8 3" xfId="17187"/>
    <cellStyle name="Heading 3 9" xfId="17188"/>
    <cellStyle name="Heading 3 9 2" xfId="17189"/>
    <cellStyle name="Heading 3 9 3" xfId="17190"/>
    <cellStyle name="Heading 4 10" xfId="17191"/>
    <cellStyle name="Heading 4 10 2" xfId="17192"/>
    <cellStyle name="Heading 4 10 3" xfId="17193"/>
    <cellStyle name="Heading 4 11" xfId="17194"/>
    <cellStyle name="Heading 4 11 2" xfId="17195"/>
    <cellStyle name="Heading 4 11 3" xfId="17196"/>
    <cellStyle name="Heading 4 12" xfId="17197"/>
    <cellStyle name="Heading 4 12 10" xfId="17198"/>
    <cellStyle name="Heading 4 12 10 2" xfId="17199"/>
    <cellStyle name="Heading 4 12 11" xfId="17200"/>
    <cellStyle name="Heading 4 12 11 2" xfId="17201"/>
    <cellStyle name="Heading 4 12 12" xfId="17202"/>
    <cellStyle name="Heading 4 12 12 2" xfId="17203"/>
    <cellStyle name="Heading 4 12 13" xfId="17204"/>
    <cellStyle name="Heading 4 12 13 2" xfId="17205"/>
    <cellStyle name="Heading 4 12 14" xfId="17206"/>
    <cellStyle name="Heading 4 12 14 2" xfId="17207"/>
    <cellStyle name="Heading 4 12 15" xfId="17208"/>
    <cellStyle name="Heading 4 12 15 2" xfId="17209"/>
    <cellStyle name="Heading 4 12 16" xfId="17210"/>
    <cellStyle name="Heading 4 12 16 2" xfId="17211"/>
    <cellStyle name="Heading 4 12 17" xfId="17212"/>
    <cellStyle name="Heading 4 12 17 2" xfId="17213"/>
    <cellStyle name="Heading 4 12 18" xfId="17214"/>
    <cellStyle name="Heading 4 12 18 2" xfId="17215"/>
    <cellStyle name="Heading 4 12 19" xfId="17216"/>
    <cellStyle name="Heading 4 12 19 2" xfId="17217"/>
    <cellStyle name="Heading 4 12 2" xfId="17218"/>
    <cellStyle name="Heading 4 12 2 2" xfId="17219"/>
    <cellStyle name="Heading 4 12 20" xfId="17220"/>
    <cellStyle name="Heading 4 12 20 2" xfId="17221"/>
    <cellStyle name="Heading 4 12 21" xfId="17222"/>
    <cellStyle name="Heading 4 12 21 2" xfId="17223"/>
    <cellStyle name="Heading 4 12 22" xfId="17224"/>
    <cellStyle name="Heading 4 12 22 2" xfId="17225"/>
    <cellStyle name="Heading 4 12 23" xfId="17226"/>
    <cellStyle name="Heading 4 12 23 2" xfId="17227"/>
    <cellStyle name="Heading 4 12 24" xfId="17228"/>
    <cellStyle name="Heading 4 12 24 2" xfId="17229"/>
    <cellStyle name="Heading 4 12 25" xfId="17230"/>
    <cellStyle name="Heading 4 12 25 2" xfId="17231"/>
    <cellStyle name="Heading 4 12 26" xfId="17232"/>
    <cellStyle name="Heading 4 12 26 2" xfId="17233"/>
    <cellStyle name="Heading 4 12 27" xfId="17234"/>
    <cellStyle name="Heading 4 12 27 2" xfId="17235"/>
    <cellStyle name="Heading 4 12 28" xfId="17236"/>
    <cellStyle name="Heading 4 12 28 2" xfId="17237"/>
    <cellStyle name="Heading 4 12 29" xfId="17238"/>
    <cellStyle name="Heading 4 12 29 2" xfId="17239"/>
    <cellStyle name="Heading 4 12 3" xfId="17240"/>
    <cellStyle name="Heading 4 12 3 2" xfId="17241"/>
    <cellStyle name="Heading 4 12 30" xfId="17242"/>
    <cellStyle name="Heading 4 12 30 2" xfId="17243"/>
    <cellStyle name="Heading 4 12 31" xfId="17244"/>
    <cellStyle name="Heading 4 12 4" xfId="17245"/>
    <cellStyle name="Heading 4 12 4 2" xfId="17246"/>
    <cellStyle name="Heading 4 12 5" xfId="17247"/>
    <cellStyle name="Heading 4 12 5 2" xfId="17248"/>
    <cellStyle name="Heading 4 12 6" xfId="17249"/>
    <cellStyle name="Heading 4 12 6 2" xfId="17250"/>
    <cellStyle name="Heading 4 12 7" xfId="17251"/>
    <cellStyle name="Heading 4 12 7 2" xfId="17252"/>
    <cellStyle name="Heading 4 12 8" xfId="17253"/>
    <cellStyle name="Heading 4 12 8 2" xfId="17254"/>
    <cellStyle name="Heading 4 12 9" xfId="17255"/>
    <cellStyle name="Heading 4 12 9 2" xfId="17256"/>
    <cellStyle name="Heading 4 13" xfId="17257"/>
    <cellStyle name="Heading 4 13 2" xfId="17258"/>
    <cellStyle name="Heading 4 14" xfId="17259"/>
    <cellStyle name="Heading 4 14 2" xfId="17260"/>
    <cellStyle name="Heading 4 15" xfId="17261"/>
    <cellStyle name="Heading 4 15 2" xfId="17262"/>
    <cellStyle name="Heading 4 16" xfId="17263"/>
    <cellStyle name="Heading 4 16 2" xfId="17264"/>
    <cellStyle name="Heading 4 17" xfId="17265"/>
    <cellStyle name="Heading 4 18" xfId="17266"/>
    <cellStyle name="Heading 4 19" xfId="17267"/>
    <cellStyle name="Heading 4 2" xfId="17268"/>
    <cellStyle name="Heading 4 2 10" xfId="17269"/>
    <cellStyle name="Heading 4 2 10 2" xfId="17270"/>
    <cellStyle name="Heading 4 2 11" xfId="17271"/>
    <cellStyle name="Heading 4 2 11 2" xfId="17272"/>
    <cellStyle name="Heading 4 2 12" xfId="17273"/>
    <cellStyle name="Heading 4 2 13" xfId="17274"/>
    <cellStyle name="Heading 4 2 14" xfId="17275"/>
    <cellStyle name="Heading 4 2 15" xfId="17276"/>
    <cellStyle name="Heading 4 2 16" xfId="17277"/>
    <cellStyle name="Heading 4 2 17" xfId="17278"/>
    <cellStyle name="Heading 4 2 18" xfId="17279"/>
    <cellStyle name="Heading 4 2 19" xfId="17280"/>
    <cellStyle name="Heading 4 2 2" xfId="17281"/>
    <cellStyle name="Heading 4 2 2 2" xfId="17282"/>
    <cellStyle name="Heading 4 2 2 3" xfId="17283"/>
    <cellStyle name="Heading 4 2 20" xfId="17284"/>
    <cellStyle name="Heading 4 2 21" xfId="17285"/>
    <cellStyle name="Heading 4 2 22" xfId="17286"/>
    <cellStyle name="Heading 4 2 23" xfId="17287"/>
    <cellStyle name="Heading 4 2 24" xfId="17288"/>
    <cellStyle name="Heading 4 2 3" xfId="17289"/>
    <cellStyle name="Heading 4 2 3 2" xfId="17290"/>
    <cellStyle name="Heading 4 2 3 3" xfId="17291"/>
    <cellStyle name="Heading 4 2 4" xfId="17292"/>
    <cellStyle name="Heading 4 2 4 2" xfId="17293"/>
    <cellStyle name="Heading 4 2 4 3" xfId="17294"/>
    <cellStyle name="Heading 4 2 5" xfId="17295"/>
    <cellStyle name="Heading 4 2 5 2" xfId="17296"/>
    <cellStyle name="Heading 4 2 5 3" xfId="17297"/>
    <cellStyle name="Heading 4 2 6" xfId="17298"/>
    <cellStyle name="Heading 4 2 6 2" xfId="17299"/>
    <cellStyle name="Heading 4 2 6 3" xfId="17300"/>
    <cellStyle name="Heading 4 2 7" xfId="17301"/>
    <cellStyle name="Heading 4 2 7 2" xfId="17302"/>
    <cellStyle name="Heading 4 2 7 3" xfId="17303"/>
    <cellStyle name="Heading 4 2 8" xfId="17304"/>
    <cellStyle name="Heading 4 2 8 2" xfId="17305"/>
    <cellStyle name="Heading 4 2 8 3" xfId="17306"/>
    <cellStyle name="Heading 4 2 9" xfId="17307"/>
    <cellStyle name="Heading 4 20" xfId="17308"/>
    <cellStyle name="Heading 4 21" xfId="17309"/>
    <cellStyle name="Heading 4 22" xfId="17310"/>
    <cellStyle name="Heading 4 23" xfId="17311"/>
    <cellStyle name="Heading 4 24" xfId="17312"/>
    <cellStyle name="Heading 4 25" xfId="17313"/>
    <cellStyle name="Heading 4 26" xfId="17314"/>
    <cellStyle name="Heading 4 27" xfId="17315"/>
    <cellStyle name="Heading 4 28" xfId="17316"/>
    <cellStyle name="Heading 4 29" xfId="17317"/>
    <cellStyle name="Heading 4 3" xfId="17318"/>
    <cellStyle name="Heading 4 3 2" xfId="17319"/>
    <cellStyle name="Heading 4 3 2 2" xfId="17320"/>
    <cellStyle name="Heading 4 3 3" xfId="17321"/>
    <cellStyle name="Heading 4 3 4" xfId="17322"/>
    <cellStyle name="Heading 4 30" xfId="17323"/>
    <cellStyle name="Heading 4 4" xfId="17324"/>
    <cellStyle name="Heading 4 4 2" xfId="17325"/>
    <cellStyle name="Heading 4 4 2 2" xfId="17326"/>
    <cellStyle name="Heading 4 4 3" xfId="17327"/>
    <cellStyle name="Heading 4 4 4" xfId="17328"/>
    <cellStyle name="Heading 4 5" xfId="17329"/>
    <cellStyle name="Heading 4 5 2" xfId="17330"/>
    <cellStyle name="Heading 4 5 2 2" xfId="17331"/>
    <cellStyle name="Heading 4 5 3" xfId="17332"/>
    <cellStyle name="Heading 4 5 4" xfId="17333"/>
    <cellStyle name="Heading 4 6" xfId="17334"/>
    <cellStyle name="Heading 4 6 2" xfId="17335"/>
    <cellStyle name="Heading 4 6 2 2" xfId="17336"/>
    <cellStyle name="Heading 4 6 3" xfId="17337"/>
    <cellStyle name="Heading 4 6 3 2" xfId="17338"/>
    <cellStyle name="Heading 4 6 4" xfId="17339"/>
    <cellStyle name="Heading 4 6 5" xfId="17340"/>
    <cellStyle name="Heading 4 6 6" xfId="17341"/>
    <cellStyle name="Heading 4 7" xfId="17342"/>
    <cellStyle name="Heading 4 7 10" xfId="17343"/>
    <cellStyle name="Heading 4 7 10 2" xfId="17344"/>
    <cellStyle name="Heading 4 7 11" xfId="17345"/>
    <cellStyle name="Heading 4 7 11 2" xfId="17346"/>
    <cellStyle name="Heading 4 7 12" xfId="17347"/>
    <cellStyle name="Heading 4 7 13" xfId="17348"/>
    <cellStyle name="Heading 4 7 2" xfId="17349"/>
    <cellStyle name="Heading 4 7 2 2" xfId="17350"/>
    <cellStyle name="Heading 4 7 3" xfId="17351"/>
    <cellStyle name="Heading 4 7 3 2" xfId="17352"/>
    <cellStyle name="Heading 4 7 4" xfId="17353"/>
    <cellStyle name="Heading 4 7 4 2" xfId="17354"/>
    <cellStyle name="Heading 4 7 5" xfId="17355"/>
    <cellStyle name="Heading 4 7 5 2" xfId="17356"/>
    <cellStyle name="Heading 4 7 6" xfId="17357"/>
    <cellStyle name="Heading 4 7 6 2" xfId="17358"/>
    <cellStyle name="Heading 4 7 7" xfId="17359"/>
    <cellStyle name="Heading 4 7 7 2" xfId="17360"/>
    <cellStyle name="Heading 4 7 8" xfId="17361"/>
    <cellStyle name="Heading 4 7 8 2" xfId="17362"/>
    <cellStyle name="Heading 4 7 9" xfId="17363"/>
    <cellStyle name="Heading 4 7 9 2" xfId="17364"/>
    <cellStyle name="Heading 4 8" xfId="17365"/>
    <cellStyle name="Heading 4 8 2" xfId="17366"/>
    <cellStyle name="Heading 4 8 3" xfId="17367"/>
    <cellStyle name="Heading 4 9" xfId="17368"/>
    <cellStyle name="Heading 4 9 2" xfId="17369"/>
    <cellStyle name="Heading 4 9 3" xfId="17370"/>
    <cellStyle name="Hyperlink" xfId="9"/>
    <cellStyle name="Hyperlink 2" xfId="44"/>
    <cellStyle name="Hyperlink 2 2" xfId="49"/>
    <cellStyle name="Hyperlink 2 3" xfId="103"/>
    <cellStyle name="Hyperlink 2 4" xfId="57"/>
    <cellStyle name="Hyperlink 3" xfId="53"/>
    <cellStyle name="Hyperlink 4" xfId="268"/>
    <cellStyle name="Hyperlink 5" xfId="55579"/>
    <cellStyle name="Hyperlink 6" xfId="10"/>
    <cellStyle name="Hyperlink 6 2" xfId="33"/>
    <cellStyle name="Hyperlink 7" xfId="55660"/>
    <cellStyle name="Input 10" xfId="17371"/>
    <cellStyle name="Input 10 10" xfId="17372"/>
    <cellStyle name="Input 10 10 2" xfId="17373"/>
    <cellStyle name="Input 10 10 2 2" xfId="17374"/>
    <cellStyle name="Input 10 10 2 3" xfId="17375"/>
    <cellStyle name="Input 10 10 3" xfId="17376"/>
    <cellStyle name="Input 10 10 4" xfId="17377"/>
    <cellStyle name="Input 10 10 5" xfId="17378"/>
    <cellStyle name="Input 10 11" xfId="17379"/>
    <cellStyle name="Input 10 11 2" xfId="17380"/>
    <cellStyle name="Input 10 11 2 2" xfId="17381"/>
    <cellStyle name="Input 10 11 2 3" xfId="17382"/>
    <cellStyle name="Input 10 11 3" xfId="17383"/>
    <cellStyle name="Input 10 11 4" xfId="17384"/>
    <cellStyle name="Input 10 11 5" xfId="17385"/>
    <cellStyle name="Input 10 12" xfId="17386"/>
    <cellStyle name="Input 10 12 2" xfId="17387"/>
    <cellStyle name="Input 10 12 2 2" xfId="17388"/>
    <cellStyle name="Input 10 12 2 3" xfId="17389"/>
    <cellStyle name="Input 10 12 3" xfId="17390"/>
    <cellStyle name="Input 10 12 4" xfId="17391"/>
    <cellStyle name="Input 10 12 5" xfId="17392"/>
    <cellStyle name="Input 10 13" xfId="17393"/>
    <cellStyle name="Input 10 13 2" xfId="17394"/>
    <cellStyle name="Input 10 13 2 2" xfId="17395"/>
    <cellStyle name="Input 10 13 2 3" xfId="17396"/>
    <cellStyle name="Input 10 13 3" xfId="17397"/>
    <cellStyle name="Input 10 13 4" xfId="17398"/>
    <cellStyle name="Input 10 13 5" xfId="17399"/>
    <cellStyle name="Input 10 14" xfId="17400"/>
    <cellStyle name="Input 10 14 2" xfId="17401"/>
    <cellStyle name="Input 10 14 2 2" xfId="17402"/>
    <cellStyle name="Input 10 14 2 3" xfId="17403"/>
    <cellStyle name="Input 10 14 3" xfId="17404"/>
    <cellStyle name="Input 10 14 4" xfId="17405"/>
    <cellStyle name="Input 10 14 5" xfId="17406"/>
    <cellStyle name="Input 10 15" xfId="17407"/>
    <cellStyle name="Input 10 15 2" xfId="17408"/>
    <cellStyle name="Input 10 15 2 2" xfId="17409"/>
    <cellStyle name="Input 10 15 2 3" xfId="17410"/>
    <cellStyle name="Input 10 15 3" xfId="17411"/>
    <cellStyle name="Input 10 15 4" xfId="17412"/>
    <cellStyle name="Input 10 15 5" xfId="17413"/>
    <cellStyle name="Input 10 16" xfId="17414"/>
    <cellStyle name="Input 10 16 2" xfId="17415"/>
    <cellStyle name="Input 10 16 2 2" xfId="17416"/>
    <cellStyle name="Input 10 16 2 3" xfId="17417"/>
    <cellStyle name="Input 10 16 3" xfId="17418"/>
    <cellStyle name="Input 10 16 4" xfId="17419"/>
    <cellStyle name="Input 10 16 5" xfId="17420"/>
    <cellStyle name="Input 10 17" xfId="17421"/>
    <cellStyle name="Input 10 17 2" xfId="17422"/>
    <cellStyle name="Input 10 17 2 2" xfId="17423"/>
    <cellStyle name="Input 10 17 2 3" xfId="17424"/>
    <cellStyle name="Input 10 17 3" xfId="17425"/>
    <cellStyle name="Input 10 17 4" xfId="17426"/>
    <cellStyle name="Input 10 17 5" xfId="17427"/>
    <cellStyle name="Input 10 18" xfId="17428"/>
    <cellStyle name="Input 10 18 2" xfId="17429"/>
    <cellStyle name="Input 10 18 2 2" xfId="17430"/>
    <cellStyle name="Input 10 18 2 3" xfId="17431"/>
    <cellStyle name="Input 10 18 3" xfId="17432"/>
    <cellStyle name="Input 10 18 4" xfId="17433"/>
    <cellStyle name="Input 10 18 5" xfId="17434"/>
    <cellStyle name="Input 10 19" xfId="17435"/>
    <cellStyle name="Input 10 19 2" xfId="17436"/>
    <cellStyle name="Input 10 19 2 2" xfId="17437"/>
    <cellStyle name="Input 10 19 2 3" xfId="17438"/>
    <cellStyle name="Input 10 19 3" xfId="17439"/>
    <cellStyle name="Input 10 19 4" xfId="17440"/>
    <cellStyle name="Input 10 19 5" xfId="17441"/>
    <cellStyle name="Input 10 2" xfId="17442"/>
    <cellStyle name="Input 10 2 2" xfId="17443"/>
    <cellStyle name="Input 10 2 2 2" xfId="17444"/>
    <cellStyle name="Input 10 2 2 3" xfId="17445"/>
    <cellStyle name="Input 10 2 3" xfId="17446"/>
    <cellStyle name="Input 10 2 4" xfId="17447"/>
    <cellStyle name="Input 10 2 5" xfId="17448"/>
    <cellStyle name="Input 10 20" xfId="17449"/>
    <cellStyle name="Input 10 20 2" xfId="17450"/>
    <cellStyle name="Input 10 20 2 2" xfId="17451"/>
    <cellStyle name="Input 10 20 2 3" xfId="17452"/>
    <cellStyle name="Input 10 20 3" xfId="17453"/>
    <cellStyle name="Input 10 20 4" xfId="17454"/>
    <cellStyle name="Input 10 20 5" xfId="17455"/>
    <cellStyle name="Input 10 21" xfId="17456"/>
    <cellStyle name="Input 10 22" xfId="17457"/>
    <cellStyle name="Input 10 23" xfId="17458"/>
    <cellStyle name="Input 10 3" xfId="17459"/>
    <cellStyle name="Input 10 3 2" xfId="17460"/>
    <cellStyle name="Input 10 3 2 2" xfId="17461"/>
    <cellStyle name="Input 10 3 2 3" xfId="17462"/>
    <cellStyle name="Input 10 3 3" xfId="17463"/>
    <cellStyle name="Input 10 3 4" xfId="17464"/>
    <cellStyle name="Input 10 3 5" xfId="17465"/>
    <cellStyle name="Input 10 4" xfId="17466"/>
    <cellStyle name="Input 10 4 2" xfId="17467"/>
    <cellStyle name="Input 10 4 2 2" xfId="17468"/>
    <cellStyle name="Input 10 4 2 3" xfId="17469"/>
    <cellStyle name="Input 10 4 3" xfId="17470"/>
    <cellStyle name="Input 10 4 4" xfId="17471"/>
    <cellStyle name="Input 10 4 5" xfId="17472"/>
    <cellStyle name="Input 10 5" xfId="17473"/>
    <cellStyle name="Input 10 5 2" xfId="17474"/>
    <cellStyle name="Input 10 5 2 2" xfId="17475"/>
    <cellStyle name="Input 10 5 2 3" xfId="17476"/>
    <cellStyle name="Input 10 5 3" xfId="17477"/>
    <cellStyle name="Input 10 5 4" xfId="17478"/>
    <cellStyle name="Input 10 5 5" xfId="17479"/>
    <cellStyle name="Input 10 6" xfId="17480"/>
    <cellStyle name="Input 10 6 2" xfId="17481"/>
    <cellStyle name="Input 10 6 2 2" xfId="17482"/>
    <cellStyle name="Input 10 6 2 3" xfId="17483"/>
    <cellStyle name="Input 10 6 3" xfId="17484"/>
    <cellStyle name="Input 10 6 4" xfId="17485"/>
    <cellStyle name="Input 10 6 5" xfId="17486"/>
    <cellStyle name="Input 10 7" xfId="17487"/>
    <cellStyle name="Input 10 7 2" xfId="17488"/>
    <cellStyle name="Input 10 7 2 2" xfId="17489"/>
    <cellStyle name="Input 10 7 2 3" xfId="17490"/>
    <cellStyle name="Input 10 7 3" xfId="17491"/>
    <cellStyle name="Input 10 7 4" xfId="17492"/>
    <cellStyle name="Input 10 7 5" xfId="17493"/>
    <cellStyle name="Input 10 8" xfId="17494"/>
    <cellStyle name="Input 10 8 2" xfId="17495"/>
    <cellStyle name="Input 10 8 2 2" xfId="17496"/>
    <cellStyle name="Input 10 8 2 3" xfId="17497"/>
    <cellStyle name="Input 10 8 3" xfId="17498"/>
    <cellStyle name="Input 10 8 4" xfId="17499"/>
    <cellStyle name="Input 10 8 5" xfId="17500"/>
    <cellStyle name="Input 10 9" xfId="17501"/>
    <cellStyle name="Input 10 9 2" xfId="17502"/>
    <cellStyle name="Input 10 9 2 2" xfId="17503"/>
    <cellStyle name="Input 10 9 2 3" xfId="17504"/>
    <cellStyle name="Input 10 9 3" xfId="17505"/>
    <cellStyle name="Input 10 9 4" xfId="17506"/>
    <cellStyle name="Input 10 9 5" xfId="17507"/>
    <cellStyle name="Input 11" xfId="17508"/>
    <cellStyle name="Input 11 10" xfId="17509"/>
    <cellStyle name="Input 11 10 2" xfId="17510"/>
    <cellStyle name="Input 11 10 2 2" xfId="17511"/>
    <cellStyle name="Input 11 10 2 3" xfId="17512"/>
    <cellStyle name="Input 11 10 3" xfId="17513"/>
    <cellStyle name="Input 11 10 4" xfId="17514"/>
    <cellStyle name="Input 11 10 5" xfId="17515"/>
    <cellStyle name="Input 11 11" xfId="17516"/>
    <cellStyle name="Input 11 11 2" xfId="17517"/>
    <cellStyle name="Input 11 11 2 2" xfId="17518"/>
    <cellStyle name="Input 11 11 2 3" xfId="17519"/>
    <cellStyle name="Input 11 11 3" xfId="17520"/>
    <cellStyle name="Input 11 11 4" xfId="17521"/>
    <cellStyle name="Input 11 11 5" xfId="17522"/>
    <cellStyle name="Input 11 12" xfId="17523"/>
    <cellStyle name="Input 11 12 2" xfId="17524"/>
    <cellStyle name="Input 11 12 2 2" xfId="17525"/>
    <cellStyle name="Input 11 12 2 3" xfId="17526"/>
    <cellStyle name="Input 11 12 3" xfId="17527"/>
    <cellStyle name="Input 11 12 4" xfId="17528"/>
    <cellStyle name="Input 11 12 5" xfId="17529"/>
    <cellStyle name="Input 11 13" xfId="17530"/>
    <cellStyle name="Input 11 13 2" xfId="17531"/>
    <cellStyle name="Input 11 13 2 2" xfId="17532"/>
    <cellStyle name="Input 11 13 2 3" xfId="17533"/>
    <cellStyle name="Input 11 13 3" xfId="17534"/>
    <cellStyle name="Input 11 13 4" xfId="17535"/>
    <cellStyle name="Input 11 13 5" xfId="17536"/>
    <cellStyle name="Input 11 14" xfId="17537"/>
    <cellStyle name="Input 11 14 2" xfId="17538"/>
    <cellStyle name="Input 11 14 2 2" xfId="17539"/>
    <cellStyle name="Input 11 14 2 3" xfId="17540"/>
    <cellStyle name="Input 11 14 3" xfId="17541"/>
    <cellStyle name="Input 11 14 4" xfId="17542"/>
    <cellStyle name="Input 11 14 5" xfId="17543"/>
    <cellStyle name="Input 11 15" xfId="17544"/>
    <cellStyle name="Input 11 15 2" xfId="17545"/>
    <cellStyle name="Input 11 15 2 2" xfId="17546"/>
    <cellStyle name="Input 11 15 2 3" xfId="17547"/>
    <cellStyle name="Input 11 15 3" xfId="17548"/>
    <cellStyle name="Input 11 15 4" xfId="17549"/>
    <cellStyle name="Input 11 15 5" xfId="17550"/>
    <cellStyle name="Input 11 16" xfId="17551"/>
    <cellStyle name="Input 11 16 2" xfId="17552"/>
    <cellStyle name="Input 11 16 2 2" xfId="17553"/>
    <cellStyle name="Input 11 16 2 3" xfId="17554"/>
    <cellStyle name="Input 11 16 3" xfId="17555"/>
    <cellStyle name="Input 11 16 4" xfId="17556"/>
    <cellStyle name="Input 11 16 5" xfId="17557"/>
    <cellStyle name="Input 11 17" xfId="17558"/>
    <cellStyle name="Input 11 17 2" xfId="17559"/>
    <cellStyle name="Input 11 17 2 2" xfId="17560"/>
    <cellStyle name="Input 11 17 2 3" xfId="17561"/>
    <cellStyle name="Input 11 17 3" xfId="17562"/>
    <cellStyle name="Input 11 17 4" xfId="17563"/>
    <cellStyle name="Input 11 17 5" xfId="17564"/>
    <cellStyle name="Input 11 18" xfId="17565"/>
    <cellStyle name="Input 11 18 2" xfId="17566"/>
    <cellStyle name="Input 11 18 2 2" xfId="17567"/>
    <cellStyle name="Input 11 18 2 3" xfId="17568"/>
    <cellStyle name="Input 11 18 3" xfId="17569"/>
    <cellStyle name="Input 11 18 4" xfId="17570"/>
    <cellStyle name="Input 11 18 5" xfId="17571"/>
    <cellStyle name="Input 11 19" xfId="17572"/>
    <cellStyle name="Input 11 19 2" xfId="17573"/>
    <cellStyle name="Input 11 19 2 2" xfId="17574"/>
    <cellStyle name="Input 11 19 2 3" xfId="17575"/>
    <cellStyle name="Input 11 19 3" xfId="17576"/>
    <cellStyle name="Input 11 19 4" xfId="17577"/>
    <cellStyle name="Input 11 19 5" xfId="17578"/>
    <cellStyle name="Input 11 2" xfId="17579"/>
    <cellStyle name="Input 11 2 2" xfId="17580"/>
    <cellStyle name="Input 11 2 2 2" xfId="17581"/>
    <cellStyle name="Input 11 2 2 3" xfId="17582"/>
    <cellStyle name="Input 11 2 3" xfId="17583"/>
    <cellStyle name="Input 11 2 4" xfId="17584"/>
    <cellStyle name="Input 11 2 5" xfId="17585"/>
    <cellStyle name="Input 11 20" xfId="17586"/>
    <cellStyle name="Input 11 20 2" xfId="17587"/>
    <cellStyle name="Input 11 20 2 2" xfId="17588"/>
    <cellStyle name="Input 11 20 2 3" xfId="17589"/>
    <cellStyle name="Input 11 20 3" xfId="17590"/>
    <cellStyle name="Input 11 20 4" xfId="17591"/>
    <cellStyle name="Input 11 20 5" xfId="17592"/>
    <cellStyle name="Input 11 21" xfId="17593"/>
    <cellStyle name="Input 11 22" xfId="17594"/>
    <cellStyle name="Input 11 23" xfId="17595"/>
    <cellStyle name="Input 11 3" xfId="17596"/>
    <cellStyle name="Input 11 3 2" xfId="17597"/>
    <cellStyle name="Input 11 3 2 2" xfId="17598"/>
    <cellStyle name="Input 11 3 2 3" xfId="17599"/>
    <cellStyle name="Input 11 3 3" xfId="17600"/>
    <cellStyle name="Input 11 3 4" xfId="17601"/>
    <cellStyle name="Input 11 3 5" xfId="17602"/>
    <cellStyle name="Input 11 4" xfId="17603"/>
    <cellStyle name="Input 11 4 2" xfId="17604"/>
    <cellStyle name="Input 11 4 2 2" xfId="17605"/>
    <cellStyle name="Input 11 4 2 3" xfId="17606"/>
    <cellStyle name="Input 11 4 3" xfId="17607"/>
    <cellStyle name="Input 11 4 4" xfId="17608"/>
    <cellStyle name="Input 11 4 5" xfId="17609"/>
    <cellStyle name="Input 11 5" xfId="17610"/>
    <cellStyle name="Input 11 5 2" xfId="17611"/>
    <cellStyle name="Input 11 5 2 2" xfId="17612"/>
    <cellStyle name="Input 11 5 2 3" xfId="17613"/>
    <cellStyle name="Input 11 5 3" xfId="17614"/>
    <cellStyle name="Input 11 5 4" xfId="17615"/>
    <cellStyle name="Input 11 5 5" xfId="17616"/>
    <cellStyle name="Input 11 6" xfId="17617"/>
    <cellStyle name="Input 11 6 2" xfId="17618"/>
    <cellStyle name="Input 11 6 2 2" xfId="17619"/>
    <cellStyle name="Input 11 6 2 3" xfId="17620"/>
    <cellStyle name="Input 11 6 3" xfId="17621"/>
    <cellStyle name="Input 11 6 4" xfId="17622"/>
    <cellStyle name="Input 11 6 5" xfId="17623"/>
    <cellStyle name="Input 11 7" xfId="17624"/>
    <cellStyle name="Input 11 7 2" xfId="17625"/>
    <cellStyle name="Input 11 7 2 2" xfId="17626"/>
    <cellStyle name="Input 11 7 2 3" xfId="17627"/>
    <cellStyle name="Input 11 7 3" xfId="17628"/>
    <cellStyle name="Input 11 7 4" xfId="17629"/>
    <cellStyle name="Input 11 7 5" xfId="17630"/>
    <cellStyle name="Input 11 8" xfId="17631"/>
    <cellStyle name="Input 11 8 2" xfId="17632"/>
    <cellStyle name="Input 11 8 2 2" xfId="17633"/>
    <cellStyle name="Input 11 8 2 3" xfId="17634"/>
    <cellStyle name="Input 11 8 3" xfId="17635"/>
    <cellStyle name="Input 11 8 4" xfId="17636"/>
    <cellStyle name="Input 11 8 5" xfId="17637"/>
    <cellStyle name="Input 11 9" xfId="17638"/>
    <cellStyle name="Input 11 9 2" xfId="17639"/>
    <cellStyle name="Input 11 9 2 2" xfId="17640"/>
    <cellStyle name="Input 11 9 2 3" xfId="17641"/>
    <cellStyle name="Input 11 9 3" xfId="17642"/>
    <cellStyle name="Input 11 9 4" xfId="17643"/>
    <cellStyle name="Input 11 9 5" xfId="17644"/>
    <cellStyle name="Input 12" xfId="17645"/>
    <cellStyle name="Input 12 10" xfId="17646"/>
    <cellStyle name="Input 12 10 10" xfId="17647"/>
    <cellStyle name="Input 12 10 10 2" xfId="17648"/>
    <cellStyle name="Input 12 10 10 2 2" xfId="17649"/>
    <cellStyle name="Input 12 10 10 2 3" xfId="17650"/>
    <cellStyle name="Input 12 10 10 3" xfId="17651"/>
    <cellStyle name="Input 12 10 10 4" xfId="17652"/>
    <cellStyle name="Input 12 10 10 5" xfId="17653"/>
    <cellStyle name="Input 12 10 11" xfId="17654"/>
    <cellStyle name="Input 12 10 11 2" xfId="17655"/>
    <cellStyle name="Input 12 10 11 2 2" xfId="17656"/>
    <cellStyle name="Input 12 10 11 2 3" xfId="17657"/>
    <cellStyle name="Input 12 10 11 3" xfId="17658"/>
    <cellStyle name="Input 12 10 11 4" xfId="17659"/>
    <cellStyle name="Input 12 10 11 5" xfId="17660"/>
    <cellStyle name="Input 12 10 12" xfId="17661"/>
    <cellStyle name="Input 12 10 12 2" xfId="17662"/>
    <cellStyle name="Input 12 10 12 2 2" xfId="17663"/>
    <cellStyle name="Input 12 10 12 2 3" xfId="17664"/>
    <cellStyle name="Input 12 10 12 3" xfId="17665"/>
    <cellStyle name="Input 12 10 12 4" xfId="17666"/>
    <cellStyle name="Input 12 10 12 5" xfId="17667"/>
    <cellStyle name="Input 12 10 13" xfId="17668"/>
    <cellStyle name="Input 12 10 13 2" xfId="17669"/>
    <cellStyle name="Input 12 10 13 2 2" xfId="17670"/>
    <cellStyle name="Input 12 10 13 2 3" xfId="17671"/>
    <cellStyle name="Input 12 10 13 3" xfId="17672"/>
    <cellStyle name="Input 12 10 13 4" xfId="17673"/>
    <cellStyle name="Input 12 10 13 5" xfId="17674"/>
    <cellStyle name="Input 12 10 14" xfId="17675"/>
    <cellStyle name="Input 12 10 14 2" xfId="17676"/>
    <cellStyle name="Input 12 10 14 2 2" xfId="17677"/>
    <cellStyle name="Input 12 10 14 2 3" xfId="17678"/>
    <cellStyle name="Input 12 10 14 3" xfId="17679"/>
    <cellStyle name="Input 12 10 14 4" xfId="17680"/>
    <cellStyle name="Input 12 10 14 5" xfId="17681"/>
    <cellStyle name="Input 12 10 15" xfId="17682"/>
    <cellStyle name="Input 12 10 15 2" xfId="17683"/>
    <cellStyle name="Input 12 10 15 2 2" xfId="17684"/>
    <cellStyle name="Input 12 10 15 2 3" xfId="17685"/>
    <cellStyle name="Input 12 10 15 3" xfId="17686"/>
    <cellStyle name="Input 12 10 15 4" xfId="17687"/>
    <cellStyle name="Input 12 10 15 5" xfId="17688"/>
    <cellStyle name="Input 12 10 16" xfId="17689"/>
    <cellStyle name="Input 12 10 16 2" xfId="17690"/>
    <cellStyle name="Input 12 10 16 2 2" xfId="17691"/>
    <cellStyle name="Input 12 10 16 2 3" xfId="17692"/>
    <cellStyle name="Input 12 10 16 3" xfId="17693"/>
    <cellStyle name="Input 12 10 16 4" xfId="17694"/>
    <cellStyle name="Input 12 10 16 5" xfId="17695"/>
    <cellStyle name="Input 12 10 17" xfId="17696"/>
    <cellStyle name="Input 12 10 17 2" xfId="17697"/>
    <cellStyle name="Input 12 10 17 2 2" xfId="17698"/>
    <cellStyle name="Input 12 10 17 2 3" xfId="17699"/>
    <cellStyle name="Input 12 10 17 3" xfId="17700"/>
    <cellStyle name="Input 12 10 17 4" xfId="17701"/>
    <cellStyle name="Input 12 10 17 5" xfId="17702"/>
    <cellStyle name="Input 12 10 18" xfId="17703"/>
    <cellStyle name="Input 12 10 18 2" xfId="17704"/>
    <cellStyle name="Input 12 10 18 2 2" xfId="17705"/>
    <cellStyle name="Input 12 10 18 2 3" xfId="17706"/>
    <cellStyle name="Input 12 10 18 3" xfId="17707"/>
    <cellStyle name="Input 12 10 18 4" xfId="17708"/>
    <cellStyle name="Input 12 10 18 5" xfId="17709"/>
    <cellStyle name="Input 12 10 19" xfId="17710"/>
    <cellStyle name="Input 12 10 19 2" xfId="17711"/>
    <cellStyle name="Input 12 10 19 2 2" xfId="17712"/>
    <cellStyle name="Input 12 10 19 2 3" xfId="17713"/>
    <cellStyle name="Input 12 10 19 3" xfId="17714"/>
    <cellStyle name="Input 12 10 19 4" xfId="17715"/>
    <cellStyle name="Input 12 10 19 5" xfId="17716"/>
    <cellStyle name="Input 12 10 2" xfId="17717"/>
    <cellStyle name="Input 12 10 2 2" xfId="17718"/>
    <cellStyle name="Input 12 10 2 2 2" xfId="17719"/>
    <cellStyle name="Input 12 10 2 2 3" xfId="17720"/>
    <cellStyle name="Input 12 10 2 3" xfId="17721"/>
    <cellStyle name="Input 12 10 2 4" xfId="17722"/>
    <cellStyle name="Input 12 10 2 5" xfId="17723"/>
    <cellStyle name="Input 12 10 20" xfId="17724"/>
    <cellStyle name="Input 12 10 20 2" xfId="17725"/>
    <cellStyle name="Input 12 10 20 2 2" xfId="17726"/>
    <cellStyle name="Input 12 10 20 2 3" xfId="17727"/>
    <cellStyle name="Input 12 10 20 3" xfId="17728"/>
    <cellStyle name="Input 12 10 20 4" xfId="17729"/>
    <cellStyle name="Input 12 10 20 5" xfId="17730"/>
    <cellStyle name="Input 12 10 21" xfId="17731"/>
    <cellStyle name="Input 12 10 22" xfId="17732"/>
    <cellStyle name="Input 12 10 3" xfId="17733"/>
    <cellStyle name="Input 12 10 3 2" xfId="17734"/>
    <cellStyle name="Input 12 10 3 2 2" xfId="17735"/>
    <cellStyle name="Input 12 10 3 2 3" xfId="17736"/>
    <cellStyle name="Input 12 10 3 3" xfId="17737"/>
    <cellStyle name="Input 12 10 3 4" xfId="17738"/>
    <cellStyle name="Input 12 10 3 5" xfId="17739"/>
    <cellStyle name="Input 12 10 4" xfId="17740"/>
    <cellStyle name="Input 12 10 4 2" xfId="17741"/>
    <cellStyle name="Input 12 10 4 2 2" xfId="17742"/>
    <cellStyle name="Input 12 10 4 2 3" xfId="17743"/>
    <cellStyle name="Input 12 10 4 3" xfId="17744"/>
    <cellStyle name="Input 12 10 4 4" xfId="17745"/>
    <cellStyle name="Input 12 10 4 5" xfId="17746"/>
    <cellStyle name="Input 12 10 5" xfId="17747"/>
    <cellStyle name="Input 12 10 5 2" xfId="17748"/>
    <cellStyle name="Input 12 10 5 2 2" xfId="17749"/>
    <cellStyle name="Input 12 10 5 2 3" xfId="17750"/>
    <cellStyle name="Input 12 10 5 3" xfId="17751"/>
    <cellStyle name="Input 12 10 5 4" xfId="17752"/>
    <cellStyle name="Input 12 10 5 5" xfId="17753"/>
    <cellStyle name="Input 12 10 6" xfId="17754"/>
    <cellStyle name="Input 12 10 6 2" xfId="17755"/>
    <cellStyle name="Input 12 10 6 2 2" xfId="17756"/>
    <cellStyle name="Input 12 10 6 2 3" xfId="17757"/>
    <cellStyle name="Input 12 10 6 3" xfId="17758"/>
    <cellStyle name="Input 12 10 6 4" xfId="17759"/>
    <cellStyle name="Input 12 10 6 5" xfId="17760"/>
    <cellStyle name="Input 12 10 7" xfId="17761"/>
    <cellStyle name="Input 12 10 7 2" xfId="17762"/>
    <cellStyle name="Input 12 10 7 2 2" xfId="17763"/>
    <cellStyle name="Input 12 10 7 2 3" xfId="17764"/>
    <cellStyle name="Input 12 10 7 3" xfId="17765"/>
    <cellStyle name="Input 12 10 7 4" xfId="17766"/>
    <cellStyle name="Input 12 10 7 5" xfId="17767"/>
    <cellStyle name="Input 12 10 8" xfId="17768"/>
    <cellStyle name="Input 12 10 8 2" xfId="17769"/>
    <cellStyle name="Input 12 10 8 2 2" xfId="17770"/>
    <cellStyle name="Input 12 10 8 2 3" xfId="17771"/>
    <cellStyle name="Input 12 10 8 3" xfId="17772"/>
    <cellStyle name="Input 12 10 8 4" xfId="17773"/>
    <cellStyle name="Input 12 10 8 5" xfId="17774"/>
    <cellStyle name="Input 12 10 9" xfId="17775"/>
    <cellStyle name="Input 12 10 9 2" xfId="17776"/>
    <cellStyle name="Input 12 10 9 2 2" xfId="17777"/>
    <cellStyle name="Input 12 10 9 2 3" xfId="17778"/>
    <cellStyle name="Input 12 10 9 3" xfId="17779"/>
    <cellStyle name="Input 12 10 9 4" xfId="17780"/>
    <cellStyle name="Input 12 10 9 5" xfId="17781"/>
    <cellStyle name="Input 12 11" xfId="17782"/>
    <cellStyle name="Input 12 11 10" xfId="17783"/>
    <cellStyle name="Input 12 11 10 2" xfId="17784"/>
    <cellStyle name="Input 12 11 10 2 2" xfId="17785"/>
    <cellStyle name="Input 12 11 10 2 3" xfId="17786"/>
    <cellStyle name="Input 12 11 10 3" xfId="17787"/>
    <cellStyle name="Input 12 11 10 4" xfId="17788"/>
    <cellStyle name="Input 12 11 10 5" xfId="17789"/>
    <cellStyle name="Input 12 11 11" xfId="17790"/>
    <cellStyle name="Input 12 11 11 2" xfId="17791"/>
    <cellStyle name="Input 12 11 11 2 2" xfId="17792"/>
    <cellStyle name="Input 12 11 11 2 3" xfId="17793"/>
    <cellStyle name="Input 12 11 11 3" xfId="17794"/>
    <cellStyle name="Input 12 11 11 4" xfId="17795"/>
    <cellStyle name="Input 12 11 11 5" xfId="17796"/>
    <cellStyle name="Input 12 11 12" xfId="17797"/>
    <cellStyle name="Input 12 11 12 2" xfId="17798"/>
    <cellStyle name="Input 12 11 12 2 2" xfId="17799"/>
    <cellStyle name="Input 12 11 12 2 3" xfId="17800"/>
    <cellStyle name="Input 12 11 12 3" xfId="17801"/>
    <cellStyle name="Input 12 11 12 4" xfId="17802"/>
    <cellStyle name="Input 12 11 12 5" xfId="17803"/>
    <cellStyle name="Input 12 11 13" xfId="17804"/>
    <cellStyle name="Input 12 11 13 2" xfId="17805"/>
    <cellStyle name="Input 12 11 13 2 2" xfId="17806"/>
    <cellStyle name="Input 12 11 13 2 3" xfId="17807"/>
    <cellStyle name="Input 12 11 13 3" xfId="17808"/>
    <cellStyle name="Input 12 11 13 4" xfId="17809"/>
    <cellStyle name="Input 12 11 13 5" xfId="17810"/>
    <cellStyle name="Input 12 11 14" xfId="17811"/>
    <cellStyle name="Input 12 11 14 2" xfId="17812"/>
    <cellStyle name="Input 12 11 14 2 2" xfId="17813"/>
    <cellStyle name="Input 12 11 14 2 3" xfId="17814"/>
    <cellStyle name="Input 12 11 14 3" xfId="17815"/>
    <cellStyle name="Input 12 11 14 4" xfId="17816"/>
    <cellStyle name="Input 12 11 14 5" xfId="17817"/>
    <cellStyle name="Input 12 11 15" xfId="17818"/>
    <cellStyle name="Input 12 11 15 2" xfId="17819"/>
    <cellStyle name="Input 12 11 15 2 2" xfId="17820"/>
    <cellStyle name="Input 12 11 15 2 3" xfId="17821"/>
    <cellStyle name="Input 12 11 15 3" xfId="17822"/>
    <cellStyle name="Input 12 11 15 4" xfId="17823"/>
    <cellStyle name="Input 12 11 15 5" xfId="17824"/>
    <cellStyle name="Input 12 11 16" xfId="17825"/>
    <cellStyle name="Input 12 11 16 2" xfId="17826"/>
    <cellStyle name="Input 12 11 16 2 2" xfId="17827"/>
    <cellStyle name="Input 12 11 16 2 3" xfId="17828"/>
    <cellStyle name="Input 12 11 16 3" xfId="17829"/>
    <cellStyle name="Input 12 11 16 4" xfId="17830"/>
    <cellStyle name="Input 12 11 16 5" xfId="17831"/>
    <cellStyle name="Input 12 11 17" xfId="17832"/>
    <cellStyle name="Input 12 11 17 2" xfId="17833"/>
    <cellStyle name="Input 12 11 17 2 2" xfId="17834"/>
    <cellStyle name="Input 12 11 17 2 3" xfId="17835"/>
    <cellStyle name="Input 12 11 17 3" xfId="17836"/>
    <cellStyle name="Input 12 11 17 4" xfId="17837"/>
    <cellStyle name="Input 12 11 17 5" xfId="17838"/>
    <cellStyle name="Input 12 11 18" xfId="17839"/>
    <cellStyle name="Input 12 11 18 2" xfId="17840"/>
    <cellStyle name="Input 12 11 18 2 2" xfId="17841"/>
    <cellStyle name="Input 12 11 18 2 3" xfId="17842"/>
    <cellStyle name="Input 12 11 18 3" xfId="17843"/>
    <cellStyle name="Input 12 11 18 4" xfId="17844"/>
    <cellStyle name="Input 12 11 18 5" xfId="17845"/>
    <cellStyle name="Input 12 11 19" xfId="17846"/>
    <cellStyle name="Input 12 11 19 2" xfId="17847"/>
    <cellStyle name="Input 12 11 19 2 2" xfId="17848"/>
    <cellStyle name="Input 12 11 19 2 3" xfId="17849"/>
    <cellStyle name="Input 12 11 19 3" xfId="17850"/>
    <cellStyle name="Input 12 11 19 4" xfId="17851"/>
    <cellStyle name="Input 12 11 19 5" xfId="17852"/>
    <cellStyle name="Input 12 11 2" xfId="17853"/>
    <cellStyle name="Input 12 11 2 2" xfId="17854"/>
    <cellStyle name="Input 12 11 2 2 2" xfId="17855"/>
    <cellStyle name="Input 12 11 2 2 3" xfId="17856"/>
    <cellStyle name="Input 12 11 2 3" xfId="17857"/>
    <cellStyle name="Input 12 11 2 4" xfId="17858"/>
    <cellStyle name="Input 12 11 2 5" xfId="17859"/>
    <cellStyle name="Input 12 11 20" xfId="17860"/>
    <cellStyle name="Input 12 11 20 2" xfId="17861"/>
    <cellStyle name="Input 12 11 20 2 2" xfId="17862"/>
    <cellStyle name="Input 12 11 20 2 3" xfId="17863"/>
    <cellStyle name="Input 12 11 20 3" xfId="17864"/>
    <cellStyle name="Input 12 11 20 4" xfId="17865"/>
    <cellStyle name="Input 12 11 20 5" xfId="17866"/>
    <cellStyle name="Input 12 11 21" xfId="17867"/>
    <cellStyle name="Input 12 11 22" xfId="17868"/>
    <cellStyle name="Input 12 11 3" xfId="17869"/>
    <cellStyle name="Input 12 11 3 2" xfId="17870"/>
    <cellStyle name="Input 12 11 3 2 2" xfId="17871"/>
    <cellStyle name="Input 12 11 3 2 3" xfId="17872"/>
    <cellStyle name="Input 12 11 3 3" xfId="17873"/>
    <cellStyle name="Input 12 11 3 4" xfId="17874"/>
    <cellStyle name="Input 12 11 3 5" xfId="17875"/>
    <cellStyle name="Input 12 11 4" xfId="17876"/>
    <cellStyle name="Input 12 11 4 2" xfId="17877"/>
    <cellStyle name="Input 12 11 4 2 2" xfId="17878"/>
    <cellStyle name="Input 12 11 4 2 3" xfId="17879"/>
    <cellStyle name="Input 12 11 4 3" xfId="17880"/>
    <cellStyle name="Input 12 11 4 4" xfId="17881"/>
    <cellStyle name="Input 12 11 4 5" xfId="17882"/>
    <cellStyle name="Input 12 11 5" xfId="17883"/>
    <cellStyle name="Input 12 11 5 2" xfId="17884"/>
    <cellStyle name="Input 12 11 5 2 2" xfId="17885"/>
    <cellStyle name="Input 12 11 5 2 3" xfId="17886"/>
    <cellStyle name="Input 12 11 5 3" xfId="17887"/>
    <cellStyle name="Input 12 11 5 4" xfId="17888"/>
    <cellStyle name="Input 12 11 5 5" xfId="17889"/>
    <cellStyle name="Input 12 11 6" xfId="17890"/>
    <cellStyle name="Input 12 11 6 2" xfId="17891"/>
    <cellStyle name="Input 12 11 6 2 2" xfId="17892"/>
    <cellStyle name="Input 12 11 6 2 3" xfId="17893"/>
    <cellStyle name="Input 12 11 6 3" xfId="17894"/>
    <cellStyle name="Input 12 11 6 4" xfId="17895"/>
    <cellStyle name="Input 12 11 6 5" xfId="17896"/>
    <cellStyle name="Input 12 11 7" xfId="17897"/>
    <cellStyle name="Input 12 11 7 2" xfId="17898"/>
    <cellStyle name="Input 12 11 7 2 2" xfId="17899"/>
    <cellStyle name="Input 12 11 7 2 3" xfId="17900"/>
    <cellStyle name="Input 12 11 7 3" xfId="17901"/>
    <cellStyle name="Input 12 11 7 4" xfId="17902"/>
    <cellStyle name="Input 12 11 7 5" xfId="17903"/>
    <cellStyle name="Input 12 11 8" xfId="17904"/>
    <cellStyle name="Input 12 11 8 2" xfId="17905"/>
    <cellStyle name="Input 12 11 8 2 2" xfId="17906"/>
    <cellStyle name="Input 12 11 8 2 3" xfId="17907"/>
    <cellStyle name="Input 12 11 8 3" xfId="17908"/>
    <cellStyle name="Input 12 11 8 4" xfId="17909"/>
    <cellStyle name="Input 12 11 8 5" xfId="17910"/>
    <cellStyle name="Input 12 11 9" xfId="17911"/>
    <cellStyle name="Input 12 11 9 2" xfId="17912"/>
    <cellStyle name="Input 12 11 9 2 2" xfId="17913"/>
    <cellStyle name="Input 12 11 9 2 3" xfId="17914"/>
    <cellStyle name="Input 12 11 9 3" xfId="17915"/>
    <cellStyle name="Input 12 11 9 4" xfId="17916"/>
    <cellStyle name="Input 12 11 9 5" xfId="17917"/>
    <cellStyle name="Input 12 12" xfId="17918"/>
    <cellStyle name="Input 12 12 10" xfId="17919"/>
    <cellStyle name="Input 12 12 10 2" xfId="17920"/>
    <cellStyle name="Input 12 12 10 2 2" xfId="17921"/>
    <cellStyle name="Input 12 12 10 2 3" xfId="17922"/>
    <cellStyle name="Input 12 12 10 3" xfId="17923"/>
    <cellStyle name="Input 12 12 10 4" xfId="17924"/>
    <cellStyle name="Input 12 12 10 5" xfId="17925"/>
    <cellStyle name="Input 12 12 11" xfId="17926"/>
    <cellStyle name="Input 12 12 11 2" xfId="17927"/>
    <cellStyle name="Input 12 12 11 2 2" xfId="17928"/>
    <cellStyle name="Input 12 12 11 2 3" xfId="17929"/>
    <cellStyle name="Input 12 12 11 3" xfId="17930"/>
    <cellStyle name="Input 12 12 11 4" xfId="17931"/>
    <cellStyle name="Input 12 12 11 5" xfId="17932"/>
    <cellStyle name="Input 12 12 12" xfId="17933"/>
    <cellStyle name="Input 12 12 12 2" xfId="17934"/>
    <cellStyle name="Input 12 12 12 2 2" xfId="17935"/>
    <cellStyle name="Input 12 12 12 2 3" xfId="17936"/>
    <cellStyle name="Input 12 12 12 3" xfId="17937"/>
    <cellStyle name="Input 12 12 12 4" xfId="17938"/>
    <cellStyle name="Input 12 12 12 5" xfId="17939"/>
    <cellStyle name="Input 12 12 13" xfId="17940"/>
    <cellStyle name="Input 12 12 13 2" xfId="17941"/>
    <cellStyle name="Input 12 12 13 2 2" xfId="17942"/>
    <cellStyle name="Input 12 12 13 2 3" xfId="17943"/>
    <cellStyle name="Input 12 12 13 3" xfId="17944"/>
    <cellStyle name="Input 12 12 13 4" xfId="17945"/>
    <cellStyle name="Input 12 12 13 5" xfId="17946"/>
    <cellStyle name="Input 12 12 14" xfId="17947"/>
    <cellStyle name="Input 12 12 14 2" xfId="17948"/>
    <cellStyle name="Input 12 12 14 2 2" xfId="17949"/>
    <cellStyle name="Input 12 12 14 2 3" xfId="17950"/>
    <cellStyle name="Input 12 12 14 3" xfId="17951"/>
    <cellStyle name="Input 12 12 14 4" xfId="17952"/>
    <cellStyle name="Input 12 12 14 5" xfId="17953"/>
    <cellStyle name="Input 12 12 15" xfId="17954"/>
    <cellStyle name="Input 12 12 15 2" xfId="17955"/>
    <cellStyle name="Input 12 12 15 2 2" xfId="17956"/>
    <cellStyle name="Input 12 12 15 2 3" xfId="17957"/>
    <cellStyle name="Input 12 12 15 3" xfId="17958"/>
    <cellStyle name="Input 12 12 15 4" xfId="17959"/>
    <cellStyle name="Input 12 12 15 5" xfId="17960"/>
    <cellStyle name="Input 12 12 16" xfId="17961"/>
    <cellStyle name="Input 12 12 16 2" xfId="17962"/>
    <cellStyle name="Input 12 12 16 2 2" xfId="17963"/>
    <cellStyle name="Input 12 12 16 2 3" xfId="17964"/>
    <cellStyle name="Input 12 12 16 3" xfId="17965"/>
    <cellStyle name="Input 12 12 16 4" xfId="17966"/>
    <cellStyle name="Input 12 12 16 5" xfId="17967"/>
    <cellStyle name="Input 12 12 17" xfId="17968"/>
    <cellStyle name="Input 12 12 17 2" xfId="17969"/>
    <cellStyle name="Input 12 12 17 2 2" xfId="17970"/>
    <cellStyle name="Input 12 12 17 2 3" xfId="17971"/>
    <cellStyle name="Input 12 12 17 3" xfId="17972"/>
    <cellStyle name="Input 12 12 17 4" xfId="17973"/>
    <cellStyle name="Input 12 12 17 5" xfId="17974"/>
    <cellStyle name="Input 12 12 18" xfId="17975"/>
    <cellStyle name="Input 12 12 18 2" xfId="17976"/>
    <cellStyle name="Input 12 12 18 2 2" xfId="17977"/>
    <cellStyle name="Input 12 12 18 2 3" xfId="17978"/>
    <cellStyle name="Input 12 12 18 3" xfId="17979"/>
    <cellStyle name="Input 12 12 18 4" xfId="17980"/>
    <cellStyle name="Input 12 12 18 5" xfId="17981"/>
    <cellStyle name="Input 12 12 19" xfId="17982"/>
    <cellStyle name="Input 12 12 19 2" xfId="17983"/>
    <cellStyle name="Input 12 12 19 2 2" xfId="17984"/>
    <cellStyle name="Input 12 12 19 2 3" xfId="17985"/>
    <cellStyle name="Input 12 12 19 3" xfId="17986"/>
    <cellStyle name="Input 12 12 19 4" xfId="17987"/>
    <cellStyle name="Input 12 12 19 5" xfId="17988"/>
    <cellStyle name="Input 12 12 2" xfId="17989"/>
    <cellStyle name="Input 12 12 2 2" xfId="17990"/>
    <cellStyle name="Input 12 12 2 2 2" xfId="17991"/>
    <cellStyle name="Input 12 12 2 2 3" xfId="17992"/>
    <cellStyle name="Input 12 12 2 3" xfId="17993"/>
    <cellStyle name="Input 12 12 2 4" xfId="17994"/>
    <cellStyle name="Input 12 12 2 5" xfId="17995"/>
    <cellStyle name="Input 12 12 20" xfId="17996"/>
    <cellStyle name="Input 12 12 20 2" xfId="17997"/>
    <cellStyle name="Input 12 12 20 2 2" xfId="17998"/>
    <cellStyle name="Input 12 12 20 2 3" xfId="17999"/>
    <cellStyle name="Input 12 12 20 3" xfId="18000"/>
    <cellStyle name="Input 12 12 20 4" xfId="18001"/>
    <cellStyle name="Input 12 12 20 5" xfId="18002"/>
    <cellStyle name="Input 12 12 21" xfId="18003"/>
    <cellStyle name="Input 12 12 22" xfId="18004"/>
    <cellStyle name="Input 12 12 3" xfId="18005"/>
    <cellStyle name="Input 12 12 3 2" xfId="18006"/>
    <cellStyle name="Input 12 12 3 2 2" xfId="18007"/>
    <cellStyle name="Input 12 12 3 2 3" xfId="18008"/>
    <cellStyle name="Input 12 12 3 3" xfId="18009"/>
    <cellStyle name="Input 12 12 3 4" xfId="18010"/>
    <cellStyle name="Input 12 12 3 5" xfId="18011"/>
    <cellStyle name="Input 12 12 4" xfId="18012"/>
    <cellStyle name="Input 12 12 4 2" xfId="18013"/>
    <cellStyle name="Input 12 12 4 2 2" xfId="18014"/>
    <cellStyle name="Input 12 12 4 2 3" xfId="18015"/>
    <cellStyle name="Input 12 12 4 3" xfId="18016"/>
    <cellStyle name="Input 12 12 4 4" xfId="18017"/>
    <cellStyle name="Input 12 12 4 5" xfId="18018"/>
    <cellStyle name="Input 12 12 5" xfId="18019"/>
    <cellStyle name="Input 12 12 5 2" xfId="18020"/>
    <cellStyle name="Input 12 12 5 2 2" xfId="18021"/>
    <cellStyle name="Input 12 12 5 2 3" xfId="18022"/>
    <cellStyle name="Input 12 12 5 3" xfId="18023"/>
    <cellStyle name="Input 12 12 5 4" xfId="18024"/>
    <cellStyle name="Input 12 12 5 5" xfId="18025"/>
    <cellStyle name="Input 12 12 6" xfId="18026"/>
    <cellStyle name="Input 12 12 6 2" xfId="18027"/>
    <cellStyle name="Input 12 12 6 2 2" xfId="18028"/>
    <cellStyle name="Input 12 12 6 2 3" xfId="18029"/>
    <cellStyle name="Input 12 12 6 3" xfId="18030"/>
    <cellStyle name="Input 12 12 6 4" xfId="18031"/>
    <cellStyle name="Input 12 12 6 5" xfId="18032"/>
    <cellStyle name="Input 12 12 7" xfId="18033"/>
    <cellStyle name="Input 12 12 7 2" xfId="18034"/>
    <cellStyle name="Input 12 12 7 2 2" xfId="18035"/>
    <cellStyle name="Input 12 12 7 2 3" xfId="18036"/>
    <cellStyle name="Input 12 12 7 3" xfId="18037"/>
    <cellStyle name="Input 12 12 7 4" xfId="18038"/>
    <cellStyle name="Input 12 12 7 5" xfId="18039"/>
    <cellStyle name="Input 12 12 8" xfId="18040"/>
    <cellStyle name="Input 12 12 8 2" xfId="18041"/>
    <cellStyle name="Input 12 12 8 2 2" xfId="18042"/>
    <cellStyle name="Input 12 12 8 2 3" xfId="18043"/>
    <cellStyle name="Input 12 12 8 3" xfId="18044"/>
    <cellStyle name="Input 12 12 8 4" xfId="18045"/>
    <cellStyle name="Input 12 12 8 5" xfId="18046"/>
    <cellStyle name="Input 12 12 9" xfId="18047"/>
    <cellStyle name="Input 12 12 9 2" xfId="18048"/>
    <cellStyle name="Input 12 12 9 2 2" xfId="18049"/>
    <cellStyle name="Input 12 12 9 2 3" xfId="18050"/>
    <cellStyle name="Input 12 12 9 3" xfId="18051"/>
    <cellStyle name="Input 12 12 9 4" xfId="18052"/>
    <cellStyle name="Input 12 12 9 5" xfId="18053"/>
    <cellStyle name="Input 12 13" xfId="18054"/>
    <cellStyle name="Input 12 13 10" xfId="18055"/>
    <cellStyle name="Input 12 13 10 2" xfId="18056"/>
    <cellStyle name="Input 12 13 10 2 2" xfId="18057"/>
    <cellStyle name="Input 12 13 10 2 3" xfId="18058"/>
    <cellStyle name="Input 12 13 10 3" xfId="18059"/>
    <cellStyle name="Input 12 13 10 4" xfId="18060"/>
    <cellStyle name="Input 12 13 10 5" xfId="18061"/>
    <cellStyle name="Input 12 13 11" xfId="18062"/>
    <cellStyle name="Input 12 13 11 2" xfId="18063"/>
    <cellStyle name="Input 12 13 11 2 2" xfId="18064"/>
    <cellStyle name="Input 12 13 11 2 3" xfId="18065"/>
    <cellStyle name="Input 12 13 11 3" xfId="18066"/>
    <cellStyle name="Input 12 13 11 4" xfId="18067"/>
    <cellStyle name="Input 12 13 11 5" xfId="18068"/>
    <cellStyle name="Input 12 13 12" xfId="18069"/>
    <cellStyle name="Input 12 13 12 2" xfId="18070"/>
    <cellStyle name="Input 12 13 12 2 2" xfId="18071"/>
    <cellStyle name="Input 12 13 12 2 3" xfId="18072"/>
    <cellStyle name="Input 12 13 12 3" xfId="18073"/>
    <cellStyle name="Input 12 13 12 4" xfId="18074"/>
    <cellStyle name="Input 12 13 12 5" xfId="18075"/>
    <cellStyle name="Input 12 13 13" xfId="18076"/>
    <cellStyle name="Input 12 13 13 2" xfId="18077"/>
    <cellStyle name="Input 12 13 13 2 2" xfId="18078"/>
    <cellStyle name="Input 12 13 13 2 3" xfId="18079"/>
    <cellStyle name="Input 12 13 13 3" xfId="18080"/>
    <cellStyle name="Input 12 13 13 4" xfId="18081"/>
    <cellStyle name="Input 12 13 13 5" xfId="18082"/>
    <cellStyle name="Input 12 13 14" xfId="18083"/>
    <cellStyle name="Input 12 13 14 2" xfId="18084"/>
    <cellStyle name="Input 12 13 14 2 2" xfId="18085"/>
    <cellStyle name="Input 12 13 14 2 3" xfId="18086"/>
    <cellStyle name="Input 12 13 14 3" xfId="18087"/>
    <cellStyle name="Input 12 13 14 4" xfId="18088"/>
    <cellStyle name="Input 12 13 14 5" xfId="18089"/>
    <cellStyle name="Input 12 13 15" xfId="18090"/>
    <cellStyle name="Input 12 13 15 2" xfId="18091"/>
    <cellStyle name="Input 12 13 15 2 2" xfId="18092"/>
    <cellStyle name="Input 12 13 15 2 3" xfId="18093"/>
    <cellStyle name="Input 12 13 15 3" xfId="18094"/>
    <cellStyle name="Input 12 13 15 4" xfId="18095"/>
    <cellStyle name="Input 12 13 15 5" xfId="18096"/>
    <cellStyle name="Input 12 13 16" xfId="18097"/>
    <cellStyle name="Input 12 13 16 2" xfId="18098"/>
    <cellStyle name="Input 12 13 16 2 2" xfId="18099"/>
    <cellStyle name="Input 12 13 16 2 3" xfId="18100"/>
    <cellStyle name="Input 12 13 16 3" xfId="18101"/>
    <cellStyle name="Input 12 13 16 4" xfId="18102"/>
    <cellStyle name="Input 12 13 16 5" xfId="18103"/>
    <cellStyle name="Input 12 13 17" xfId="18104"/>
    <cellStyle name="Input 12 13 17 2" xfId="18105"/>
    <cellStyle name="Input 12 13 17 2 2" xfId="18106"/>
    <cellStyle name="Input 12 13 17 2 3" xfId="18107"/>
    <cellStyle name="Input 12 13 17 3" xfId="18108"/>
    <cellStyle name="Input 12 13 17 4" xfId="18109"/>
    <cellStyle name="Input 12 13 17 5" xfId="18110"/>
    <cellStyle name="Input 12 13 18" xfId="18111"/>
    <cellStyle name="Input 12 13 18 2" xfId="18112"/>
    <cellStyle name="Input 12 13 18 2 2" xfId="18113"/>
    <cellStyle name="Input 12 13 18 2 3" xfId="18114"/>
    <cellStyle name="Input 12 13 18 3" xfId="18115"/>
    <cellStyle name="Input 12 13 18 4" xfId="18116"/>
    <cellStyle name="Input 12 13 18 5" xfId="18117"/>
    <cellStyle name="Input 12 13 19" xfId="18118"/>
    <cellStyle name="Input 12 13 19 2" xfId="18119"/>
    <cellStyle name="Input 12 13 19 2 2" xfId="18120"/>
    <cellStyle name="Input 12 13 19 2 3" xfId="18121"/>
    <cellStyle name="Input 12 13 19 3" xfId="18122"/>
    <cellStyle name="Input 12 13 19 4" xfId="18123"/>
    <cellStyle name="Input 12 13 19 5" xfId="18124"/>
    <cellStyle name="Input 12 13 2" xfId="18125"/>
    <cellStyle name="Input 12 13 2 2" xfId="18126"/>
    <cellStyle name="Input 12 13 2 2 2" xfId="18127"/>
    <cellStyle name="Input 12 13 2 2 3" xfId="18128"/>
    <cellStyle name="Input 12 13 2 3" xfId="18129"/>
    <cellStyle name="Input 12 13 2 4" xfId="18130"/>
    <cellStyle name="Input 12 13 2 5" xfId="18131"/>
    <cellStyle name="Input 12 13 20" xfId="18132"/>
    <cellStyle name="Input 12 13 20 2" xfId="18133"/>
    <cellStyle name="Input 12 13 20 2 2" xfId="18134"/>
    <cellStyle name="Input 12 13 20 2 3" xfId="18135"/>
    <cellStyle name="Input 12 13 20 3" xfId="18136"/>
    <cellStyle name="Input 12 13 20 4" xfId="18137"/>
    <cellStyle name="Input 12 13 20 5" xfId="18138"/>
    <cellStyle name="Input 12 13 21" xfId="18139"/>
    <cellStyle name="Input 12 13 22" xfId="18140"/>
    <cellStyle name="Input 12 13 3" xfId="18141"/>
    <cellStyle name="Input 12 13 3 2" xfId="18142"/>
    <cellStyle name="Input 12 13 3 2 2" xfId="18143"/>
    <cellStyle name="Input 12 13 3 2 3" xfId="18144"/>
    <cellStyle name="Input 12 13 3 3" xfId="18145"/>
    <cellStyle name="Input 12 13 3 4" xfId="18146"/>
    <cellStyle name="Input 12 13 3 5" xfId="18147"/>
    <cellStyle name="Input 12 13 4" xfId="18148"/>
    <cellStyle name="Input 12 13 4 2" xfId="18149"/>
    <cellStyle name="Input 12 13 4 2 2" xfId="18150"/>
    <cellStyle name="Input 12 13 4 2 3" xfId="18151"/>
    <cellStyle name="Input 12 13 4 3" xfId="18152"/>
    <cellStyle name="Input 12 13 4 4" xfId="18153"/>
    <cellStyle name="Input 12 13 4 5" xfId="18154"/>
    <cellStyle name="Input 12 13 5" xfId="18155"/>
    <cellStyle name="Input 12 13 5 2" xfId="18156"/>
    <cellStyle name="Input 12 13 5 2 2" xfId="18157"/>
    <cellStyle name="Input 12 13 5 2 3" xfId="18158"/>
    <cellStyle name="Input 12 13 5 3" xfId="18159"/>
    <cellStyle name="Input 12 13 5 4" xfId="18160"/>
    <cellStyle name="Input 12 13 5 5" xfId="18161"/>
    <cellStyle name="Input 12 13 6" xfId="18162"/>
    <cellStyle name="Input 12 13 6 2" xfId="18163"/>
    <cellStyle name="Input 12 13 6 2 2" xfId="18164"/>
    <cellStyle name="Input 12 13 6 2 3" xfId="18165"/>
    <cellStyle name="Input 12 13 6 3" xfId="18166"/>
    <cellStyle name="Input 12 13 6 4" xfId="18167"/>
    <cellStyle name="Input 12 13 6 5" xfId="18168"/>
    <cellStyle name="Input 12 13 7" xfId="18169"/>
    <cellStyle name="Input 12 13 7 2" xfId="18170"/>
    <cellStyle name="Input 12 13 7 2 2" xfId="18171"/>
    <cellStyle name="Input 12 13 7 2 3" xfId="18172"/>
    <cellStyle name="Input 12 13 7 3" xfId="18173"/>
    <cellStyle name="Input 12 13 7 4" xfId="18174"/>
    <cellStyle name="Input 12 13 7 5" xfId="18175"/>
    <cellStyle name="Input 12 13 8" xfId="18176"/>
    <cellStyle name="Input 12 13 8 2" xfId="18177"/>
    <cellStyle name="Input 12 13 8 2 2" xfId="18178"/>
    <cellStyle name="Input 12 13 8 2 3" xfId="18179"/>
    <cellStyle name="Input 12 13 8 3" xfId="18180"/>
    <cellStyle name="Input 12 13 8 4" xfId="18181"/>
    <cellStyle name="Input 12 13 8 5" xfId="18182"/>
    <cellStyle name="Input 12 13 9" xfId="18183"/>
    <cellStyle name="Input 12 13 9 2" xfId="18184"/>
    <cellStyle name="Input 12 13 9 2 2" xfId="18185"/>
    <cellStyle name="Input 12 13 9 2 3" xfId="18186"/>
    <cellStyle name="Input 12 13 9 3" xfId="18187"/>
    <cellStyle name="Input 12 13 9 4" xfId="18188"/>
    <cellStyle name="Input 12 13 9 5" xfId="18189"/>
    <cellStyle name="Input 12 14" xfId="18190"/>
    <cellStyle name="Input 12 14 10" xfId="18191"/>
    <cellStyle name="Input 12 14 10 2" xfId="18192"/>
    <cellStyle name="Input 12 14 10 2 2" xfId="18193"/>
    <cellStyle name="Input 12 14 10 2 3" xfId="18194"/>
    <cellStyle name="Input 12 14 10 3" xfId="18195"/>
    <cellStyle name="Input 12 14 10 4" xfId="18196"/>
    <cellStyle name="Input 12 14 10 5" xfId="18197"/>
    <cellStyle name="Input 12 14 11" xfId="18198"/>
    <cellStyle name="Input 12 14 11 2" xfId="18199"/>
    <cellStyle name="Input 12 14 11 2 2" xfId="18200"/>
    <cellStyle name="Input 12 14 11 2 3" xfId="18201"/>
    <cellStyle name="Input 12 14 11 3" xfId="18202"/>
    <cellStyle name="Input 12 14 11 4" xfId="18203"/>
    <cellStyle name="Input 12 14 11 5" xfId="18204"/>
    <cellStyle name="Input 12 14 12" xfId="18205"/>
    <cellStyle name="Input 12 14 12 2" xfId="18206"/>
    <cellStyle name="Input 12 14 12 2 2" xfId="18207"/>
    <cellStyle name="Input 12 14 12 2 3" xfId="18208"/>
    <cellStyle name="Input 12 14 12 3" xfId="18209"/>
    <cellStyle name="Input 12 14 12 4" xfId="18210"/>
    <cellStyle name="Input 12 14 12 5" xfId="18211"/>
    <cellStyle name="Input 12 14 13" xfId="18212"/>
    <cellStyle name="Input 12 14 13 2" xfId="18213"/>
    <cellStyle name="Input 12 14 13 2 2" xfId="18214"/>
    <cellStyle name="Input 12 14 13 2 3" xfId="18215"/>
    <cellStyle name="Input 12 14 13 3" xfId="18216"/>
    <cellStyle name="Input 12 14 13 4" xfId="18217"/>
    <cellStyle name="Input 12 14 13 5" xfId="18218"/>
    <cellStyle name="Input 12 14 14" xfId="18219"/>
    <cellStyle name="Input 12 14 14 2" xfId="18220"/>
    <cellStyle name="Input 12 14 14 2 2" xfId="18221"/>
    <cellStyle name="Input 12 14 14 2 3" xfId="18222"/>
    <cellStyle name="Input 12 14 14 3" xfId="18223"/>
    <cellStyle name="Input 12 14 14 4" xfId="18224"/>
    <cellStyle name="Input 12 14 14 5" xfId="18225"/>
    <cellStyle name="Input 12 14 15" xfId="18226"/>
    <cellStyle name="Input 12 14 15 2" xfId="18227"/>
    <cellStyle name="Input 12 14 15 2 2" xfId="18228"/>
    <cellStyle name="Input 12 14 15 2 3" xfId="18229"/>
    <cellStyle name="Input 12 14 15 3" xfId="18230"/>
    <cellStyle name="Input 12 14 15 4" xfId="18231"/>
    <cellStyle name="Input 12 14 15 5" xfId="18232"/>
    <cellStyle name="Input 12 14 16" xfId="18233"/>
    <cellStyle name="Input 12 14 16 2" xfId="18234"/>
    <cellStyle name="Input 12 14 16 2 2" xfId="18235"/>
    <cellStyle name="Input 12 14 16 2 3" xfId="18236"/>
    <cellStyle name="Input 12 14 16 3" xfId="18237"/>
    <cellStyle name="Input 12 14 16 4" xfId="18238"/>
    <cellStyle name="Input 12 14 16 5" xfId="18239"/>
    <cellStyle name="Input 12 14 17" xfId="18240"/>
    <cellStyle name="Input 12 14 17 2" xfId="18241"/>
    <cellStyle name="Input 12 14 17 2 2" xfId="18242"/>
    <cellStyle name="Input 12 14 17 2 3" xfId="18243"/>
    <cellStyle name="Input 12 14 17 3" xfId="18244"/>
    <cellStyle name="Input 12 14 17 4" xfId="18245"/>
    <cellStyle name="Input 12 14 17 5" xfId="18246"/>
    <cellStyle name="Input 12 14 18" xfId="18247"/>
    <cellStyle name="Input 12 14 18 2" xfId="18248"/>
    <cellStyle name="Input 12 14 18 2 2" xfId="18249"/>
    <cellStyle name="Input 12 14 18 2 3" xfId="18250"/>
    <cellStyle name="Input 12 14 18 3" xfId="18251"/>
    <cellStyle name="Input 12 14 18 4" xfId="18252"/>
    <cellStyle name="Input 12 14 18 5" xfId="18253"/>
    <cellStyle name="Input 12 14 19" xfId="18254"/>
    <cellStyle name="Input 12 14 19 2" xfId="18255"/>
    <cellStyle name="Input 12 14 19 2 2" xfId="18256"/>
    <cellStyle name="Input 12 14 19 2 3" xfId="18257"/>
    <cellStyle name="Input 12 14 19 3" xfId="18258"/>
    <cellStyle name="Input 12 14 19 4" xfId="18259"/>
    <cellStyle name="Input 12 14 19 5" xfId="18260"/>
    <cellStyle name="Input 12 14 2" xfId="18261"/>
    <cellStyle name="Input 12 14 2 2" xfId="18262"/>
    <cellStyle name="Input 12 14 2 2 2" xfId="18263"/>
    <cellStyle name="Input 12 14 2 2 3" xfId="18264"/>
    <cellStyle name="Input 12 14 2 3" xfId="18265"/>
    <cellStyle name="Input 12 14 2 4" xfId="18266"/>
    <cellStyle name="Input 12 14 2 5" xfId="18267"/>
    <cellStyle name="Input 12 14 20" xfId="18268"/>
    <cellStyle name="Input 12 14 20 2" xfId="18269"/>
    <cellStyle name="Input 12 14 20 2 2" xfId="18270"/>
    <cellStyle name="Input 12 14 20 2 3" xfId="18271"/>
    <cellStyle name="Input 12 14 20 3" xfId="18272"/>
    <cellStyle name="Input 12 14 20 4" xfId="18273"/>
    <cellStyle name="Input 12 14 20 5" xfId="18274"/>
    <cellStyle name="Input 12 14 21" xfId="18275"/>
    <cellStyle name="Input 12 14 22" xfId="18276"/>
    <cellStyle name="Input 12 14 3" xfId="18277"/>
    <cellStyle name="Input 12 14 3 2" xfId="18278"/>
    <cellStyle name="Input 12 14 3 2 2" xfId="18279"/>
    <cellStyle name="Input 12 14 3 2 3" xfId="18280"/>
    <cellStyle name="Input 12 14 3 3" xfId="18281"/>
    <cellStyle name="Input 12 14 3 4" xfId="18282"/>
    <cellStyle name="Input 12 14 3 5" xfId="18283"/>
    <cellStyle name="Input 12 14 4" xfId="18284"/>
    <cellStyle name="Input 12 14 4 2" xfId="18285"/>
    <cellStyle name="Input 12 14 4 2 2" xfId="18286"/>
    <cellStyle name="Input 12 14 4 2 3" xfId="18287"/>
    <cellStyle name="Input 12 14 4 3" xfId="18288"/>
    <cellStyle name="Input 12 14 4 4" xfId="18289"/>
    <cellStyle name="Input 12 14 4 5" xfId="18290"/>
    <cellStyle name="Input 12 14 5" xfId="18291"/>
    <cellStyle name="Input 12 14 5 2" xfId="18292"/>
    <cellStyle name="Input 12 14 5 2 2" xfId="18293"/>
    <cellStyle name="Input 12 14 5 2 3" xfId="18294"/>
    <cellStyle name="Input 12 14 5 3" xfId="18295"/>
    <cellStyle name="Input 12 14 5 4" xfId="18296"/>
    <cellStyle name="Input 12 14 5 5" xfId="18297"/>
    <cellStyle name="Input 12 14 6" xfId="18298"/>
    <cellStyle name="Input 12 14 6 2" xfId="18299"/>
    <cellStyle name="Input 12 14 6 2 2" xfId="18300"/>
    <cellStyle name="Input 12 14 6 2 3" xfId="18301"/>
    <cellStyle name="Input 12 14 6 3" xfId="18302"/>
    <cellStyle name="Input 12 14 6 4" xfId="18303"/>
    <cellStyle name="Input 12 14 6 5" xfId="18304"/>
    <cellStyle name="Input 12 14 7" xfId="18305"/>
    <cellStyle name="Input 12 14 7 2" xfId="18306"/>
    <cellStyle name="Input 12 14 7 2 2" xfId="18307"/>
    <cellStyle name="Input 12 14 7 2 3" xfId="18308"/>
    <cellStyle name="Input 12 14 7 3" xfId="18309"/>
    <cellStyle name="Input 12 14 7 4" xfId="18310"/>
    <cellStyle name="Input 12 14 7 5" xfId="18311"/>
    <cellStyle name="Input 12 14 8" xfId="18312"/>
    <cellStyle name="Input 12 14 8 2" xfId="18313"/>
    <cellStyle name="Input 12 14 8 2 2" xfId="18314"/>
    <cellStyle name="Input 12 14 8 2 3" xfId="18315"/>
    <cellStyle name="Input 12 14 8 3" xfId="18316"/>
    <cellStyle name="Input 12 14 8 4" xfId="18317"/>
    <cellStyle name="Input 12 14 8 5" xfId="18318"/>
    <cellStyle name="Input 12 14 9" xfId="18319"/>
    <cellStyle name="Input 12 14 9 2" xfId="18320"/>
    <cellStyle name="Input 12 14 9 2 2" xfId="18321"/>
    <cellStyle name="Input 12 14 9 2 3" xfId="18322"/>
    <cellStyle name="Input 12 14 9 3" xfId="18323"/>
    <cellStyle name="Input 12 14 9 4" xfId="18324"/>
    <cellStyle name="Input 12 14 9 5" xfId="18325"/>
    <cellStyle name="Input 12 15" xfId="18326"/>
    <cellStyle name="Input 12 15 10" xfId="18327"/>
    <cellStyle name="Input 12 15 10 2" xfId="18328"/>
    <cellStyle name="Input 12 15 10 2 2" xfId="18329"/>
    <cellStyle name="Input 12 15 10 2 3" xfId="18330"/>
    <cellStyle name="Input 12 15 10 3" xfId="18331"/>
    <cellStyle name="Input 12 15 10 4" xfId="18332"/>
    <cellStyle name="Input 12 15 10 5" xfId="18333"/>
    <cellStyle name="Input 12 15 11" xfId="18334"/>
    <cellStyle name="Input 12 15 11 2" xfId="18335"/>
    <cellStyle name="Input 12 15 11 2 2" xfId="18336"/>
    <cellStyle name="Input 12 15 11 2 3" xfId="18337"/>
    <cellStyle name="Input 12 15 11 3" xfId="18338"/>
    <cellStyle name="Input 12 15 11 4" xfId="18339"/>
    <cellStyle name="Input 12 15 11 5" xfId="18340"/>
    <cellStyle name="Input 12 15 12" xfId="18341"/>
    <cellStyle name="Input 12 15 12 2" xfId="18342"/>
    <cellStyle name="Input 12 15 12 2 2" xfId="18343"/>
    <cellStyle name="Input 12 15 12 2 3" xfId="18344"/>
    <cellStyle name="Input 12 15 12 3" xfId="18345"/>
    <cellStyle name="Input 12 15 12 4" xfId="18346"/>
    <cellStyle name="Input 12 15 12 5" xfId="18347"/>
    <cellStyle name="Input 12 15 13" xfId="18348"/>
    <cellStyle name="Input 12 15 13 2" xfId="18349"/>
    <cellStyle name="Input 12 15 13 2 2" xfId="18350"/>
    <cellStyle name="Input 12 15 13 2 3" xfId="18351"/>
    <cellStyle name="Input 12 15 13 3" xfId="18352"/>
    <cellStyle name="Input 12 15 13 4" xfId="18353"/>
    <cellStyle name="Input 12 15 13 5" xfId="18354"/>
    <cellStyle name="Input 12 15 14" xfId="18355"/>
    <cellStyle name="Input 12 15 14 2" xfId="18356"/>
    <cellStyle name="Input 12 15 14 2 2" xfId="18357"/>
    <cellStyle name="Input 12 15 14 2 3" xfId="18358"/>
    <cellStyle name="Input 12 15 14 3" xfId="18359"/>
    <cellStyle name="Input 12 15 14 4" xfId="18360"/>
    <cellStyle name="Input 12 15 14 5" xfId="18361"/>
    <cellStyle name="Input 12 15 15" xfId="18362"/>
    <cellStyle name="Input 12 15 15 2" xfId="18363"/>
    <cellStyle name="Input 12 15 15 2 2" xfId="18364"/>
    <cellStyle name="Input 12 15 15 2 3" xfId="18365"/>
    <cellStyle name="Input 12 15 15 3" xfId="18366"/>
    <cellStyle name="Input 12 15 15 4" xfId="18367"/>
    <cellStyle name="Input 12 15 15 5" xfId="18368"/>
    <cellStyle name="Input 12 15 16" xfId="18369"/>
    <cellStyle name="Input 12 15 16 2" xfId="18370"/>
    <cellStyle name="Input 12 15 16 3" xfId="18371"/>
    <cellStyle name="Input 12 15 16 4" xfId="18372"/>
    <cellStyle name="Input 12 15 17" xfId="18373"/>
    <cellStyle name="Input 12 15 17 2" xfId="18374"/>
    <cellStyle name="Input 12 15 17 3" xfId="18375"/>
    <cellStyle name="Input 12 15 17 4" xfId="18376"/>
    <cellStyle name="Input 12 15 18" xfId="18377"/>
    <cellStyle name="Input 12 15 18 2" xfId="18378"/>
    <cellStyle name="Input 12 15 18 3" xfId="18379"/>
    <cellStyle name="Input 12 15 18 4" xfId="18380"/>
    <cellStyle name="Input 12 15 19" xfId="18381"/>
    <cellStyle name="Input 12 15 19 2" xfId="18382"/>
    <cellStyle name="Input 12 15 19 3" xfId="18383"/>
    <cellStyle name="Input 12 15 19 4" xfId="18384"/>
    <cellStyle name="Input 12 15 2" xfId="18385"/>
    <cellStyle name="Input 12 15 2 2" xfId="18386"/>
    <cellStyle name="Input 12 15 2 3" xfId="18387"/>
    <cellStyle name="Input 12 15 2 4" xfId="18388"/>
    <cellStyle name="Input 12 15 20" xfId="18389"/>
    <cellStyle name="Input 12 15 20 2" xfId="18390"/>
    <cellStyle name="Input 12 15 20 3" xfId="18391"/>
    <cellStyle name="Input 12 15 20 4" xfId="18392"/>
    <cellStyle name="Input 12 15 21" xfId="18393"/>
    <cellStyle name="Input 12 15 22" xfId="18394"/>
    <cellStyle name="Input 12 15 3" xfId="18395"/>
    <cellStyle name="Input 12 15 3 2" xfId="18396"/>
    <cellStyle name="Input 12 15 3 3" xfId="18397"/>
    <cellStyle name="Input 12 15 3 4" xfId="18398"/>
    <cellStyle name="Input 12 15 4" xfId="18399"/>
    <cellStyle name="Input 12 15 4 2" xfId="18400"/>
    <cellStyle name="Input 12 15 4 3" xfId="18401"/>
    <cellStyle name="Input 12 15 4 4" xfId="18402"/>
    <cellStyle name="Input 12 15 5" xfId="18403"/>
    <cellStyle name="Input 12 15 5 2" xfId="18404"/>
    <cellStyle name="Input 12 15 5 3" xfId="18405"/>
    <cellStyle name="Input 12 15 5 4" xfId="18406"/>
    <cellStyle name="Input 12 15 6" xfId="18407"/>
    <cellStyle name="Input 12 15 6 2" xfId="18408"/>
    <cellStyle name="Input 12 15 6 3" xfId="18409"/>
    <cellStyle name="Input 12 15 6 4" xfId="18410"/>
    <cellStyle name="Input 12 15 7" xfId="18411"/>
    <cellStyle name="Input 12 15 7 2" xfId="18412"/>
    <cellStyle name="Input 12 15 7 3" xfId="18413"/>
    <cellStyle name="Input 12 15 7 4" xfId="18414"/>
    <cellStyle name="Input 12 15 8" xfId="18415"/>
    <cellStyle name="Input 12 15 8 2" xfId="18416"/>
    <cellStyle name="Input 12 15 8 3" xfId="18417"/>
    <cellStyle name="Input 12 15 8 4" xfId="18418"/>
    <cellStyle name="Input 12 15 9" xfId="18419"/>
    <cellStyle name="Input 12 15 9 2" xfId="18420"/>
    <cellStyle name="Input 12 15 9 3" xfId="18421"/>
    <cellStyle name="Input 12 15 9 4" xfId="18422"/>
    <cellStyle name="Input 12 16" xfId="18423"/>
    <cellStyle name="Input 12 16 10" xfId="18424"/>
    <cellStyle name="Input 12 16 10 2" xfId="18425"/>
    <cellStyle name="Input 12 16 10 3" xfId="18426"/>
    <cellStyle name="Input 12 16 10 4" xfId="18427"/>
    <cellStyle name="Input 12 16 11" xfId="18428"/>
    <cellStyle name="Input 12 16 11 2" xfId="18429"/>
    <cellStyle name="Input 12 16 11 3" xfId="18430"/>
    <cellStyle name="Input 12 16 11 4" xfId="18431"/>
    <cellStyle name="Input 12 16 12" xfId="18432"/>
    <cellStyle name="Input 12 16 12 2" xfId="18433"/>
    <cellStyle name="Input 12 16 12 3" xfId="18434"/>
    <cellStyle name="Input 12 16 12 4" xfId="18435"/>
    <cellStyle name="Input 12 16 13" xfId="18436"/>
    <cellStyle name="Input 12 16 13 2" xfId="18437"/>
    <cellStyle name="Input 12 16 13 3" xfId="18438"/>
    <cellStyle name="Input 12 16 13 4" xfId="18439"/>
    <cellStyle name="Input 12 16 14" xfId="18440"/>
    <cellStyle name="Input 12 16 14 2" xfId="18441"/>
    <cellStyle name="Input 12 16 14 3" xfId="18442"/>
    <cellStyle name="Input 12 16 14 4" xfId="18443"/>
    <cellStyle name="Input 12 16 15" xfId="18444"/>
    <cellStyle name="Input 12 16 15 2" xfId="18445"/>
    <cellStyle name="Input 12 16 15 3" xfId="18446"/>
    <cellStyle name="Input 12 16 15 4" xfId="18447"/>
    <cellStyle name="Input 12 16 16" xfId="18448"/>
    <cellStyle name="Input 12 16 16 2" xfId="18449"/>
    <cellStyle name="Input 12 16 16 3" xfId="18450"/>
    <cellStyle name="Input 12 16 16 4" xfId="18451"/>
    <cellStyle name="Input 12 16 17" xfId="18452"/>
    <cellStyle name="Input 12 16 17 2" xfId="18453"/>
    <cellStyle name="Input 12 16 17 3" xfId="18454"/>
    <cellStyle name="Input 12 16 17 4" xfId="18455"/>
    <cellStyle name="Input 12 16 18" xfId="18456"/>
    <cellStyle name="Input 12 16 18 2" xfId="18457"/>
    <cellStyle name="Input 12 16 18 3" xfId="18458"/>
    <cellStyle name="Input 12 16 18 4" xfId="18459"/>
    <cellStyle name="Input 12 16 19" xfId="18460"/>
    <cellStyle name="Input 12 16 19 2" xfId="18461"/>
    <cellStyle name="Input 12 16 19 3" xfId="18462"/>
    <cellStyle name="Input 12 16 19 4" xfId="18463"/>
    <cellStyle name="Input 12 16 2" xfId="18464"/>
    <cellStyle name="Input 12 16 2 2" xfId="18465"/>
    <cellStyle name="Input 12 16 2 3" xfId="18466"/>
    <cellStyle name="Input 12 16 2 4" xfId="18467"/>
    <cellStyle name="Input 12 16 20" xfId="18468"/>
    <cellStyle name="Input 12 16 20 2" xfId="18469"/>
    <cellStyle name="Input 12 16 20 3" xfId="18470"/>
    <cellStyle name="Input 12 16 20 4" xfId="18471"/>
    <cellStyle name="Input 12 16 21" xfId="18472"/>
    <cellStyle name="Input 12 16 22" xfId="18473"/>
    <cellStyle name="Input 12 16 3" xfId="18474"/>
    <cellStyle name="Input 12 16 3 2" xfId="18475"/>
    <cellStyle name="Input 12 16 3 3" xfId="18476"/>
    <cellStyle name="Input 12 16 3 4" xfId="18477"/>
    <cellStyle name="Input 12 16 4" xfId="18478"/>
    <cellStyle name="Input 12 16 4 2" xfId="18479"/>
    <cellStyle name="Input 12 16 4 3" xfId="18480"/>
    <cellStyle name="Input 12 16 4 4" xfId="18481"/>
    <cellStyle name="Input 12 16 5" xfId="18482"/>
    <cellStyle name="Input 12 16 5 2" xfId="18483"/>
    <cellStyle name="Input 12 16 5 3" xfId="18484"/>
    <cellStyle name="Input 12 16 5 4" xfId="18485"/>
    <cellStyle name="Input 12 16 6" xfId="18486"/>
    <cellStyle name="Input 12 16 6 2" xfId="18487"/>
    <cellStyle name="Input 12 16 6 3" xfId="18488"/>
    <cellStyle name="Input 12 16 6 4" xfId="18489"/>
    <cellStyle name="Input 12 16 7" xfId="18490"/>
    <cellStyle name="Input 12 16 7 2" xfId="18491"/>
    <cellStyle name="Input 12 16 7 3" xfId="18492"/>
    <cellStyle name="Input 12 16 7 4" xfId="18493"/>
    <cellStyle name="Input 12 16 8" xfId="18494"/>
    <cellStyle name="Input 12 16 8 2" xfId="18495"/>
    <cellStyle name="Input 12 16 8 3" xfId="18496"/>
    <cellStyle name="Input 12 16 8 4" xfId="18497"/>
    <cellStyle name="Input 12 16 9" xfId="18498"/>
    <cellStyle name="Input 12 16 9 2" xfId="18499"/>
    <cellStyle name="Input 12 16 9 3" xfId="18500"/>
    <cellStyle name="Input 12 16 9 4" xfId="18501"/>
    <cellStyle name="Input 12 17" xfId="18502"/>
    <cellStyle name="Input 12 17 10" xfId="18503"/>
    <cellStyle name="Input 12 17 10 2" xfId="18504"/>
    <cellStyle name="Input 12 17 10 3" xfId="18505"/>
    <cellStyle name="Input 12 17 10 4" xfId="18506"/>
    <cellStyle name="Input 12 17 11" xfId="18507"/>
    <cellStyle name="Input 12 17 11 2" xfId="18508"/>
    <cellStyle name="Input 12 17 11 3" xfId="18509"/>
    <cellStyle name="Input 12 17 11 4" xfId="18510"/>
    <cellStyle name="Input 12 17 12" xfId="18511"/>
    <cellStyle name="Input 12 17 12 2" xfId="18512"/>
    <cellStyle name="Input 12 17 12 3" xfId="18513"/>
    <cellStyle name="Input 12 17 12 4" xfId="18514"/>
    <cellStyle name="Input 12 17 13" xfId="18515"/>
    <cellStyle name="Input 12 17 13 2" xfId="18516"/>
    <cellStyle name="Input 12 17 13 3" xfId="18517"/>
    <cellStyle name="Input 12 17 13 4" xfId="18518"/>
    <cellStyle name="Input 12 17 14" xfId="18519"/>
    <cellStyle name="Input 12 17 14 2" xfId="18520"/>
    <cellStyle name="Input 12 17 14 3" xfId="18521"/>
    <cellStyle name="Input 12 17 14 4" xfId="18522"/>
    <cellStyle name="Input 12 17 15" xfId="18523"/>
    <cellStyle name="Input 12 17 15 2" xfId="18524"/>
    <cellStyle name="Input 12 17 15 3" xfId="18525"/>
    <cellStyle name="Input 12 17 15 4" xfId="18526"/>
    <cellStyle name="Input 12 17 16" xfId="18527"/>
    <cellStyle name="Input 12 17 16 2" xfId="18528"/>
    <cellStyle name="Input 12 17 16 3" xfId="18529"/>
    <cellStyle name="Input 12 17 16 4" xfId="18530"/>
    <cellStyle name="Input 12 17 17" xfId="18531"/>
    <cellStyle name="Input 12 17 17 2" xfId="18532"/>
    <cellStyle name="Input 12 17 17 3" xfId="18533"/>
    <cellStyle name="Input 12 17 17 4" xfId="18534"/>
    <cellStyle name="Input 12 17 18" xfId="18535"/>
    <cellStyle name="Input 12 17 18 2" xfId="18536"/>
    <cellStyle name="Input 12 17 18 3" xfId="18537"/>
    <cellStyle name="Input 12 17 18 4" xfId="18538"/>
    <cellStyle name="Input 12 17 19" xfId="18539"/>
    <cellStyle name="Input 12 17 19 2" xfId="18540"/>
    <cellStyle name="Input 12 17 19 3" xfId="18541"/>
    <cellStyle name="Input 12 17 19 4" xfId="18542"/>
    <cellStyle name="Input 12 17 2" xfId="18543"/>
    <cellStyle name="Input 12 17 2 2" xfId="18544"/>
    <cellStyle name="Input 12 17 2 3" xfId="18545"/>
    <cellStyle name="Input 12 17 2 4" xfId="18546"/>
    <cellStyle name="Input 12 17 20" xfId="18547"/>
    <cellStyle name="Input 12 17 20 2" xfId="18548"/>
    <cellStyle name="Input 12 17 20 3" xfId="18549"/>
    <cellStyle name="Input 12 17 20 4" xfId="18550"/>
    <cellStyle name="Input 12 17 21" xfId="18551"/>
    <cellStyle name="Input 12 17 22" xfId="18552"/>
    <cellStyle name="Input 12 17 3" xfId="18553"/>
    <cellStyle name="Input 12 17 3 2" xfId="18554"/>
    <cellStyle name="Input 12 17 3 3" xfId="18555"/>
    <cellStyle name="Input 12 17 3 4" xfId="18556"/>
    <cellStyle name="Input 12 17 4" xfId="18557"/>
    <cellStyle name="Input 12 17 4 2" xfId="18558"/>
    <cellStyle name="Input 12 17 4 3" xfId="18559"/>
    <cellStyle name="Input 12 17 4 4" xfId="18560"/>
    <cellStyle name="Input 12 17 5" xfId="18561"/>
    <cellStyle name="Input 12 17 5 2" xfId="18562"/>
    <cellStyle name="Input 12 17 5 3" xfId="18563"/>
    <cellStyle name="Input 12 17 5 4" xfId="18564"/>
    <cellStyle name="Input 12 17 6" xfId="18565"/>
    <cellStyle name="Input 12 17 6 2" xfId="18566"/>
    <cellStyle name="Input 12 17 6 3" xfId="18567"/>
    <cellStyle name="Input 12 17 6 4" xfId="18568"/>
    <cellStyle name="Input 12 17 7" xfId="18569"/>
    <cellStyle name="Input 12 17 7 2" xfId="18570"/>
    <cellStyle name="Input 12 17 7 3" xfId="18571"/>
    <cellStyle name="Input 12 17 7 4" xfId="18572"/>
    <cellStyle name="Input 12 17 8" xfId="18573"/>
    <cellStyle name="Input 12 17 8 2" xfId="18574"/>
    <cellStyle name="Input 12 17 8 3" xfId="18575"/>
    <cellStyle name="Input 12 17 8 4" xfId="18576"/>
    <cellStyle name="Input 12 17 9" xfId="18577"/>
    <cellStyle name="Input 12 17 9 2" xfId="18578"/>
    <cellStyle name="Input 12 17 9 3" xfId="18579"/>
    <cellStyle name="Input 12 17 9 4" xfId="18580"/>
    <cellStyle name="Input 12 18" xfId="18581"/>
    <cellStyle name="Input 12 18 10" xfId="18582"/>
    <cellStyle name="Input 12 18 10 2" xfId="18583"/>
    <cellStyle name="Input 12 18 10 3" xfId="18584"/>
    <cellStyle name="Input 12 18 10 4" xfId="18585"/>
    <cellStyle name="Input 12 18 11" xfId="18586"/>
    <cellStyle name="Input 12 18 11 2" xfId="18587"/>
    <cellStyle name="Input 12 18 11 3" xfId="18588"/>
    <cellStyle name="Input 12 18 11 4" xfId="18589"/>
    <cellStyle name="Input 12 18 12" xfId="18590"/>
    <cellStyle name="Input 12 18 12 2" xfId="18591"/>
    <cellStyle name="Input 12 18 12 3" xfId="18592"/>
    <cellStyle name="Input 12 18 12 4" xfId="18593"/>
    <cellStyle name="Input 12 18 13" xfId="18594"/>
    <cellStyle name="Input 12 18 13 2" xfId="18595"/>
    <cellStyle name="Input 12 18 13 3" xfId="18596"/>
    <cellStyle name="Input 12 18 13 4" xfId="18597"/>
    <cellStyle name="Input 12 18 14" xfId="18598"/>
    <cellStyle name="Input 12 18 14 2" xfId="18599"/>
    <cellStyle name="Input 12 18 14 3" xfId="18600"/>
    <cellStyle name="Input 12 18 14 4" xfId="18601"/>
    <cellStyle name="Input 12 18 15" xfId="18602"/>
    <cellStyle name="Input 12 18 15 2" xfId="18603"/>
    <cellStyle name="Input 12 18 15 3" xfId="18604"/>
    <cellStyle name="Input 12 18 15 4" xfId="18605"/>
    <cellStyle name="Input 12 18 16" xfId="18606"/>
    <cellStyle name="Input 12 18 16 2" xfId="18607"/>
    <cellStyle name="Input 12 18 16 3" xfId="18608"/>
    <cellStyle name="Input 12 18 16 4" xfId="18609"/>
    <cellStyle name="Input 12 18 17" xfId="18610"/>
    <cellStyle name="Input 12 18 17 2" xfId="18611"/>
    <cellStyle name="Input 12 18 17 3" xfId="18612"/>
    <cellStyle name="Input 12 18 17 4" xfId="18613"/>
    <cellStyle name="Input 12 18 18" xfId="18614"/>
    <cellStyle name="Input 12 18 18 2" xfId="18615"/>
    <cellStyle name="Input 12 18 18 3" xfId="18616"/>
    <cellStyle name="Input 12 18 18 4" xfId="18617"/>
    <cellStyle name="Input 12 18 19" xfId="18618"/>
    <cellStyle name="Input 12 18 19 2" xfId="18619"/>
    <cellStyle name="Input 12 18 19 3" xfId="18620"/>
    <cellStyle name="Input 12 18 19 4" xfId="18621"/>
    <cellStyle name="Input 12 18 2" xfId="18622"/>
    <cellStyle name="Input 12 18 2 2" xfId="18623"/>
    <cellStyle name="Input 12 18 2 3" xfId="18624"/>
    <cellStyle name="Input 12 18 2 4" xfId="18625"/>
    <cellStyle name="Input 12 18 20" xfId="18626"/>
    <cellStyle name="Input 12 18 20 2" xfId="18627"/>
    <cellStyle name="Input 12 18 20 3" xfId="18628"/>
    <cellStyle name="Input 12 18 20 4" xfId="18629"/>
    <cellStyle name="Input 12 18 21" xfId="18630"/>
    <cellStyle name="Input 12 18 22" xfId="18631"/>
    <cellStyle name="Input 12 18 3" xfId="18632"/>
    <cellStyle name="Input 12 18 3 2" xfId="18633"/>
    <cellStyle name="Input 12 18 3 3" xfId="18634"/>
    <cellStyle name="Input 12 18 3 4" xfId="18635"/>
    <cellStyle name="Input 12 18 4" xfId="18636"/>
    <cellStyle name="Input 12 18 4 2" xfId="18637"/>
    <cellStyle name="Input 12 18 4 3" xfId="18638"/>
    <cellStyle name="Input 12 18 4 4" xfId="18639"/>
    <cellStyle name="Input 12 18 5" xfId="18640"/>
    <cellStyle name="Input 12 18 5 2" xfId="18641"/>
    <cellStyle name="Input 12 18 5 3" xfId="18642"/>
    <cellStyle name="Input 12 18 5 4" xfId="18643"/>
    <cellStyle name="Input 12 18 6" xfId="18644"/>
    <cellStyle name="Input 12 18 6 2" xfId="18645"/>
    <cellStyle name="Input 12 18 6 3" xfId="18646"/>
    <cellStyle name="Input 12 18 6 4" xfId="18647"/>
    <cellStyle name="Input 12 18 7" xfId="18648"/>
    <cellStyle name="Input 12 18 7 2" xfId="18649"/>
    <cellStyle name="Input 12 18 7 3" xfId="18650"/>
    <cellStyle name="Input 12 18 7 4" xfId="18651"/>
    <cellStyle name="Input 12 18 8" xfId="18652"/>
    <cellStyle name="Input 12 18 8 2" xfId="18653"/>
    <cellStyle name="Input 12 18 8 3" xfId="18654"/>
    <cellStyle name="Input 12 18 8 4" xfId="18655"/>
    <cellStyle name="Input 12 18 9" xfId="18656"/>
    <cellStyle name="Input 12 18 9 2" xfId="18657"/>
    <cellStyle name="Input 12 18 9 3" xfId="18658"/>
    <cellStyle name="Input 12 18 9 4" xfId="18659"/>
    <cellStyle name="Input 12 19" xfId="18660"/>
    <cellStyle name="Input 12 19 10" xfId="18661"/>
    <cellStyle name="Input 12 19 10 2" xfId="18662"/>
    <cellStyle name="Input 12 19 10 3" xfId="18663"/>
    <cellStyle name="Input 12 19 10 4" xfId="18664"/>
    <cellStyle name="Input 12 19 11" xfId="18665"/>
    <cellStyle name="Input 12 19 11 2" xfId="18666"/>
    <cellStyle name="Input 12 19 11 3" xfId="18667"/>
    <cellStyle name="Input 12 19 11 4" xfId="18668"/>
    <cellStyle name="Input 12 19 12" xfId="18669"/>
    <cellStyle name="Input 12 19 12 2" xfId="18670"/>
    <cellStyle name="Input 12 19 12 3" xfId="18671"/>
    <cellStyle name="Input 12 19 12 4" xfId="18672"/>
    <cellStyle name="Input 12 19 13" xfId="18673"/>
    <cellStyle name="Input 12 19 13 2" xfId="18674"/>
    <cellStyle name="Input 12 19 13 3" xfId="18675"/>
    <cellStyle name="Input 12 19 13 4" xfId="18676"/>
    <cellStyle name="Input 12 19 14" xfId="18677"/>
    <cellStyle name="Input 12 19 14 2" xfId="18678"/>
    <cellStyle name="Input 12 19 14 3" xfId="18679"/>
    <cellStyle name="Input 12 19 14 4" xfId="18680"/>
    <cellStyle name="Input 12 19 15" xfId="18681"/>
    <cellStyle name="Input 12 19 15 2" xfId="18682"/>
    <cellStyle name="Input 12 19 15 3" xfId="18683"/>
    <cellStyle name="Input 12 19 15 4" xfId="18684"/>
    <cellStyle name="Input 12 19 16" xfId="18685"/>
    <cellStyle name="Input 12 19 16 2" xfId="18686"/>
    <cellStyle name="Input 12 19 16 3" xfId="18687"/>
    <cellStyle name="Input 12 19 16 4" xfId="18688"/>
    <cellStyle name="Input 12 19 17" xfId="18689"/>
    <cellStyle name="Input 12 19 17 2" xfId="18690"/>
    <cellStyle name="Input 12 19 17 3" xfId="18691"/>
    <cellStyle name="Input 12 19 17 4" xfId="18692"/>
    <cellStyle name="Input 12 19 18" xfId="18693"/>
    <cellStyle name="Input 12 19 18 2" xfId="18694"/>
    <cellStyle name="Input 12 19 18 3" xfId="18695"/>
    <cellStyle name="Input 12 19 18 4" xfId="18696"/>
    <cellStyle name="Input 12 19 19" xfId="18697"/>
    <cellStyle name="Input 12 19 19 2" xfId="18698"/>
    <cellStyle name="Input 12 19 19 3" xfId="18699"/>
    <cellStyle name="Input 12 19 19 4" xfId="18700"/>
    <cellStyle name="Input 12 19 2" xfId="18701"/>
    <cellStyle name="Input 12 19 2 2" xfId="18702"/>
    <cellStyle name="Input 12 19 2 3" xfId="18703"/>
    <cellStyle name="Input 12 19 2 4" xfId="18704"/>
    <cellStyle name="Input 12 19 20" xfId="18705"/>
    <cellStyle name="Input 12 19 20 2" xfId="18706"/>
    <cellStyle name="Input 12 19 20 3" xfId="18707"/>
    <cellStyle name="Input 12 19 20 4" xfId="18708"/>
    <cellStyle name="Input 12 19 21" xfId="18709"/>
    <cellStyle name="Input 12 19 22" xfId="18710"/>
    <cellStyle name="Input 12 19 3" xfId="18711"/>
    <cellStyle name="Input 12 19 3 2" xfId="18712"/>
    <cellStyle name="Input 12 19 3 3" xfId="18713"/>
    <cellStyle name="Input 12 19 3 4" xfId="18714"/>
    <cellStyle name="Input 12 19 4" xfId="18715"/>
    <cellStyle name="Input 12 19 4 2" xfId="18716"/>
    <cellStyle name="Input 12 19 4 3" xfId="18717"/>
    <cellStyle name="Input 12 19 4 4" xfId="18718"/>
    <cellStyle name="Input 12 19 5" xfId="18719"/>
    <cellStyle name="Input 12 19 5 2" xfId="18720"/>
    <cellStyle name="Input 12 19 5 3" xfId="18721"/>
    <cellStyle name="Input 12 19 5 4" xfId="18722"/>
    <cellStyle name="Input 12 19 6" xfId="18723"/>
    <cellStyle name="Input 12 19 6 2" xfId="18724"/>
    <cellStyle name="Input 12 19 6 3" xfId="18725"/>
    <cellStyle name="Input 12 19 6 4" xfId="18726"/>
    <cellStyle name="Input 12 19 7" xfId="18727"/>
    <cellStyle name="Input 12 19 7 2" xfId="18728"/>
    <cellStyle name="Input 12 19 7 3" xfId="18729"/>
    <cellStyle name="Input 12 19 7 4" xfId="18730"/>
    <cellStyle name="Input 12 19 8" xfId="18731"/>
    <cellStyle name="Input 12 19 8 2" xfId="18732"/>
    <cellStyle name="Input 12 19 8 3" xfId="18733"/>
    <cellStyle name="Input 12 19 8 4" xfId="18734"/>
    <cellStyle name="Input 12 19 9" xfId="18735"/>
    <cellStyle name="Input 12 19 9 2" xfId="18736"/>
    <cellStyle name="Input 12 19 9 3" xfId="18737"/>
    <cellStyle name="Input 12 19 9 4" xfId="18738"/>
    <cellStyle name="Input 12 2" xfId="18739"/>
    <cellStyle name="Input 12 2 10" xfId="18740"/>
    <cellStyle name="Input 12 2 10 2" xfId="18741"/>
    <cellStyle name="Input 12 2 10 3" xfId="18742"/>
    <cellStyle name="Input 12 2 10 4" xfId="18743"/>
    <cellStyle name="Input 12 2 11" xfId="18744"/>
    <cellStyle name="Input 12 2 11 2" xfId="18745"/>
    <cellStyle name="Input 12 2 11 3" xfId="18746"/>
    <cellStyle name="Input 12 2 11 4" xfId="18747"/>
    <cellStyle name="Input 12 2 12" xfId="18748"/>
    <cellStyle name="Input 12 2 12 2" xfId="18749"/>
    <cellStyle name="Input 12 2 12 3" xfId="18750"/>
    <cellStyle name="Input 12 2 12 4" xfId="18751"/>
    <cellStyle name="Input 12 2 13" xfId="18752"/>
    <cellStyle name="Input 12 2 13 2" xfId="18753"/>
    <cellStyle name="Input 12 2 13 3" xfId="18754"/>
    <cellStyle name="Input 12 2 13 4" xfId="18755"/>
    <cellStyle name="Input 12 2 14" xfId="18756"/>
    <cellStyle name="Input 12 2 14 2" xfId="18757"/>
    <cellStyle name="Input 12 2 14 3" xfId="18758"/>
    <cellStyle name="Input 12 2 14 4" xfId="18759"/>
    <cellStyle name="Input 12 2 15" xfId="18760"/>
    <cellStyle name="Input 12 2 15 2" xfId="18761"/>
    <cellStyle name="Input 12 2 15 3" xfId="18762"/>
    <cellStyle name="Input 12 2 15 4" xfId="18763"/>
    <cellStyle name="Input 12 2 16" xfId="18764"/>
    <cellStyle name="Input 12 2 16 2" xfId="18765"/>
    <cellStyle name="Input 12 2 16 3" xfId="18766"/>
    <cellStyle name="Input 12 2 16 4" xfId="18767"/>
    <cellStyle name="Input 12 2 17" xfId="18768"/>
    <cellStyle name="Input 12 2 17 2" xfId="18769"/>
    <cellStyle name="Input 12 2 17 3" xfId="18770"/>
    <cellStyle name="Input 12 2 17 4" xfId="18771"/>
    <cellStyle name="Input 12 2 18" xfId="18772"/>
    <cellStyle name="Input 12 2 18 2" xfId="18773"/>
    <cellStyle name="Input 12 2 18 3" xfId="18774"/>
    <cellStyle name="Input 12 2 18 4" xfId="18775"/>
    <cellStyle name="Input 12 2 19" xfId="18776"/>
    <cellStyle name="Input 12 2 19 2" xfId="18777"/>
    <cellStyle name="Input 12 2 19 3" xfId="18778"/>
    <cellStyle name="Input 12 2 19 4" xfId="18779"/>
    <cellStyle name="Input 12 2 2" xfId="18780"/>
    <cellStyle name="Input 12 2 2 2" xfId="18781"/>
    <cellStyle name="Input 12 2 2 3" xfId="18782"/>
    <cellStyle name="Input 12 2 2 4" xfId="18783"/>
    <cellStyle name="Input 12 2 20" xfId="18784"/>
    <cellStyle name="Input 12 2 20 2" xfId="18785"/>
    <cellStyle name="Input 12 2 20 3" xfId="18786"/>
    <cellStyle name="Input 12 2 20 4" xfId="18787"/>
    <cellStyle name="Input 12 2 21" xfId="18788"/>
    <cellStyle name="Input 12 2 22" xfId="18789"/>
    <cellStyle name="Input 12 2 3" xfId="18790"/>
    <cellStyle name="Input 12 2 3 2" xfId="18791"/>
    <cellStyle name="Input 12 2 3 3" xfId="18792"/>
    <cellStyle name="Input 12 2 3 4" xfId="18793"/>
    <cellStyle name="Input 12 2 4" xfId="18794"/>
    <cellStyle name="Input 12 2 4 2" xfId="18795"/>
    <cellStyle name="Input 12 2 4 3" xfId="18796"/>
    <cellStyle name="Input 12 2 4 4" xfId="18797"/>
    <cellStyle name="Input 12 2 5" xfId="18798"/>
    <cellStyle name="Input 12 2 5 2" xfId="18799"/>
    <cellStyle name="Input 12 2 5 3" xfId="18800"/>
    <cellStyle name="Input 12 2 5 4" xfId="18801"/>
    <cellStyle name="Input 12 2 6" xfId="18802"/>
    <cellStyle name="Input 12 2 6 2" xfId="18803"/>
    <cellStyle name="Input 12 2 6 3" xfId="18804"/>
    <cellStyle name="Input 12 2 6 4" xfId="18805"/>
    <cellStyle name="Input 12 2 7" xfId="18806"/>
    <cellStyle name="Input 12 2 7 2" xfId="18807"/>
    <cellStyle name="Input 12 2 7 3" xfId="18808"/>
    <cellStyle name="Input 12 2 7 4" xfId="18809"/>
    <cellStyle name="Input 12 2 8" xfId="18810"/>
    <cellStyle name="Input 12 2 8 2" xfId="18811"/>
    <cellStyle name="Input 12 2 8 3" xfId="18812"/>
    <cellStyle name="Input 12 2 8 4" xfId="18813"/>
    <cellStyle name="Input 12 2 9" xfId="18814"/>
    <cellStyle name="Input 12 2 9 2" xfId="18815"/>
    <cellStyle name="Input 12 2 9 3" xfId="18816"/>
    <cellStyle name="Input 12 2 9 4" xfId="18817"/>
    <cellStyle name="Input 12 20" xfId="18818"/>
    <cellStyle name="Input 12 20 10" xfId="18819"/>
    <cellStyle name="Input 12 20 10 2" xfId="18820"/>
    <cellStyle name="Input 12 20 10 3" xfId="18821"/>
    <cellStyle name="Input 12 20 10 4" xfId="18822"/>
    <cellStyle name="Input 12 20 11" xfId="18823"/>
    <cellStyle name="Input 12 20 11 2" xfId="18824"/>
    <cellStyle name="Input 12 20 11 3" xfId="18825"/>
    <cellStyle name="Input 12 20 11 4" xfId="18826"/>
    <cellStyle name="Input 12 20 12" xfId="18827"/>
    <cellStyle name="Input 12 20 12 2" xfId="18828"/>
    <cellStyle name="Input 12 20 12 3" xfId="18829"/>
    <cellStyle name="Input 12 20 12 4" xfId="18830"/>
    <cellStyle name="Input 12 20 13" xfId="18831"/>
    <cellStyle name="Input 12 20 13 2" xfId="18832"/>
    <cellStyle name="Input 12 20 13 3" xfId="18833"/>
    <cellStyle name="Input 12 20 13 4" xfId="18834"/>
    <cellStyle name="Input 12 20 14" xfId="18835"/>
    <cellStyle name="Input 12 20 14 2" xfId="18836"/>
    <cellStyle name="Input 12 20 14 3" xfId="18837"/>
    <cellStyle name="Input 12 20 14 4" xfId="18838"/>
    <cellStyle name="Input 12 20 15" xfId="18839"/>
    <cellStyle name="Input 12 20 15 2" xfId="18840"/>
    <cellStyle name="Input 12 20 15 3" xfId="18841"/>
    <cellStyle name="Input 12 20 15 4" xfId="18842"/>
    <cellStyle name="Input 12 20 16" xfId="18843"/>
    <cellStyle name="Input 12 20 16 2" xfId="18844"/>
    <cellStyle name="Input 12 20 16 3" xfId="18845"/>
    <cellStyle name="Input 12 20 16 4" xfId="18846"/>
    <cellStyle name="Input 12 20 17" xfId="18847"/>
    <cellStyle name="Input 12 20 17 2" xfId="18848"/>
    <cellStyle name="Input 12 20 17 3" xfId="18849"/>
    <cellStyle name="Input 12 20 17 4" xfId="18850"/>
    <cellStyle name="Input 12 20 18" xfId="18851"/>
    <cellStyle name="Input 12 20 18 2" xfId="18852"/>
    <cellStyle name="Input 12 20 18 3" xfId="18853"/>
    <cellStyle name="Input 12 20 18 4" xfId="18854"/>
    <cellStyle name="Input 12 20 19" xfId="18855"/>
    <cellStyle name="Input 12 20 19 2" xfId="18856"/>
    <cellStyle name="Input 12 20 19 3" xfId="18857"/>
    <cellStyle name="Input 12 20 19 4" xfId="18858"/>
    <cellStyle name="Input 12 20 2" xfId="18859"/>
    <cellStyle name="Input 12 20 2 2" xfId="18860"/>
    <cellStyle name="Input 12 20 2 3" xfId="18861"/>
    <cellStyle name="Input 12 20 2 4" xfId="18862"/>
    <cellStyle name="Input 12 20 20" xfId="18863"/>
    <cellStyle name="Input 12 20 20 2" xfId="18864"/>
    <cellStyle name="Input 12 20 20 3" xfId="18865"/>
    <cellStyle name="Input 12 20 20 4" xfId="18866"/>
    <cellStyle name="Input 12 20 21" xfId="18867"/>
    <cellStyle name="Input 12 20 22" xfId="18868"/>
    <cellStyle name="Input 12 20 3" xfId="18869"/>
    <cellStyle name="Input 12 20 3 2" xfId="18870"/>
    <cellStyle name="Input 12 20 3 3" xfId="18871"/>
    <cellStyle name="Input 12 20 3 4" xfId="18872"/>
    <cellStyle name="Input 12 20 4" xfId="18873"/>
    <cellStyle name="Input 12 20 4 2" xfId="18874"/>
    <cellStyle name="Input 12 20 4 3" xfId="18875"/>
    <cellStyle name="Input 12 20 4 4" xfId="18876"/>
    <cellStyle name="Input 12 20 5" xfId="18877"/>
    <cellStyle name="Input 12 20 5 2" xfId="18878"/>
    <cellStyle name="Input 12 20 5 3" xfId="18879"/>
    <cellStyle name="Input 12 20 5 4" xfId="18880"/>
    <cellStyle name="Input 12 20 6" xfId="18881"/>
    <cellStyle name="Input 12 20 6 2" xfId="18882"/>
    <cellStyle name="Input 12 20 6 3" xfId="18883"/>
    <cellStyle name="Input 12 20 6 4" xfId="18884"/>
    <cellStyle name="Input 12 20 7" xfId="18885"/>
    <cellStyle name="Input 12 20 7 2" xfId="18886"/>
    <cellStyle name="Input 12 20 7 3" xfId="18887"/>
    <cellStyle name="Input 12 20 7 4" xfId="18888"/>
    <cellStyle name="Input 12 20 8" xfId="18889"/>
    <cellStyle name="Input 12 20 8 2" xfId="18890"/>
    <cellStyle name="Input 12 20 8 3" xfId="18891"/>
    <cellStyle name="Input 12 20 8 4" xfId="18892"/>
    <cellStyle name="Input 12 20 9" xfId="18893"/>
    <cellStyle name="Input 12 20 9 2" xfId="18894"/>
    <cellStyle name="Input 12 20 9 3" xfId="18895"/>
    <cellStyle name="Input 12 20 9 4" xfId="18896"/>
    <cellStyle name="Input 12 21" xfId="18897"/>
    <cellStyle name="Input 12 21 10" xfId="18898"/>
    <cellStyle name="Input 12 21 10 2" xfId="18899"/>
    <cellStyle name="Input 12 21 10 3" xfId="18900"/>
    <cellStyle name="Input 12 21 10 4" xfId="18901"/>
    <cellStyle name="Input 12 21 11" xfId="18902"/>
    <cellStyle name="Input 12 21 11 2" xfId="18903"/>
    <cellStyle name="Input 12 21 11 3" xfId="18904"/>
    <cellStyle name="Input 12 21 11 4" xfId="18905"/>
    <cellStyle name="Input 12 21 12" xfId="18906"/>
    <cellStyle name="Input 12 21 12 2" xfId="18907"/>
    <cellStyle name="Input 12 21 12 3" xfId="18908"/>
    <cellStyle name="Input 12 21 12 4" xfId="18909"/>
    <cellStyle name="Input 12 21 13" xfId="18910"/>
    <cellStyle name="Input 12 21 13 2" xfId="18911"/>
    <cellStyle name="Input 12 21 13 3" xfId="18912"/>
    <cellStyle name="Input 12 21 13 4" xfId="18913"/>
    <cellStyle name="Input 12 21 14" xfId="18914"/>
    <cellStyle name="Input 12 21 14 2" xfId="18915"/>
    <cellStyle name="Input 12 21 14 3" xfId="18916"/>
    <cellStyle name="Input 12 21 14 4" xfId="18917"/>
    <cellStyle name="Input 12 21 15" xfId="18918"/>
    <cellStyle name="Input 12 21 15 2" xfId="18919"/>
    <cellStyle name="Input 12 21 15 3" xfId="18920"/>
    <cellStyle name="Input 12 21 15 4" xfId="18921"/>
    <cellStyle name="Input 12 21 16" xfId="18922"/>
    <cellStyle name="Input 12 21 16 2" xfId="18923"/>
    <cellStyle name="Input 12 21 16 3" xfId="18924"/>
    <cellStyle name="Input 12 21 16 4" xfId="18925"/>
    <cellStyle name="Input 12 21 17" xfId="18926"/>
    <cellStyle name="Input 12 21 17 2" xfId="18927"/>
    <cellStyle name="Input 12 21 17 3" xfId="18928"/>
    <cellStyle name="Input 12 21 17 4" xfId="18929"/>
    <cellStyle name="Input 12 21 18" xfId="18930"/>
    <cellStyle name="Input 12 21 18 2" xfId="18931"/>
    <cellStyle name="Input 12 21 18 3" xfId="18932"/>
    <cellStyle name="Input 12 21 18 4" xfId="18933"/>
    <cellStyle name="Input 12 21 19" xfId="18934"/>
    <cellStyle name="Input 12 21 19 2" xfId="18935"/>
    <cellStyle name="Input 12 21 19 3" xfId="18936"/>
    <cellStyle name="Input 12 21 19 4" xfId="18937"/>
    <cellStyle name="Input 12 21 2" xfId="18938"/>
    <cellStyle name="Input 12 21 2 2" xfId="18939"/>
    <cellStyle name="Input 12 21 2 3" xfId="18940"/>
    <cellStyle name="Input 12 21 2 4" xfId="18941"/>
    <cellStyle name="Input 12 21 20" xfId="18942"/>
    <cellStyle name="Input 12 21 20 2" xfId="18943"/>
    <cellStyle name="Input 12 21 20 3" xfId="18944"/>
    <cellStyle name="Input 12 21 20 4" xfId="18945"/>
    <cellStyle name="Input 12 21 21" xfId="18946"/>
    <cellStyle name="Input 12 21 22" xfId="18947"/>
    <cellStyle name="Input 12 21 3" xfId="18948"/>
    <cellStyle name="Input 12 21 3 2" xfId="18949"/>
    <cellStyle name="Input 12 21 3 3" xfId="18950"/>
    <cellStyle name="Input 12 21 3 4" xfId="18951"/>
    <cellStyle name="Input 12 21 4" xfId="18952"/>
    <cellStyle name="Input 12 21 4 2" xfId="18953"/>
    <cellStyle name="Input 12 21 4 3" xfId="18954"/>
    <cellStyle name="Input 12 21 4 4" xfId="18955"/>
    <cellStyle name="Input 12 21 5" xfId="18956"/>
    <cellStyle name="Input 12 21 5 2" xfId="18957"/>
    <cellStyle name="Input 12 21 5 3" xfId="18958"/>
    <cellStyle name="Input 12 21 5 4" xfId="18959"/>
    <cellStyle name="Input 12 21 6" xfId="18960"/>
    <cellStyle name="Input 12 21 6 2" xfId="18961"/>
    <cellStyle name="Input 12 21 6 3" xfId="18962"/>
    <cellStyle name="Input 12 21 6 4" xfId="18963"/>
    <cellStyle name="Input 12 21 7" xfId="18964"/>
    <cellStyle name="Input 12 21 7 2" xfId="18965"/>
    <cellStyle name="Input 12 21 7 3" xfId="18966"/>
    <cellStyle name="Input 12 21 7 4" xfId="18967"/>
    <cellStyle name="Input 12 21 8" xfId="18968"/>
    <cellStyle name="Input 12 21 8 2" xfId="18969"/>
    <cellStyle name="Input 12 21 8 3" xfId="18970"/>
    <cellStyle name="Input 12 21 8 4" xfId="18971"/>
    <cellStyle name="Input 12 21 9" xfId="18972"/>
    <cellStyle name="Input 12 21 9 2" xfId="18973"/>
    <cellStyle name="Input 12 21 9 3" xfId="18974"/>
    <cellStyle name="Input 12 21 9 4" xfId="18975"/>
    <cellStyle name="Input 12 22" xfId="18976"/>
    <cellStyle name="Input 12 22 10" xfId="18977"/>
    <cellStyle name="Input 12 22 10 2" xfId="18978"/>
    <cellStyle name="Input 12 22 10 3" xfId="18979"/>
    <cellStyle name="Input 12 22 10 4" xfId="18980"/>
    <cellStyle name="Input 12 22 11" xfId="18981"/>
    <cellStyle name="Input 12 22 11 2" xfId="18982"/>
    <cellStyle name="Input 12 22 11 3" xfId="18983"/>
    <cellStyle name="Input 12 22 11 4" xfId="18984"/>
    <cellStyle name="Input 12 22 12" xfId="18985"/>
    <cellStyle name="Input 12 22 12 2" xfId="18986"/>
    <cellStyle name="Input 12 22 12 3" xfId="18987"/>
    <cellStyle name="Input 12 22 12 4" xfId="18988"/>
    <cellStyle name="Input 12 22 13" xfId="18989"/>
    <cellStyle name="Input 12 22 13 2" xfId="18990"/>
    <cellStyle name="Input 12 22 13 3" xfId="18991"/>
    <cellStyle name="Input 12 22 13 4" xfId="18992"/>
    <cellStyle name="Input 12 22 14" xfId="18993"/>
    <cellStyle name="Input 12 22 14 2" xfId="18994"/>
    <cellStyle name="Input 12 22 14 3" xfId="18995"/>
    <cellStyle name="Input 12 22 14 4" xfId="18996"/>
    <cellStyle name="Input 12 22 15" xfId="18997"/>
    <cellStyle name="Input 12 22 15 2" xfId="18998"/>
    <cellStyle name="Input 12 22 15 3" xfId="18999"/>
    <cellStyle name="Input 12 22 15 4" xfId="19000"/>
    <cellStyle name="Input 12 22 16" xfId="19001"/>
    <cellStyle name="Input 12 22 16 2" xfId="19002"/>
    <cellStyle name="Input 12 22 16 3" xfId="19003"/>
    <cellStyle name="Input 12 22 16 4" xfId="19004"/>
    <cellStyle name="Input 12 22 17" xfId="19005"/>
    <cellStyle name="Input 12 22 17 2" xfId="19006"/>
    <cellStyle name="Input 12 22 17 3" xfId="19007"/>
    <cellStyle name="Input 12 22 17 4" xfId="19008"/>
    <cellStyle name="Input 12 22 18" xfId="19009"/>
    <cellStyle name="Input 12 22 18 2" xfId="19010"/>
    <cellStyle name="Input 12 22 18 3" xfId="19011"/>
    <cellStyle name="Input 12 22 18 4" xfId="19012"/>
    <cellStyle name="Input 12 22 19" xfId="19013"/>
    <cellStyle name="Input 12 22 19 2" xfId="19014"/>
    <cellStyle name="Input 12 22 19 3" xfId="19015"/>
    <cellStyle name="Input 12 22 19 4" xfId="19016"/>
    <cellStyle name="Input 12 22 2" xfId="19017"/>
    <cellStyle name="Input 12 22 2 2" xfId="19018"/>
    <cellStyle name="Input 12 22 2 3" xfId="19019"/>
    <cellStyle name="Input 12 22 2 4" xfId="19020"/>
    <cellStyle name="Input 12 22 20" xfId="19021"/>
    <cellStyle name="Input 12 22 20 2" xfId="19022"/>
    <cellStyle name="Input 12 22 20 3" xfId="19023"/>
    <cellStyle name="Input 12 22 20 4" xfId="19024"/>
    <cellStyle name="Input 12 22 21" xfId="19025"/>
    <cellStyle name="Input 12 22 22" xfId="19026"/>
    <cellStyle name="Input 12 22 3" xfId="19027"/>
    <cellStyle name="Input 12 22 3 2" xfId="19028"/>
    <cellStyle name="Input 12 22 3 3" xfId="19029"/>
    <cellStyle name="Input 12 22 3 4" xfId="19030"/>
    <cellStyle name="Input 12 22 4" xfId="19031"/>
    <cellStyle name="Input 12 22 4 2" xfId="19032"/>
    <cellStyle name="Input 12 22 4 3" xfId="19033"/>
    <cellStyle name="Input 12 22 4 4" xfId="19034"/>
    <cellStyle name="Input 12 22 5" xfId="19035"/>
    <cellStyle name="Input 12 22 5 2" xfId="19036"/>
    <cellStyle name="Input 12 22 5 3" xfId="19037"/>
    <cellStyle name="Input 12 22 5 4" xfId="19038"/>
    <cellStyle name="Input 12 22 6" xfId="19039"/>
    <cellStyle name="Input 12 22 6 2" xfId="19040"/>
    <cellStyle name="Input 12 22 6 3" xfId="19041"/>
    <cellStyle name="Input 12 22 6 4" xfId="19042"/>
    <cellStyle name="Input 12 22 7" xfId="19043"/>
    <cellStyle name="Input 12 22 7 2" xfId="19044"/>
    <cellStyle name="Input 12 22 7 3" xfId="19045"/>
    <cellStyle name="Input 12 22 7 4" xfId="19046"/>
    <cellStyle name="Input 12 22 8" xfId="19047"/>
    <cellStyle name="Input 12 22 8 2" xfId="19048"/>
    <cellStyle name="Input 12 22 8 3" xfId="19049"/>
    <cellStyle name="Input 12 22 8 4" xfId="19050"/>
    <cellStyle name="Input 12 22 9" xfId="19051"/>
    <cellStyle name="Input 12 22 9 2" xfId="19052"/>
    <cellStyle name="Input 12 22 9 3" xfId="19053"/>
    <cellStyle name="Input 12 22 9 4" xfId="19054"/>
    <cellStyle name="Input 12 23" xfId="19055"/>
    <cellStyle name="Input 12 23 10" xfId="19056"/>
    <cellStyle name="Input 12 23 10 2" xfId="19057"/>
    <cellStyle name="Input 12 23 10 3" xfId="19058"/>
    <cellStyle name="Input 12 23 10 4" xfId="19059"/>
    <cellStyle name="Input 12 23 11" xfId="19060"/>
    <cellStyle name="Input 12 23 11 2" xfId="19061"/>
    <cellStyle name="Input 12 23 11 3" xfId="19062"/>
    <cellStyle name="Input 12 23 11 4" xfId="19063"/>
    <cellStyle name="Input 12 23 12" xfId="19064"/>
    <cellStyle name="Input 12 23 12 2" xfId="19065"/>
    <cellStyle name="Input 12 23 12 3" xfId="19066"/>
    <cellStyle name="Input 12 23 12 4" xfId="19067"/>
    <cellStyle name="Input 12 23 13" xfId="19068"/>
    <cellStyle name="Input 12 23 13 2" xfId="19069"/>
    <cellStyle name="Input 12 23 13 3" xfId="19070"/>
    <cellStyle name="Input 12 23 13 4" xfId="19071"/>
    <cellStyle name="Input 12 23 14" xfId="19072"/>
    <cellStyle name="Input 12 23 14 2" xfId="19073"/>
    <cellStyle name="Input 12 23 14 3" xfId="19074"/>
    <cellStyle name="Input 12 23 14 4" xfId="19075"/>
    <cellStyle name="Input 12 23 15" xfId="19076"/>
    <cellStyle name="Input 12 23 15 2" xfId="19077"/>
    <cellStyle name="Input 12 23 15 3" xfId="19078"/>
    <cellStyle name="Input 12 23 15 4" xfId="19079"/>
    <cellStyle name="Input 12 23 16" xfId="19080"/>
    <cellStyle name="Input 12 23 16 2" xfId="19081"/>
    <cellStyle name="Input 12 23 16 3" xfId="19082"/>
    <cellStyle name="Input 12 23 16 4" xfId="19083"/>
    <cellStyle name="Input 12 23 17" xfId="19084"/>
    <cellStyle name="Input 12 23 17 2" xfId="19085"/>
    <cellStyle name="Input 12 23 17 3" xfId="19086"/>
    <cellStyle name="Input 12 23 17 4" xfId="19087"/>
    <cellStyle name="Input 12 23 18" xfId="19088"/>
    <cellStyle name="Input 12 23 18 2" xfId="19089"/>
    <cellStyle name="Input 12 23 18 3" xfId="19090"/>
    <cellStyle name="Input 12 23 18 4" xfId="19091"/>
    <cellStyle name="Input 12 23 19" xfId="19092"/>
    <cellStyle name="Input 12 23 19 2" xfId="19093"/>
    <cellStyle name="Input 12 23 19 3" xfId="19094"/>
    <cellStyle name="Input 12 23 19 4" xfId="19095"/>
    <cellStyle name="Input 12 23 2" xfId="19096"/>
    <cellStyle name="Input 12 23 2 2" xfId="19097"/>
    <cellStyle name="Input 12 23 2 3" xfId="19098"/>
    <cellStyle name="Input 12 23 2 4" xfId="19099"/>
    <cellStyle name="Input 12 23 20" xfId="19100"/>
    <cellStyle name="Input 12 23 20 2" xfId="19101"/>
    <cellStyle name="Input 12 23 20 3" xfId="19102"/>
    <cellStyle name="Input 12 23 20 4" xfId="19103"/>
    <cellStyle name="Input 12 23 21" xfId="19104"/>
    <cellStyle name="Input 12 23 22" xfId="19105"/>
    <cellStyle name="Input 12 23 3" xfId="19106"/>
    <cellStyle name="Input 12 23 3 2" xfId="19107"/>
    <cellStyle name="Input 12 23 3 3" xfId="19108"/>
    <cellStyle name="Input 12 23 3 4" xfId="19109"/>
    <cellStyle name="Input 12 23 4" xfId="19110"/>
    <cellStyle name="Input 12 23 4 2" xfId="19111"/>
    <cellStyle name="Input 12 23 4 3" xfId="19112"/>
    <cellStyle name="Input 12 23 4 4" xfId="19113"/>
    <cellStyle name="Input 12 23 5" xfId="19114"/>
    <cellStyle name="Input 12 23 5 2" xfId="19115"/>
    <cellStyle name="Input 12 23 5 3" xfId="19116"/>
    <cellStyle name="Input 12 23 5 4" xfId="19117"/>
    <cellStyle name="Input 12 23 6" xfId="19118"/>
    <cellStyle name="Input 12 23 6 2" xfId="19119"/>
    <cellStyle name="Input 12 23 6 3" xfId="19120"/>
    <cellStyle name="Input 12 23 6 4" xfId="19121"/>
    <cellStyle name="Input 12 23 7" xfId="19122"/>
    <cellStyle name="Input 12 23 7 2" xfId="19123"/>
    <cellStyle name="Input 12 23 7 3" xfId="19124"/>
    <cellStyle name="Input 12 23 7 4" xfId="19125"/>
    <cellStyle name="Input 12 23 8" xfId="19126"/>
    <cellStyle name="Input 12 23 8 2" xfId="19127"/>
    <cellStyle name="Input 12 23 8 3" xfId="19128"/>
    <cellStyle name="Input 12 23 8 4" xfId="19129"/>
    <cellStyle name="Input 12 23 9" xfId="19130"/>
    <cellStyle name="Input 12 23 9 2" xfId="19131"/>
    <cellStyle name="Input 12 23 9 3" xfId="19132"/>
    <cellStyle name="Input 12 23 9 4" xfId="19133"/>
    <cellStyle name="Input 12 24" xfId="19134"/>
    <cellStyle name="Input 12 24 10" xfId="19135"/>
    <cellStyle name="Input 12 24 10 2" xfId="19136"/>
    <cellStyle name="Input 12 24 10 3" xfId="19137"/>
    <cellStyle name="Input 12 24 10 4" xfId="19138"/>
    <cellStyle name="Input 12 24 11" xfId="19139"/>
    <cellStyle name="Input 12 24 11 2" xfId="19140"/>
    <cellStyle name="Input 12 24 11 3" xfId="19141"/>
    <cellStyle name="Input 12 24 11 4" xfId="19142"/>
    <cellStyle name="Input 12 24 12" xfId="19143"/>
    <cellStyle name="Input 12 24 12 2" xfId="19144"/>
    <cellStyle name="Input 12 24 12 3" xfId="19145"/>
    <cellStyle name="Input 12 24 12 4" xfId="19146"/>
    <cellStyle name="Input 12 24 13" xfId="19147"/>
    <cellStyle name="Input 12 24 13 2" xfId="19148"/>
    <cellStyle name="Input 12 24 13 3" xfId="19149"/>
    <cellStyle name="Input 12 24 13 4" xfId="19150"/>
    <cellStyle name="Input 12 24 14" xfId="19151"/>
    <cellStyle name="Input 12 24 14 2" xfId="19152"/>
    <cellStyle name="Input 12 24 14 3" xfId="19153"/>
    <cellStyle name="Input 12 24 14 4" xfId="19154"/>
    <cellStyle name="Input 12 24 15" xfId="19155"/>
    <cellStyle name="Input 12 24 15 2" xfId="19156"/>
    <cellStyle name="Input 12 24 15 3" xfId="19157"/>
    <cellStyle name="Input 12 24 15 4" xfId="19158"/>
    <cellStyle name="Input 12 24 16" xfId="19159"/>
    <cellStyle name="Input 12 24 16 2" xfId="19160"/>
    <cellStyle name="Input 12 24 16 3" xfId="19161"/>
    <cellStyle name="Input 12 24 16 4" xfId="19162"/>
    <cellStyle name="Input 12 24 17" xfId="19163"/>
    <cellStyle name="Input 12 24 17 2" xfId="19164"/>
    <cellStyle name="Input 12 24 17 3" xfId="19165"/>
    <cellStyle name="Input 12 24 17 4" xfId="19166"/>
    <cellStyle name="Input 12 24 18" xfId="19167"/>
    <cellStyle name="Input 12 24 18 2" xfId="19168"/>
    <cellStyle name="Input 12 24 18 3" xfId="19169"/>
    <cellStyle name="Input 12 24 18 4" xfId="19170"/>
    <cellStyle name="Input 12 24 19" xfId="19171"/>
    <cellStyle name="Input 12 24 19 2" xfId="19172"/>
    <cellStyle name="Input 12 24 19 3" xfId="19173"/>
    <cellStyle name="Input 12 24 19 4" xfId="19174"/>
    <cellStyle name="Input 12 24 2" xfId="19175"/>
    <cellStyle name="Input 12 24 2 2" xfId="19176"/>
    <cellStyle name="Input 12 24 2 3" xfId="19177"/>
    <cellStyle name="Input 12 24 2 4" xfId="19178"/>
    <cellStyle name="Input 12 24 20" xfId="19179"/>
    <cellStyle name="Input 12 24 20 2" xfId="19180"/>
    <cellStyle name="Input 12 24 20 3" xfId="19181"/>
    <cellStyle name="Input 12 24 20 4" xfId="19182"/>
    <cellStyle name="Input 12 24 21" xfId="19183"/>
    <cellStyle name="Input 12 24 22" xfId="19184"/>
    <cellStyle name="Input 12 24 3" xfId="19185"/>
    <cellStyle name="Input 12 24 3 2" xfId="19186"/>
    <cellStyle name="Input 12 24 3 3" xfId="19187"/>
    <cellStyle name="Input 12 24 3 4" xfId="19188"/>
    <cellStyle name="Input 12 24 4" xfId="19189"/>
    <cellStyle name="Input 12 24 4 2" xfId="19190"/>
    <cellStyle name="Input 12 24 4 3" xfId="19191"/>
    <cellStyle name="Input 12 24 4 4" xfId="19192"/>
    <cellStyle name="Input 12 24 5" xfId="19193"/>
    <cellStyle name="Input 12 24 5 2" xfId="19194"/>
    <cellStyle name="Input 12 24 5 3" xfId="19195"/>
    <cellStyle name="Input 12 24 5 4" xfId="19196"/>
    <cellStyle name="Input 12 24 6" xfId="19197"/>
    <cellStyle name="Input 12 24 6 2" xfId="19198"/>
    <cellStyle name="Input 12 24 6 3" xfId="19199"/>
    <cellStyle name="Input 12 24 6 4" xfId="19200"/>
    <cellStyle name="Input 12 24 7" xfId="19201"/>
    <cellStyle name="Input 12 24 7 2" xfId="19202"/>
    <cellStyle name="Input 12 24 7 3" xfId="19203"/>
    <cellStyle name="Input 12 24 7 4" xfId="19204"/>
    <cellStyle name="Input 12 24 8" xfId="19205"/>
    <cellStyle name="Input 12 24 8 2" xfId="19206"/>
    <cellStyle name="Input 12 24 8 3" xfId="19207"/>
    <cellStyle name="Input 12 24 8 4" xfId="19208"/>
    <cellStyle name="Input 12 24 9" xfId="19209"/>
    <cellStyle name="Input 12 24 9 2" xfId="19210"/>
    <cellStyle name="Input 12 24 9 3" xfId="19211"/>
    <cellStyle name="Input 12 24 9 4" xfId="19212"/>
    <cellStyle name="Input 12 25" xfId="19213"/>
    <cellStyle name="Input 12 25 10" xfId="19214"/>
    <cellStyle name="Input 12 25 10 2" xfId="19215"/>
    <cellStyle name="Input 12 25 10 3" xfId="19216"/>
    <cellStyle name="Input 12 25 10 4" xfId="19217"/>
    <cellStyle name="Input 12 25 11" xfId="19218"/>
    <cellStyle name="Input 12 25 11 2" xfId="19219"/>
    <cellStyle name="Input 12 25 11 3" xfId="19220"/>
    <cellStyle name="Input 12 25 11 4" xfId="19221"/>
    <cellStyle name="Input 12 25 12" xfId="19222"/>
    <cellStyle name="Input 12 25 12 2" xfId="19223"/>
    <cellStyle name="Input 12 25 12 3" xfId="19224"/>
    <cellStyle name="Input 12 25 12 4" xfId="19225"/>
    <cellStyle name="Input 12 25 13" xfId="19226"/>
    <cellStyle name="Input 12 25 13 2" xfId="19227"/>
    <cellStyle name="Input 12 25 13 3" xfId="19228"/>
    <cellStyle name="Input 12 25 13 4" xfId="19229"/>
    <cellStyle name="Input 12 25 14" xfId="19230"/>
    <cellStyle name="Input 12 25 14 2" xfId="19231"/>
    <cellStyle name="Input 12 25 14 3" xfId="19232"/>
    <cellStyle name="Input 12 25 14 4" xfId="19233"/>
    <cellStyle name="Input 12 25 15" xfId="19234"/>
    <cellStyle name="Input 12 25 15 2" xfId="19235"/>
    <cellStyle name="Input 12 25 15 3" xfId="19236"/>
    <cellStyle name="Input 12 25 15 4" xfId="19237"/>
    <cellStyle name="Input 12 25 16" xfId="19238"/>
    <cellStyle name="Input 12 25 16 2" xfId="19239"/>
    <cellStyle name="Input 12 25 16 3" xfId="19240"/>
    <cellStyle name="Input 12 25 16 4" xfId="19241"/>
    <cellStyle name="Input 12 25 17" xfId="19242"/>
    <cellStyle name="Input 12 25 17 2" xfId="19243"/>
    <cellStyle name="Input 12 25 17 3" xfId="19244"/>
    <cellStyle name="Input 12 25 17 4" xfId="19245"/>
    <cellStyle name="Input 12 25 18" xfId="19246"/>
    <cellStyle name="Input 12 25 18 2" xfId="19247"/>
    <cellStyle name="Input 12 25 18 3" xfId="19248"/>
    <cellStyle name="Input 12 25 18 4" xfId="19249"/>
    <cellStyle name="Input 12 25 19" xfId="19250"/>
    <cellStyle name="Input 12 25 19 2" xfId="19251"/>
    <cellStyle name="Input 12 25 19 3" xfId="19252"/>
    <cellStyle name="Input 12 25 19 4" xfId="19253"/>
    <cellStyle name="Input 12 25 2" xfId="19254"/>
    <cellStyle name="Input 12 25 2 2" xfId="19255"/>
    <cellStyle name="Input 12 25 2 3" xfId="19256"/>
    <cellStyle name="Input 12 25 2 4" xfId="19257"/>
    <cellStyle name="Input 12 25 20" xfId="19258"/>
    <cellStyle name="Input 12 25 20 2" xfId="19259"/>
    <cellStyle name="Input 12 25 20 3" xfId="19260"/>
    <cellStyle name="Input 12 25 20 4" xfId="19261"/>
    <cellStyle name="Input 12 25 21" xfId="19262"/>
    <cellStyle name="Input 12 25 22" xfId="19263"/>
    <cellStyle name="Input 12 25 3" xfId="19264"/>
    <cellStyle name="Input 12 25 3 2" xfId="19265"/>
    <cellStyle name="Input 12 25 3 3" xfId="19266"/>
    <cellStyle name="Input 12 25 3 4" xfId="19267"/>
    <cellStyle name="Input 12 25 4" xfId="19268"/>
    <cellStyle name="Input 12 25 4 2" xfId="19269"/>
    <cellStyle name="Input 12 25 4 3" xfId="19270"/>
    <cellStyle name="Input 12 25 4 4" xfId="19271"/>
    <cellStyle name="Input 12 25 5" xfId="19272"/>
    <cellStyle name="Input 12 25 5 2" xfId="19273"/>
    <cellStyle name="Input 12 25 5 3" xfId="19274"/>
    <cellStyle name="Input 12 25 5 4" xfId="19275"/>
    <cellStyle name="Input 12 25 6" xfId="19276"/>
    <cellStyle name="Input 12 25 6 2" xfId="19277"/>
    <cellStyle name="Input 12 25 6 3" xfId="19278"/>
    <cellStyle name="Input 12 25 6 4" xfId="19279"/>
    <cellStyle name="Input 12 25 7" xfId="19280"/>
    <cellStyle name="Input 12 25 7 2" xfId="19281"/>
    <cellStyle name="Input 12 25 7 3" xfId="19282"/>
    <cellStyle name="Input 12 25 7 4" xfId="19283"/>
    <cellStyle name="Input 12 25 8" xfId="19284"/>
    <cellStyle name="Input 12 25 8 2" xfId="19285"/>
    <cellStyle name="Input 12 25 8 3" xfId="19286"/>
    <cellStyle name="Input 12 25 8 4" xfId="19287"/>
    <cellStyle name="Input 12 25 9" xfId="19288"/>
    <cellStyle name="Input 12 25 9 2" xfId="19289"/>
    <cellStyle name="Input 12 25 9 3" xfId="19290"/>
    <cellStyle name="Input 12 25 9 4" xfId="19291"/>
    <cellStyle name="Input 12 26" xfId="19292"/>
    <cellStyle name="Input 12 26 10" xfId="19293"/>
    <cellStyle name="Input 12 26 10 2" xfId="19294"/>
    <cellStyle name="Input 12 26 10 3" xfId="19295"/>
    <cellStyle name="Input 12 26 10 4" xfId="19296"/>
    <cellStyle name="Input 12 26 11" xfId="19297"/>
    <cellStyle name="Input 12 26 11 2" xfId="19298"/>
    <cellStyle name="Input 12 26 11 3" xfId="19299"/>
    <cellStyle name="Input 12 26 11 4" xfId="19300"/>
    <cellStyle name="Input 12 26 12" xfId="19301"/>
    <cellStyle name="Input 12 26 12 2" xfId="19302"/>
    <cellStyle name="Input 12 26 12 3" xfId="19303"/>
    <cellStyle name="Input 12 26 12 4" xfId="19304"/>
    <cellStyle name="Input 12 26 13" xfId="19305"/>
    <cellStyle name="Input 12 26 13 2" xfId="19306"/>
    <cellStyle name="Input 12 26 13 3" xfId="19307"/>
    <cellStyle name="Input 12 26 13 4" xfId="19308"/>
    <cellStyle name="Input 12 26 14" xfId="19309"/>
    <cellStyle name="Input 12 26 14 2" xfId="19310"/>
    <cellStyle name="Input 12 26 14 3" xfId="19311"/>
    <cellStyle name="Input 12 26 14 4" xfId="19312"/>
    <cellStyle name="Input 12 26 15" xfId="19313"/>
    <cellStyle name="Input 12 26 15 2" xfId="19314"/>
    <cellStyle name="Input 12 26 15 3" xfId="19315"/>
    <cellStyle name="Input 12 26 15 4" xfId="19316"/>
    <cellStyle name="Input 12 26 16" xfId="19317"/>
    <cellStyle name="Input 12 26 16 2" xfId="19318"/>
    <cellStyle name="Input 12 26 16 3" xfId="19319"/>
    <cellStyle name="Input 12 26 16 4" xfId="19320"/>
    <cellStyle name="Input 12 26 17" xfId="19321"/>
    <cellStyle name="Input 12 26 17 2" xfId="19322"/>
    <cellStyle name="Input 12 26 17 3" xfId="19323"/>
    <cellStyle name="Input 12 26 17 4" xfId="19324"/>
    <cellStyle name="Input 12 26 18" xfId="19325"/>
    <cellStyle name="Input 12 26 18 2" xfId="19326"/>
    <cellStyle name="Input 12 26 18 3" xfId="19327"/>
    <cellStyle name="Input 12 26 18 4" xfId="19328"/>
    <cellStyle name="Input 12 26 19" xfId="19329"/>
    <cellStyle name="Input 12 26 19 2" xfId="19330"/>
    <cellStyle name="Input 12 26 19 3" xfId="19331"/>
    <cellStyle name="Input 12 26 19 4" xfId="19332"/>
    <cellStyle name="Input 12 26 2" xfId="19333"/>
    <cellStyle name="Input 12 26 2 2" xfId="19334"/>
    <cellStyle name="Input 12 26 2 3" xfId="19335"/>
    <cellStyle name="Input 12 26 2 4" xfId="19336"/>
    <cellStyle name="Input 12 26 20" xfId="19337"/>
    <cellStyle name="Input 12 26 20 2" xfId="19338"/>
    <cellStyle name="Input 12 26 20 3" xfId="19339"/>
    <cellStyle name="Input 12 26 20 4" xfId="19340"/>
    <cellStyle name="Input 12 26 21" xfId="19341"/>
    <cellStyle name="Input 12 26 22" xfId="19342"/>
    <cellStyle name="Input 12 26 3" xfId="19343"/>
    <cellStyle name="Input 12 26 3 2" xfId="19344"/>
    <cellStyle name="Input 12 26 3 3" xfId="19345"/>
    <cellStyle name="Input 12 26 3 4" xfId="19346"/>
    <cellStyle name="Input 12 26 4" xfId="19347"/>
    <cellStyle name="Input 12 26 4 2" xfId="19348"/>
    <cellStyle name="Input 12 26 4 3" xfId="19349"/>
    <cellStyle name="Input 12 26 4 4" xfId="19350"/>
    <cellStyle name="Input 12 26 5" xfId="19351"/>
    <cellStyle name="Input 12 26 5 2" xfId="19352"/>
    <cellStyle name="Input 12 26 5 3" xfId="19353"/>
    <cellStyle name="Input 12 26 5 4" xfId="19354"/>
    <cellStyle name="Input 12 26 6" xfId="19355"/>
    <cellStyle name="Input 12 26 6 2" xfId="19356"/>
    <cellStyle name="Input 12 26 6 3" xfId="19357"/>
    <cellStyle name="Input 12 26 6 4" xfId="19358"/>
    <cellStyle name="Input 12 26 7" xfId="19359"/>
    <cellStyle name="Input 12 26 7 2" xfId="19360"/>
    <cellStyle name="Input 12 26 7 3" xfId="19361"/>
    <cellStyle name="Input 12 26 7 4" xfId="19362"/>
    <cellStyle name="Input 12 26 8" xfId="19363"/>
    <cellStyle name="Input 12 26 8 2" xfId="19364"/>
    <cellStyle name="Input 12 26 8 3" xfId="19365"/>
    <cellStyle name="Input 12 26 8 4" xfId="19366"/>
    <cellStyle name="Input 12 26 9" xfId="19367"/>
    <cellStyle name="Input 12 26 9 2" xfId="19368"/>
    <cellStyle name="Input 12 26 9 3" xfId="19369"/>
    <cellStyle name="Input 12 26 9 4" xfId="19370"/>
    <cellStyle name="Input 12 27" xfId="19371"/>
    <cellStyle name="Input 12 27 10" xfId="19372"/>
    <cellStyle name="Input 12 27 10 2" xfId="19373"/>
    <cellStyle name="Input 12 27 10 3" xfId="19374"/>
    <cellStyle name="Input 12 27 10 4" xfId="19375"/>
    <cellStyle name="Input 12 27 11" xfId="19376"/>
    <cellStyle name="Input 12 27 11 2" xfId="19377"/>
    <cellStyle name="Input 12 27 11 3" xfId="19378"/>
    <cellStyle name="Input 12 27 11 4" xfId="19379"/>
    <cellStyle name="Input 12 27 12" xfId="19380"/>
    <cellStyle name="Input 12 27 12 2" xfId="19381"/>
    <cellStyle name="Input 12 27 12 3" xfId="19382"/>
    <cellStyle name="Input 12 27 12 4" xfId="19383"/>
    <cellStyle name="Input 12 27 13" xfId="19384"/>
    <cellStyle name="Input 12 27 13 2" xfId="19385"/>
    <cellStyle name="Input 12 27 13 3" xfId="19386"/>
    <cellStyle name="Input 12 27 13 4" xfId="19387"/>
    <cellStyle name="Input 12 27 14" xfId="19388"/>
    <cellStyle name="Input 12 27 14 2" xfId="19389"/>
    <cellStyle name="Input 12 27 14 3" xfId="19390"/>
    <cellStyle name="Input 12 27 14 4" xfId="19391"/>
    <cellStyle name="Input 12 27 15" xfId="19392"/>
    <cellStyle name="Input 12 27 15 2" xfId="19393"/>
    <cellStyle name="Input 12 27 15 3" xfId="19394"/>
    <cellStyle name="Input 12 27 15 4" xfId="19395"/>
    <cellStyle name="Input 12 27 16" xfId="19396"/>
    <cellStyle name="Input 12 27 16 2" xfId="19397"/>
    <cellStyle name="Input 12 27 16 3" xfId="19398"/>
    <cellStyle name="Input 12 27 16 4" xfId="19399"/>
    <cellStyle name="Input 12 27 17" xfId="19400"/>
    <cellStyle name="Input 12 27 17 2" xfId="19401"/>
    <cellStyle name="Input 12 27 17 3" xfId="19402"/>
    <cellStyle name="Input 12 27 17 4" xfId="19403"/>
    <cellStyle name="Input 12 27 18" xfId="19404"/>
    <cellStyle name="Input 12 27 18 2" xfId="19405"/>
    <cellStyle name="Input 12 27 18 3" xfId="19406"/>
    <cellStyle name="Input 12 27 18 4" xfId="19407"/>
    <cellStyle name="Input 12 27 19" xfId="19408"/>
    <cellStyle name="Input 12 27 19 2" xfId="19409"/>
    <cellStyle name="Input 12 27 19 3" xfId="19410"/>
    <cellStyle name="Input 12 27 19 4" xfId="19411"/>
    <cellStyle name="Input 12 27 2" xfId="19412"/>
    <cellStyle name="Input 12 27 2 2" xfId="19413"/>
    <cellStyle name="Input 12 27 2 3" xfId="19414"/>
    <cellStyle name="Input 12 27 2 4" xfId="19415"/>
    <cellStyle name="Input 12 27 20" xfId="19416"/>
    <cellStyle name="Input 12 27 20 2" xfId="19417"/>
    <cellStyle name="Input 12 27 20 3" xfId="19418"/>
    <cellStyle name="Input 12 27 20 4" xfId="19419"/>
    <cellStyle name="Input 12 27 21" xfId="19420"/>
    <cellStyle name="Input 12 27 22" xfId="19421"/>
    <cellStyle name="Input 12 27 3" xfId="19422"/>
    <cellStyle name="Input 12 27 3 2" xfId="19423"/>
    <cellStyle name="Input 12 27 3 3" xfId="19424"/>
    <cellStyle name="Input 12 27 3 4" xfId="19425"/>
    <cellStyle name="Input 12 27 4" xfId="19426"/>
    <cellStyle name="Input 12 27 4 2" xfId="19427"/>
    <cellStyle name="Input 12 27 4 3" xfId="19428"/>
    <cellStyle name="Input 12 27 4 4" xfId="19429"/>
    <cellStyle name="Input 12 27 5" xfId="19430"/>
    <cellStyle name="Input 12 27 5 2" xfId="19431"/>
    <cellStyle name="Input 12 27 5 3" xfId="19432"/>
    <cellStyle name="Input 12 27 5 4" xfId="19433"/>
    <cellStyle name="Input 12 27 6" xfId="19434"/>
    <cellStyle name="Input 12 27 6 2" xfId="19435"/>
    <cellStyle name="Input 12 27 6 3" xfId="19436"/>
    <cellStyle name="Input 12 27 6 4" xfId="19437"/>
    <cellStyle name="Input 12 27 7" xfId="19438"/>
    <cellStyle name="Input 12 27 7 2" xfId="19439"/>
    <cellStyle name="Input 12 27 7 3" xfId="19440"/>
    <cellStyle name="Input 12 27 7 4" xfId="19441"/>
    <cellStyle name="Input 12 27 8" xfId="19442"/>
    <cellStyle name="Input 12 27 8 2" xfId="19443"/>
    <cellStyle name="Input 12 27 8 3" xfId="19444"/>
    <cellStyle name="Input 12 27 8 4" xfId="19445"/>
    <cellStyle name="Input 12 27 9" xfId="19446"/>
    <cellStyle name="Input 12 27 9 2" xfId="19447"/>
    <cellStyle name="Input 12 27 9 3" xfId="19448"/>
    <cellStyle name="Input 12 27 9 4" xfId="19449"/>
    <cellStyle name="Input 12 28" xfId="19450"/>
    <cellStyle name="Input 12 28 10" xfId="19451"/>
    <cellStyle name="Input 12 28 10 2" xfId="19452"/>
    <cellStyle name="Input 12 28 10 3" xfId="19453"/>
    <cellStyle name="Input 12 28 10 4" xfId="19454"/>
    <cellStyle name="Input 12 28 11" xfId="19455"/>
    <cellStyle name="Input 12 28 11 2" xfId="19456"/>
    <cellStyle name="Input 12 28 11 3" xfId="19457"/>
    <cellStyle name="Input 12 28 11 4" xfId="19458"/>
    <cellStyle name="Input 12 28 12" xfId="19459"/>
    <cellStyle name="Input 12 28 12 2" xfId="19460"/>
    <cellStyle name="Input 12 28 12 3" xfId="19461"/>
    <cellStyle name="Input 12 28 12 4" xfId="19462"/>
    <cellStyle name="Input 12 28 13" xfId="19463"/>
    <cellStyle name="Input 12 28 13 2" xfId="19464"/>
    <cellStyle name="Input 12 28 13 3" xfId="19465"/>
    <cellStyle name="Input 12 28 13 4" xfId="19466"/>
    <cellStyle name="Input 12 28 14" xfId="19467"/>
    <cellStyle name="Input 12 28 14 2" xfId="19468"/>
    <cellStyle name="Input 12 28 14 3" xfId="19469"/>
    <cellStyle name="Input 12 28 14 4" xfId="19470"/>
    <cellStyle name="Input 12 28 15" xfId="19471"/>
    <cellStyle name="Input 12 28 15 2" xfId="19472"/>
    <cellStyle name="Input 12 28 15 3" xfId="19473"/>
    <cellStyle name="Input 12 28 15 4" xfId="19474"/>
    <cellStyle name="Input 12 28 16" xfId="19475"/>
    <cellStyle name="Input 12 28 16 2" xfId="19476"/>
    <cellStyle name="Input 12 28 16 3" xfId="19477"/>
    <cellStyle name="Input 12 28 16 4" xfId="19478"/>
    <cellStyle name="Input 12 28 17" xfId="19479"/>
    <cellStyle name="Input 12 28 17 2" xfId="19480"/>
    <cellStyle name="Input 12 28 17 3" xfId="19481"/>
    <cellStyle name="Input 12 28 17 4" xfId="19482"/>
    <cellStyle name="Input 12 28 18" xfId="19483"/>
    <cellStyle name="Input 12 28 18 2" xfId="19484"/>
    <cellStyle name="Input 12 28 18 3" xfId="19485"/>
    <cellStyle name="Input 12 28 18 4" xfId="19486"/>
    <cellStyle name="Input 12 28 19" xfId="19487"/>
    <cellStyle name="Input 12 28 19 2" xfId="19488"/>
    <cellStyle name="Input 12 28 19 3" xfId="19489"/>
    <cellStyle name="Input 12 28 19 4" xfId="19490"/>
    <cellStyle name="Input 12 28 2" xfId="19491"/>
    <cellStyle name="Input 12 28 2 2" xfId="19492"/>
    <cellStyle name="Input 12 28 2 3" xfId="19493"/>
    <cellStyle name="Input 12 28 2 4" xfId="19494"/>
    <cellStyle name="Input 12 28 20" xfId="19495"/>
    <cellStyle name="Input 12 28 20 2" xfId="19496"/>
    <cellStyle name="Input 12 28 20 3" xfId="19497"/>
    <cellStyle name="Input 12 28 20 4" xfId="19498"/>
    <cellStyle name="Input 12 28 21" xfId="19499"/>
    <cellStyle name="Input 12 28 22" xfId="19500"/>
    <cellStyle name="Input 12 28 3" xfId="19501"/>
    <cellStyle name="Input 12 28 3 2" xfId="19502"/>
    <cellStyle name="Input 12 28 3 3" xfId="19503"/>
    <cellStyle name="Input 12 28 3 4" xfId="19504"/>
    <cellStyle name="Input 12 28 4" xfId="19505"/>
    <cellStyle name="Input 12 28 4 2" xfId="19506"/>
    <cellStyle name="Input 12 28 4 3" xfId="19507"/>
    <cellStyle name="Input 12 28 4 4" xfId="19508"/>
    <cellStyle name="Input 12 28 5" xfId="19509"/>
    <cellStyle name="Input 12 28 5 2" xfId="19510"/>
    <cellStyle name="Input 12 28 5 3" xfId="19511"/>
    <cellStyle name="Input 12 28 5 4" xfId="19512"/>
    <cellStyle name="Input 12 28 6" xfId="19513"/>
    <cellStyle name="Input 12 28 6 2" xfId="19514"/>
    <cellStyle name="Input 12 28 6 3" xfId="19515"/>
    <cellStyle name="Input 12 28 6 4" xfId="19516"/>
    <cellStyle name="Input 12 28 7" xfId="19517"/>
    <cellStyle name="Input 12 28 7 2" xfId="19518"/>
    <cellStyle name="Input 12 28 7 3" xfId="19519"/>
    <cellStyle name="Input 12 28 7 4" xfId="19520"/>
    <cellStyle name="Input 12 28 8" xfId="19521"/>
    <cellStyle name="Input 12 28 8 2" xfId="19522"/>
    <cellStyle name="Input 12 28 8 3" xfId="19523"/>
    <cellStyle name="Input 12 28 8 4" xfId="19524"/>
    <cellStyle name="Input 12 28 9" xfId="19525"/>
    <cellStyle name="Input 12 28 9 2" xfId="19526"/>
    <cellStyle name="Input 12 28 9 3" xfId="19527"/>
    <cellStyle name="Input 12 28 9 4" xfId="19528"/>
    <cellStyle name="Input 12 29" xfId="19529"/>
    <cellStyle name="Input 12 29 10" xfId="19530"/>
    <cellStyle name="Input 12 29 10 2" xfId="19531"/>
    <cellStyle name="Input 12 29 10 3" xfId="19532"/>
    <cellStyle name="Input 12 29 10 4" xfId="19533"/>
    <cellStyle name="Input 12 29 11" xfId="19534"/>
    <cellStyle name="Input 12 29 11 2" xfId="19535"/>
    <cellStyle name="Input 12 29 11 3" xfId="19536"/>
    <cellStyle name="Input 12 29 11 4" xfId="19537"/>
    <cellStyle name="Input 12 29 12" xfId="19538"/>
    <cellStyle name="Input 12 29 12 2" xfId="19539"/>
    <cellStyle name="Input 12 29 12 3" xfId="19540"/>
    <cellStyle name="Input 12 29 12 4" xfId="19541"/>
    <cellStyle name="Input 12 29 13" xfId="19542"/>
    <cellStyle name="Input 12 29 13 2" xfId="19543"/>
    <cellStyle name="Input 12 29 13 3" xfId="19544"/>
    <cellStyle name="Input 12 29 13 4" xfId="19545"/>
    <cellStyle name="Input 12 29 14" xfId="19546"/>
    <cellStyle name="Input 12 29 14 2" xfId="19547"/>
    <cellStyle name="Input 12 29 14 3" xfId="19548"/>
    <cellStyle name="Input 12 29 14 4" xfId="19549"/>
    <cellStyle name="Input 12 29 15" xfId="19550"/>
    <cellStyle name="Input 12 29 15 2" xfId="19551"/>
    <cellStyle name="Input 12 29 15 3" xfId="19552"/>
    <cellStyle name="Input 12 29 15 4" xfId="19553"/>
    <cellStyle name="Input 12 29 16" xfId="19554"/>
    <cellStyle name="Input 12 29 16 2" xfId="19555"/>
    <cellStyle name="Input 12 29 16 3" xfId="19556"/>
    <cellStyle name="Input 12 29 16 4" xfId="19557"/>
    <cellStyle name="Input 12 29 17" xfId="19558"/>
    <cellStyle name="Input 12 29 17 2" xfId="19559"/>
    <cellStyle name="Input 12 29 17 3" xfId="19560"/>
    <cellStyle name="Input 12 29 17 4" xfId="19561"/>
    <cellStyle name="Input 12 29 18" xfId="19562"/>
    <cellStyle name="Input 12 29 18 2" xfId="19563"/>
    <cellStyle name="Input 12 29 18 3" xfId="19564"/>
    <cellStyle name="Input 12 29 18 4" xfId="19565"/>
    <cellStyle name="Input 12 29 19" xfId="19566"/>
    <cellStyle name="Input 12 29 19 2" xfId="19567"/>
    <cellStyle name="Input 12 29 19 3" xfId="19568"/>
    <cellStyle name="Input 12 29 19 4" xfId="19569"/>
    <cellStyle name="Input 12 29 2" xfId="19570"/>
    <cellStyle name="Input 12 29 2 2" xfId="19571"/>
    <cellStyle name="Input 12 29 2 3" xfId="19572"/>
    <cellStyle name="Input 12 29 2 4" xfId="19573"/>
    <cellStyle name="Input 12 29 20" xfId="19574"/>
    <cellStyle name="Input 12 29 20 2" xfId="19575"/>
    <cellStyle name="Input 12 29 20 3" xfId="19576"/>
    <cellStyle name="Input 12 29 20 4" xfId="19577"/>
    <cellStyle name="Input 12 29 21" xfId="19578"/>
    <cellStyle name="Input 12 29 22" xfId="19579"/>
    <cellStyle name="Input 12 29 3" xfId="19580"/>
    <cellStyle name="Input 12 29 3 2" xfId="19581"/>
    <cellStyle name="Input 12 29 3 3" xfId="19582"/>
    <cellStyle name="Input 12 29 3 4" xfId="19583"/>
    <cellStyle name="Input 12 29 4" xfId="19584"/>
    <cellStyle name="Input 12 29 4 2" xfId="19585"/>
    <cellStyle name="Input 12 29 4 3" xfId="19586"/>
    <cellStyle name="Input 12 29 4 4" xfId="19587"/>
    <cellStyle name="Input 12 29 5" xfId="19588"/>
    <cellStyle name="Input 12 29 5 2" xfId="19589"/>
    <cellStyle name="Input 12 29 5 3" xfId="19590"/>
    <cellStyle name="Input 12 29 5 4" xfId="19591"/>
    <cellStyle name="Input 12 29 6" xfId="19592"/>
    <cellStyle name="Input 12 29 6 2" xfId="19593"/>
    <cellStyle name="Input 12 29 6 3" xfId="19594"/>
    <cellStyle name="Input 12 29 6 4" xfId="19595"/>
    <cellStyle name="Input 12 29 7" xfId="19596"/>
    <cellStyle name="Input 12 29 7 2" xfId="19597"/>
    <cellStyle name="Input 12 29 7 3" xfId="19598"/>
    <cellStyle name="Input 12 29 7 4" xfId="19599"/>
    <cellStyle name="Input 12 29 8" xfId="19600"/>
    <cellStyle name="Input 12 29 8 2" xfId="19601"/>
    <cellStyle name="Input 12 29 8 3" xfId="19602"/>
    <cellStyle name="Input 12 29 8 4" xfId="19603"/>
    <cellStyle name="Input 12 29 9" xfId="19604"/>
    <cellStyle name="Input 12 29 9 2" xfId="19605"/>
    <cellStyle name="Input 12 29 9 3" xfId="19606"/>
    <cellStyle name="Input 12 29 9 4" xfId="19607"/>
    <cellStyle name="Input 12 3" xfId="19608"/>
    <cellStyle name="Input 12 3 10" xfId="19609"/>
    <cellStyle name="Input 12 3 10 2" xfId="19610"/>
    <cellStyle name="Input 12 3 10 3" xfId="19611"/>
    <cellStyle name="Input 12 3 10 4" xfId="19612"/>
    <cellStyle name="Input 12 3 11" xfId="19613"/>
    <cellStyle name="Input 12 3 11 2" xfId="19614"/>
    <cellStyle name="Input 12 3 11 3" xfId="19615"/>
    <cellStyle name="Input 12 3 11 4" xfId="19616"/>
    <cellStyle name="Input 12 3 12" xfId="19617"/>
    <cellStyle name="Input 12 3 12 2" xfId="19618"/>
    <cellStyle name="Input 12 3 12 3" xfId="19619"/>
    <cellStyle name="Input 12 3 12 4" xfId="19620"/>
    <cellStyle name="Input 12 3 13" xfId="19621"/>
    <cellStyle name="Input 12 3 13 2" xfId="19622"/>
    <cellStyle name="Input 12 3 13 3" xfId="19623"/>
    <cellStyle name="Input 12 3 13 4" xfId="19624"/>
    <cellStyle name="Input 12 3 14" xfId="19625"/>
    <cellStyle name="Input 12 3 14 2" xfId="19626"/>
    <cellStyle name="Input 12 3 14 3" xfId="19627"/>
    <cellStyle name="Input 12 3 14 4" xfId="19628"/>
    <cellStyle name="Input 12 3 15" xfId="19629"/>
    <cellStyle name="Input 12 3 15 2" xfId="19630"/>
    <cellStyle name="Input 12 3 15 3" xfId="19631"/>
    <cellStyle name="Input 12 3 15 4" xfId="19632"/>
    <cellStyle name="Input 12 3 16" xfId="19633"/>
    <cellStyle name="Input 12 3 16 2" xfId="19634"/>
    <cellStyle name="Input 12 3 16 3" xfId="19635"/>
    <cellStyle name="Input 12 3 16 4" xfId="19636"/>
    <cellStyle name="Input 12 3 17" xfId="19637"/>
    <cellStyle name="Input 12 3 17 2" xfId="19638"/>
    <cellStyle name="Input 12 3 17 3" xfId="19639"/>
    <cellStyle name="Input 12 3 17 4" xfId="19640"/>
    <cellStyle name="Input 12 3 18" xfId="19641"/>
    <cellStyle name="Input 12 3 18 2" xfId="19642"/>
    <cellStyle name="Input 12 3 18 3" xfId="19643"/>
    <cellStyle name="Input 12 3 18 4" xfId="19644"/>
    <cellStyle name="Input 12 3 19" xfId="19645"/>
    <cellStyle name="Input 12 3 19 2" xfId="19646"/>
    <cellStyle name="Input 12 3 19 3" xfId="19647"/>
    <cellStyle name="Input 12 3 19 4" xfId="19648"/>
    <cellStyle name="Input 12 3 2" xfId="19649"/>
    <cellStyle name="Input 12 3 2 2" xfId="19650"/>
    <cellStyle name="Input 12 3 2 3" xfId="19651"/>
    <cellStyle name="Input 12 3 2 4" xfId="19652"/>
    <cellStyle name="Input 12 3 20" xfId="19653"/>
    <cellStyle name="Input 12 3 20 2" xfId="19654"/>
    <cellStyle name="Input 12 3 20 3" xfId="19655"/>
    <cellStyle name="Input 12 3 20 4" xfId="19656"/>
    <cellStyle name="Input 12 3 21" xfId="19657"/>
    <cellStyle name="Input 12 3 22" xfId="19658"/>
    <cellStyle name="Input 12 3 3" xfId="19659"/>
    <cellStyle name="Input 12 3 3 2" xfId="19660"/>
    <cellStyle name="Input 12 3 3 3" xfId="19661"/>
    <cellStyle name="Input 12 3 3 4" xfId="19662"/>
    <cellStyle name="Input 12 3 4" xfId="19663"/>
    <cellStyle name="Input 12 3 4 2" xfId="19664"/>
    <cellStyle name="Input 12 3 4 3" xfId="19665"/>
    <cellStyle name="Input 12 3 4 4" xfId="19666"/>
    <cellStyle name="Input 12 3 5" xfId="19667"/>
    <cellStyle name="Input 12 3 5 2" xfId="19668"/>
    <cellStyle name="Input 12 3 5 3" xfId="19669"/>
    <cellStyle name="Input 12 3 5 4" xfId="19670"/>
    <cellStyle name="Input 12 3 6" xfId="19671"/>
    <cellStyle name="Input 12 3 6 2" xfId="19672"/>
    <cellStyle name="Input 12 3 6 3" xfId="19673"/>
    <cellStyle name="Input 12 3 6 4" xfId="19674"/>
    <cellStyle name="Input 12 3 7" xfId="19675"/>
    <cellStyle name="Input 12 3 7 2" xfId="19676"/>
    <cellStyle name="Input 12 3 7 3" xfId="19677"/>
    <cellStyle name="Input 12 3 7 4" xfId="19678"/>
    <cellStyle name="Input 12 3 8" xfId="19679"/>
    <cellStyle name="Input 12 3 8 2" xfId="19680"/>
    <cellStyle name="Input 12 3 8 3" xfId="19681"/>
    <cellStyle name="Input 12 3 8 4" xfId="19682"/>
    <cellStyle name="Input 12 3 9" xfId="19683"/>
    <cellStyle name="Input 12 3 9 2" xfId="19684"/>
    <cellStyle name="Input 12 3 9 3" xfId="19685"/>
    <cellStyle name="Input 12 3 9 4" xfId="19686"/>
    <cellStyle name="Input 12 30" xfId="19687"/>
    <cellStyle name="Input 12 30 10" xfId="19688"/>
    <cellStyle name="Input 12 30 10 2" xfId="19689"/>
    <cellStyle name="Input 12 30 10 3" xfId="19690"/>
    <cellStyle name="Input 12 30 10 4" xfId="19691"/>
    <cellStyle name="Input 12 30 11" xfId="19692"/>
    <cellStyle name="Input 12 30 11 2" xfId="19693"/>
    <cellStyle name="Input 12 30 11 3" xfId="19694"/>
    <cellStyle name="Input 12 30 11 4" xfId="19695"/>
    <cellStyle name="Input 12 30 12" xfId="19696"/>
    <cellStyle name="Input 12 30 12 2" xfId="19697"/>
    <cellStyle name="Input 12 30 12 3" xfId="19698"/>
    <cellStyle name="Input 12 30 12 4" xfId="19699"/>
    <cellStyle name="Input 12 30 13" xfId="19700"/>
    <cellStyle name="Input 12 30 13 2" xfId="19701"/>
    <cellStyle name="Input 12 30 13 3" xfId="19702"/>
    <cellStyle name="Input 12 30 13 4" xfId="19703"/>
    <cellStyle name="Input 12 30 14" xfId="19704"/>
    <cellStyle name="Input 12 30 14 2" xfId="19705"/>
    <cellStyle name="Input 12 30 14 3" xfId="19706"/>
    <cellStyle name="Input 12 30 14 4" xfId="19707"/>
    <cellStyle name="Input 12 30 15" xfId="19708"/>
    <cellStyle name="Input 12 30 15 2" xfId="19709"/>
    <cellStyle name="Input 12 30 15 3" xfId="19710"/>
    <cellStyle name="Input 12 30 15 4" xfId="19711"/>
    <cellStyle name="Input 12 30 16" xfId="19712"/>
    <cellStyle name="Input 12 30 16 2" xfId="19713"/>
    <cellStyle name="Input 12 30 16 3" xfId="19714"/>
    <cellStyle name="Input 12 30 16 4" xfId="19715"/>
    <cellStyle name="Input 12 30 17" xfId="19716"/>
    <cellStyle name="Input 12 30 17 2" xfId="19717"/>
    <cellStyle name="Input 12 30 17 3" xfId="19718"/>
    <cellStyle name="Input 12 30 17 4" xfId="19719"/>
    <cellStyle name="Input 12 30 18" xfId="19720"/>
    <cellStyle name="Input 12 30 18 2" xfId="19721"/>
    <cellStyle name="Input 12 30 18 3" xfId="19722"/>
    <cellStyle name="Input 12 30 18 4" xfId="19723"/>
    <cellStyle name="Input 12 30 19" xfId="19724"/>
    <cellStyle name="Input 12 30 19 2" xfId="19725"/>
    <cellStyle name="Input 12 30 19 3" xfId="19726"/>
    <cellStyle name="Input 12 30 19 4" xfId="19727"/>
    <cellStyle name="Input 12 30 2" xfId="19728"/>
    <cellStyle name="Input 12 30 2 2" xfId="19729"/>
    <cellStyle name="Input 12 30 2 3" xfId="19730"/>
    <cellStyle name="Input 12 30 2 4" xfId="19731"/>
    <cellStyle name="Input 12 30 20" xfId="19732"/>
    <cellStyle name="Input 12 30 20 2" xfId="19733"/>
    <cellStyle name="Input 12 30 20 3" xfId="19734"/>
    <cellStyle name="Input 12 30 20 4" xfId="19735"/>
    <cellStyle name="Input 12 30 21" xfId="19736"/>
    <cellStyle name="Input 12 30 22" xfId="19737"/>
    <cellStyle name="Input 12 30 3" xfId="19738"/>
    <cellStyle name="Input 12 30 3 2" xfId="19739"/>
    <cellStyle name="Input 12 30 3 3" xfId="19740"/>
    <cellStyle name="Input 12 30 3 4" xfId="19741"/>
    <cellStyle name="Input 12 30 4" xfId="19742"/>
    <cellStyle name="Input 12 30 4 2" xfId="19743"/>
    <cellStyle name="Input 12 30 4 3" xfId="19744"/>
    <cellStyle name="Input 12 30 4 4" xfId="19745"/>
    <cellStyle name="Input 12 30 5" xfId="19746"/>
    <cellStyle name="Input 12 30 5 2" xfId="19747"/>
    <cellStyle name="Input 12 30 5 3" xfId="19748"/>
    <cellStyle name="Input 12 30 5 4" xfId="19749"/>
    <cellStyle name="Input 12 30 6" xfId="19750"/>
    <cellStyle name="Input 12 30 6 2" xfId="19751"/>
    <cellStyle name="Input 12 30 6 3" xfId="19752"/>
    <cellStyle name="Input 12 30 6 4" xfId="19753"/>
    <cellStyle name="Input 12 30 7" xfId="19754"/>
    <cellStyle name="Input 12 30 7 2" xfId="19755"/>
    <cellStyle name="Input 12 30 7 3" xfId="19756"/>
    <cellStyle name="Input 12 30 7 4" xfId="19757"/>
    <cellStyle name="Input 12 30 8" xfId="19758"/>
    <cellStyle name="Input 12 30 8 2" xfId="19759"/>
    <cellStyle name="Input 12 30 8 3" xfId="19760"/>
    <cellStyle name="Input 12 30 8 4" xfId="19761"/>
    <cellStyle name="Input 12 30 9" xfId="19762"/>
    <cellStyle name="Input 12 30 9 2" xfId="19763"/>
    <cellStyle name="Input 12 30 9 3" xfId="19764"/>
    <cellStyle name="Input 12 30 9 4" xfId="19765"/>
    <cellStyle name="Input 12 31" xfId="19766"/>
    <cellStyle name="Input 12 31 2" xfId="19767"/>
    <cellStyle name="Input 12 31 3" xfId="19768"/>
    <cellStyle name="Input 12 31 4" xfId="19769"/>
    <cellStyle name="Input 12 32" xfId="19770"/>
    <cellStyle name="Input 12 32 2" xfId="19771"/>
    <cellStyle name="Input 12 32 3" xfId="19772"/>
    <cellStyle name="Input 12 32 4" xfId="19773"/>
    <cellStyle name="Input 12 33" xfId="19774"/>
    <cellStyle name="Input 12 33 2" xfId="19775"/>
    <cellStyle name="Input 12 33 3" xfId="19776"/>
    <cellStyle name="Input 12 33 4" xfId="19777"/>
    <cellStyle name="Input 12 34" xfId="19778"/>
    <cellStyle name="Input 12 34 2" xfId="19779"/>
    <cellStyle name="Input 12 34 3" xfId="19780"/>
    <cellStyle name="Input 12 34 4" xfId="19781"/>
    <cellStyle name="Input 12 35" xfId="19782"/>
    <cellStyle name="Input 12 35 2" xfId="19783"/>
    <cellStyle name="Input 12 35 3" xfId="19784"/>
    <cellStyle name="Input 12 35 4" xfId="19785"/>
    <cellStyle name="Input 12 36" xfId="19786"/>
    <cellStyle name="Input 12 36 2" xfId="19787"/>
    <cellStyle name="Input 12 36 3" xfId="19788"/>
    <cellStyle name="Input 12 36 4" xfId="19789"/>
    <cellStyle name="Input 12 37" xfId="19790"/>
    <cellStyle name="Input 12 37 2" xfId="19791"/>
    <cellStyle name="Input 12 37 3" xfId="19792"/>
    <cellStyle name="Input 12 37 4" xfId="19793"/>
    <cellStyle name="Input 12 38" xfId="19794"/>
    <cellStyle name="Input 12 38 2" xfId="19795"/>
    <cellStyle name="Input 12 38 3" xfId="19796"/>
    <cellStyle name="Input 12 38 4" xfId="19797"/>
    <cellStyle name="Input 12 39" xfId="19798"/>
    <cellStyle name="Input 12 39 2" xfId="19799"/>
    <cellStyle name="Input 12 39 3" xfId="19800"/>
    <cellStyle name="Input 12 39 4" xfId="19801"/>
    <cellStyle name="Input 12 4" xfId="19802"/>
    <cellStyle name="Input 12 4 10" xfId="19803"/>
    <cellStyle name="Input 12 4 10 2" xfId="19804"/>
    <cellStyle name="Input 12 4 10 3" xfId="19805"/>
    <cellStyle name="Input 12 4 10 4" xfId="19806"/>
    <cellStyle name="Input 12 4 11" xfId="19807"/>
    <cellStyle name="Input 12 4 11 2" xfId="19808"/>
    <cellStyle name="Input 12 4 11 3" xfId="19809"/>
    <cellStyle name="Input 12 4 11 4" xfId="19810"/>
    <cellStyle name="Input 12 4 12" xfId="19811"/>
    <cellStyle name="Input 12 4 12 2" xfId="19812"/>
    <cellStyle name="Input 12 4 12 3" xfId="19813"/>
    <cellStyle name="Input 12 4 12 4" xfId="19814"/>
    <cellStyle name="Input 12 4 13" xfId="19815"/>
    <cellStyle name="Input 12 4 13 2" xfId="19816"/>
    <cellStyle name="Input 12 4 13 3" xfId="19817"/>
    <cellStyle name="Input 12 4 13 4" xfId="19818"/>
    <cellStyle name="Input 12 4 14" xfId="19819"/>
    <cellStyle name="Input 12 4 14 2" xfId="19820"/>
    <cellStyle name="Input 12 4 14 3" xfId="19821"/>
    <cellStyle name="Input 12 4 14 4" xfId="19822"/>
    <cellStyle name="Input 12 4 15" xfId="19823"/>
    <cellStyle name="Input 12 4 15 2" xfId="19824"/>
    <cellStyle name="Input 12 4 15 3" xfId="19825"/>
    <cellStyle name="Input 12 4 15 4" xfId="19826"/>
    <cellStyle name="Input 12 4 16" xfId="19827"/>
    <cellStyle name="Input 12 4 16 2" xfId="19828"/>
    <cellStyle name="Input 12 4 16 3" xfId="19829"/>
    <cellStyle name="Input 12 4 16 4" xfId="19830"/>
    <cellStyle name="Input 12 4 17" xfId="19831"/>
    <cellStyle name="Input 12 4 17 2" xfId="19832"/>
    <cellStyle name="Input 12 4 17 3" xfId="19833"/>
    <cellStyle name="Input 12 4 17 4" xfId="19834"/>
    <cellStyle name="Input 12 4 18" xfId="19835"/>
    <cellStyle name="Input 12 4 18 2" xfId="19836"/>
    <cellStyle name="Input 12 4 18 3" xfId="19837"/>
    <cellStyle name="Input 12 4 18 4" xfId="19838"/>
    <cellStyle name="Input 12 4 19" xfId="19839"/>
    <cellStyle name="Input 12 4 19 2" xfId="19840"/>
    <cellStyle name="Input 12 4 19 3" xfId="19841"/>
    <cellStyle name="Input 12 4 19 4" xfId="19842"/>
    <cellStyle name="Input 12 4 2" xfId="19843"/>
    <cellStyle name="Input 12 4 2 2" xfId="19844"/>
    <cellStyle name="Input 12 4 2 3" xfId="19845"/>
    <cellStyle name="Input 12 4 2 4" xfId="19846"/>
    <cellStyle name="Input 12 4 20" xfId="19847"/>
    <cellStyle name="Input 12 4 20 2" xfId="19848"/>
    <cellStyle name="Input 12 4 20 3" xfId="19849"/>
    <cellStyle name="Input 12 4 20 4" xfId="19850"/>
    <cellStyle name="Input 12 4 21" xfId="19851"/>
    <cellStyle name="Input 12 4 22" xfId="19852"/>
    <cellStyle name="Input 12 4 3" xfId="19853"/>
    <cellStyle name="Input 12 4 3 2" xfId="19854"/>
    <cellStyle name="Input 12 4 3 3" xfId="19855"/>
    <cellStyle name="Input 12 4 3 4" xfId="19856"/>
    <cellStyle name="Input 12 4 4" xfId="19857"/>
    <cellStyle name="Input 12 4 4 2" xfId="19858"/>
    <cellStyle name="Input 12 4 4 3" xfId="19859"/>
    <cellStyle name="Input 12 4 4 4" xfId="19860"/>
    <cellStyle name="Input 12 4 5" xfId="19861"/>
    <cellStyle name="Input 12 4 5 2" xfId="19862"/>
    <cellStyle name="Input 12 4 5 3" xfId="19863"/>
    <cellStyle name="Input 12 4 5 4" xfId="19864"/>
    <cellStyle name="Input 12 4 6" xfId="19865"/>
    <cellStyle name="Input 12 4 6 2" xfId="19866"/>
    <cellStyle name="Input 12 4 6 3" xfId="19867"/>
    <cellStyle name="Input 12 4 6 4" xfId="19868"/>
    <cellStyle name="Input 12 4 7" xfId="19869"/>
    <cellStyle name="Input 12 4 7 2" xfId="19870"/>
    <cellStyle name="Input 12 4 7 3" xfId="19871"/>
    <cellStyle name="Input 12 4 7 4" xfId="19872"/>
    <cellStyle name="Input 12 4 8" xfId="19873"/>
    <cellStyle name="Input 12 4 8 2" xfId="19874"/>
    <cellStyle name="Input 12 4 8 3" xfId="19875"/>
    <cellStyle name="Input 12 4 8 4" xfId="19876"/>
    <cellStyle name="Input 12 4 9" xfId="19877"/>
    <cellStyle name="Input 12 4 9 2" xfId="19878"/>
    <cellStyle name="Input 12 4 9 3" xfId="19879"/>
    <cellStyle name="Input 12 4 9 4" xfId="19880"/>
    <cellStyle name="Input 12 40" xfId="19881"/>
    <cellStyle name="Input 12 40 2" xfId="19882"/>
    <cellStyle name="Input 12 40 3" xfId="19883"/>
    <cellStyle name="Input 12 40 4" xfId="19884"/>
    <cellStyle name="Input 12 41" xfId="19885"/>
    <cellStyle name="Input 12 41 2" xfId="19886"/>
    <cellStyle name="Input 12 41 3" xfId="19887"/>
    <cellStyle name="Input 12 41 4" xfId="19888"/>
    <cellStyle name="Input 12 42" xfId="19889"/>
    <cellStyle name="Input 12 42 2" xfId="19890"/>
    <cellStyle name="Input 12 42 3" xfId="19891"/>
    <cellStyle name="Input 12 42 4" xfId="19892"/>
    <cellStyle name="Input 12 43" xfId="19893"/>
    <cellStyle name="Input 12 43 2" xfId="19894"/>
    <cellStyle name="Input 12 43 3" xfId="19895"/>
    <cellStyle name="Input 12 43 4" xfId="19896"/>
    <cellStyle name="Input 12 44" xfId="19897"/>
    <cellStyle name="Input 12 44 2" xfId="19898"/>
    <cellStyle name="Input 12 44 3" xfId="19899"/>
    <cellStyle name="Input 12 44 4" xfId="19900"/>
    <cellStyle name="Input 12 45" xfId="19901"/>
    <cellStyle name="Input 12 45 2" xfId="19902"/>
    <cellStyle name="Input 12 45 3" xfId="19903"/>
    <cellStyle name="Input 12 45 4" xfId="19904"/>
    <cellStyle name="Input 12 46" xfId="19905"/>
    <cellStyle name="Input 12 46 2" xfId="19906"/>
    <cellStyle name="Input 12 46 3" xfId="19907"/>
    <cellStyle name="Input 12 46 4" xfId="19908"/>
    <cellStyle name="Input 12 47" xfId="19909"/>
    <cellStyle name="Input 12 47 2" xfId="19910"/>
    <cellStyle name="Input 12 47 3" xfId="19911"/>
    <cellStyle name="Input 12 47 4" xfId="19912"/>
    <cellStyle name="Input 12 48" xfId="19913"/>
    <cellStyle name="Input 12 48 2" xfId="19914"/>
    <cellStyle name="Input 12 48 3" xfId="19915"/>
    <cellStyle name="Input 12 48 4" xfId="19916"/>
    <cellStyle name="Input 12 49" xfId="19917"/>
    <cellStyle name="Input 12 49 2" xfId="19918"/>
    <cellStyle name="Input 12 49 3" xfId="19919"/>
    <cellStyle name="Input 12 49 4" xfId="19920"/>
    <cellStyle name="Input 12 5" xfId="19921"/>
    <cellStyle name="Input 12 5 10" xfId="19922"/>
    <cellStyle name="Input 12 5 10 2" xfId="19923"/>
    <cellStyle name="Input 12 5 10 3" xfId="19924"/>
    <cellStyle name="Input 12 5 10 4" xfId="19925"/>
    <cellStyle name="Input 12 5 11" xfId="19926"/>
    <cellStyle name="Input 12 5 11 2" xfId="19927"/>
    <cellStyle name="Input 12 5 11 3" xfId="19928"/>
    <cellStyle name="Input 12 5 11 4" xfId="19929"/>
    <cellStyle name="Input 12 5 12" xfId="19930"/>
    <cellStyle name="Input 12 5 12 2" xfId="19931"/>
    <cellStyle name="Input 12 5 12 3" xfId="19932"/>
    <cellStyle name="Input 12 5 12 4" xfId="19933"/>
    <cellStyle name="Input 12 5 13" xfId="19934"/>
    <cellStyle name="Input 12 5 13 2" xfId="19935"/>
    <cellStyle name="Input 12 5 13 3" xfId="19936"/>
    <cellStyle name="Input 12 5 13 4" xfId="19937"/>
    <cellStyle name="Input 12 5 14" xfId="19938"/>
    <cellStyle name="Input 12 5 14 2" xfId="19939"/>
    <cellStyle name="Input 12 5 14 3" xfId="19940"/>
    <cellStyle name="Input 12 5 14 4" xfId="19941"/>
    <cellStyle name="Input 12 5 15" xfId="19942"/>
    <cellStyle name="Input 12 5 15 2" xfId="19943"/>
    <cellStyle name="Input 12 5 15 3" xfId="19944"/>
    <cellStyle name="Input 12 5 15 4" xfId="19945"/>
    <cellStyle name="Input 12 5 16" xfId="19946"/>
    <cellStyle name="Input 12 5 16 2" xfId="19947"/>
    <cellStyle name="Input 12 5 16 3" xfId="19948"/>
    <cellStyle name="Input 12 5 16 4" xfId="19949"/>
    <cellStyle name="Input 12 5 17" xfId="19950"/>
    <cellStyle name="Input 12 5 17 2" xfId="19951"/>
    <cellStyle name="Input 12 5 17 3" xfId="19952"/>
    <cellStyle name="Input 12 5 17 4" xfId="19953"/>
    <cellStyle name="Input 12 5 18" xfId="19954"/>
    <cellStyle name="Input 12 5 18 2" xfId="19955"/>
    <cellStyle name="Input 12 5 18 3" xfId="19956"/>
    <cellStyle name="Input 12 5 18 4" xfId="19957"/>
    <cellStyle name="Input 12 5 19" xfId="19958"/>
    <cellStyle name="Input 12 5 19 2" xfId="19959"/>
    <cellStyle name="Input 12 5 19 3" xfId="19960"/>
    <cellStyle name="Input 12 5 19 4" xfId="19961"/>
    <cellStyle name="Input 12 5 2" xfId="19962"/>
    <cellStyle name="Input 12 5 2 2" xfId="19963"/>
    <cellStyle name="Input 12 5 2 3" xfId="19964"/>
    <cellStyle name="Input 12 5 2 4" xfId="19965"/>
    <cellStyle name="Input 12 5 20" xfId="19966"/>
    <cellStyle name="Input 12 5 20 2" xfId="19967"/>
    <cellStyle name="Input 12 5 20 3" xfId="19968"/>
    <cellStyle name="Input 12 5 20 4" xfId="19969"/>
    <cellStyle name="Input 12 5 21" xfId="19970"/>
    <cellStyle name="Input 12 5 22" xfId="19971"/>
    <cellStyle name="Input 12 5 3" xfId="19972"/>
    <cellStyle name="Input 12 5 3 2" xfId="19973"/>
    <cellStyle name="Input 12 5 3 3" xfId="19974"/>
    <cellStyle name="Input 12 5 3 4" xfId="19975"/>
    <cellStyle name="Input 12 5 4" xfId="19976"/>
    <cellStyle name="Input 12 5 4 2" xfId="19977"/>
    <cellStyle name="Input 12 5 4 3" xfId="19978"/>
    <cellStyle name="Input 12 5 4 4" xfId="19979"/>
    <cellStyle name="Input 12 5 5" xfId="19980"/>
    <cellStyle name="Input 12 5 5 2" xfId="19981"/>
    <cellStyle name="Input 12 5 5 3" xfId="19982"/>
    <cellStyle name="Input 12 5 5 4" xfId="19983"/>
    <cellStyle name="Input 12 5 6" xfId="19984"/>
    <cellStyle name="Input 12 5 6 2" xfId="19985"/>
    <cellStyle name="Input 12 5 6 3" xfId="19986"/>
    <cellStyle name="Input 12 5 6 4" xfId="19987"/>
    <cellStyle name="Input 12 5 7" xfId="19988"/>
    <cellStyle name="Input 12 5 7 2" xfId="19989"/>
    <cellStyle name="Input 12 5 7 3" xfId="19990"/>
    <cellStyle name="Input 12 5 7 4" xfId="19991"/>
    <cellStyle name="Input 12 5 8" xfId="19992"/>
    <cellStyle name="Input 12 5 8 2" xfId="19993"/>
    <cellStyle name="Input 12 5 8 3" xfId="19994"/>
    <cellStyle name="Input 12 5 8 4" xfId="19995"/>
    <cellStyle name="Input 12 5 9" xfId="19996"/>
    <cellStyle name="Input 12 5 9 2" xfId="19997"/>
    <cellStyle name="Input 12 5 9 3" xfId="19998"/>
    <cellStyle name="Input 12 5 9 4" xfId="19999"/>
    <cellStyle name="Input 12 50" xfId="20000"/>
    <cellStyle name="Input 12 51" xfId="20001"/>
    <cellStyle name="Input 12 52" xfId="20002"/>
    <cellStyle name="Input 12 6" xfId="20003"/>
    <cellStyle name="Input 12 6 10" xfId="20004"/>
    <cellStyle name="Input 12 6 10 2" xfId="20005"/>
    <cellStyle name="Input 12 6 10 3" xfId="20006"/>
    <cellStyle name="Input 12 6 10 4" xfId="20007"/>
    <cellStyle name="Input 12 6 11" xfId="20008"/>
    <cellStyle name="Input 12 6 11 2" xfId="20009"/>
    <cellStyle name="Input 12 6 11 3" xfId="20010"/>
    <cellStyle name="Input 12 6 11 4" xfId="20011"/>
    <cellStyle name="Input 12 6 12" xfId="20012"/>
    <cellStyle name="Input 12 6 12 2" xfId="20013"/>
    <cellStyle name="Input 12 6 12 3" xfId="20014"/>
    <cellStyle name="Input 12 6 12 4" xfId="20015"/>
    <cellStyle name="Input 12 6 13" xfId="20016"/>
    <cellStyle name="Input 12 6 13 2" xfId="20017"/>
    <cellStyle name="Input 12 6 13 3" xfId="20018"/>
    <cellStyle name="Input 12 6 13 4" xfId="20019"/>
    <cellStyle name="Input 12 6 14" xfId="20020"/>
    <cellStyle name="Input 12 6 14 2" xfId="20021"/>
    <cellStyle name="Input 12 6 14 3" xfId="20022"/>
    <cellStyle name="Input 12 6 14 4" xfId="20023"/>
    <cellStyle name="Input 12 6 15" xfId="20024"/>
    <cellStyle name="Input 12 6 15 2" xfId="20025"/>
    <cellStyle name="Input 12 6 15 3" xfId="20026"/>
    <cellStyle name="Input 12 6 15 4" xfId="20027"/>
    <cellStyle name="Input 12 6 16" xfId="20028"/>
    <cellStyle name="Input 12 6 16 2" xfId="20029"/>
    <cellStyle name="Input 12 6 16 3" xfId="20030"/>
    <cellStyle name="Input 12 6 16 4" xfId="20031"/>
    <cellStyle name="Input 12 6 17" xfId="20032"/>
    <cellStyle name="Input 12 6 17 2" xfId="20033"/>
    <cellStyle name="Input 12 6 17 3" xfId="20034"/>
    <cellStyle name="Input 12 6 17 4" xfId="20035"/>
    <cellStyle name="Input 12 6 18" xfId="20036"/>
    <cellStyle name="Input 12 6 18 2" xfId="20037"/>
    <cellStyle name="Input 12 6 18 3" xfId="20038"/>
    <cellStyle name="Input 12 6 18 4" xfId="20039"/>
    <cellStyle name="Input 12 6 19" xfId="20040"/>
    <cellStyle name="Input 12 6 19 2" xfId="20041"/>
    <cellStyle name="Input 12 6 19 3" xfId="20042"/>
    <cellStyle name="Input 12 6 19 4" xfId="20043"/>
    <cellStyle name="Input 12 6 2" xfId="20044"/>
    <cellStyle name="Input 12 6 2 2" xfId="20045"/>
    <cellStyle name="Input 12 6 2 3" xfId="20046"/>
    <cellStyle name="Input 12 6 2 4" xfId="20047"/>
    <cellStyle name="Input 12 6 20" xfId="20048"/>
    <cellStyle name="Input 12 6 20 2" xfId="20049"/>
    <cellStyle name="Input 12 6 20 3" xfId="20050"/>
    <cellStyle name="Input 12 6 20 4" xfId="20051"/>
    <cellStyle name="Input 12 6 21" xfId="20052"/>
    <cellStyle name="Input 12 6 22" xfId="20053"/>
    <cellStyle name="Input 12 6 3" xfId="20054"/>
    <cellStyle name="Input 12 6 3 2" xfId="20055"/>
    <cellStyle name="Input 12 6 3 3" xfId="20056"/>
    <cellStyle name="Input 12 6 3 4" xfId="20057"/>
    <cellStyle name="Input 12 6 4" xfId="20058"/>
    <cellStyle name="Input 12 6 4 2" xfId="20059"/>
    <cellStyle name="Input 12 6 4 3" xfId="20060"/>
    <cellStyle name="Input 12 6 4 4" xfId="20061"/>
    <cellStyle name="Input 12 6 5" xfId="20062"/>
    <cellStyle name="Input 12 6 5 2" xfId="20063"/>
    <cellStyle name="Input 12 6 5 3" xfId="20064"/>
    <cellStyle name="Input 12 6 5 4" xfId="20065"/>
    <cellStyle name="Input 12 6 6" xfId="20066"/>
    <cellStyle name="Input 12 6 6 2" xfId="20067"/>
    <cellStyle name="Input 12 6 6 3" xfId="20068"/>
    <cellStyle name="Input 12 6 6 4" xfId="20069"/>
    <cellStyle name="Input 12 6 7" xfId="20070"/>
    <cellStyle name="Input 12 6 7 2" xfId="20071"/>
    <cellStyle name="Input 12 6 7 3" xfId="20072"/>
    <cellStyle name="Input 12 6 7 4" xfId="20073"/>
    <cellStyle name="Input 12 6 8" xfId="20074"/>
    <cellStyle name="Input 12 6 8 2" xfId="20075"/>
    <cellStyle name="Input 12 6 8 3" xfId="20076"/>
    <cellStyle name="Input 12 6 8 4" xfId="20077"/>
    <cellStyle name="Input 12 6 9" xfId="20078"/>
    <cellStyle name="Input 12 6 9 2" xfId="20079"/>
    <cellStyle name="Input 12 6 9 3" xfId="20080"/>
    <cellStyle name="Input 12 6 9 4" xfId="20081"/>
    <cellStyle name="Input 12 7" xfId="20082"/>
    <cellStyle name="Input 12 7 10" xfId="20083"/>
    <cellStyle name="Input 12 7 10 2" xfId="20084"/>
    <cellStyle name="Input 12 7 10 3" xfId="20085"/>
    <cellStyle name="Input 12 7 10 4" xfId="20086"/>
    <cellStyle name="Input 12 7 11" xfId="20087"/>
    <cellStyle name="Input 12 7 11 2" xfId="20088"/>
    <cellStyle name="Input 12 7 11 3" xfId="20089"/>
    <cellStyle name="Input 12 7 11 4" xfId="20090"/>
    <cellStyle name="Input 12 7 12" xfId="20091"/>
    <cellStyle name="Input 12 7 12 2" xfId="20092"/>
    <cellStyle name="Input 12 7 12 3" xfId="20093"/>
    <cellStyle name="Input 12 7 12 4" xfId="20094"/>
    <cellStyle name="Input 12 7 13" xfId="20095"/>
    <cellStyle name="Input 12 7 13 2" xfId="20096"/>
    <cellStyle name="Input 12 7 13 3" xfId="20097"/>
    <cellStyle name="Input 12 7 13 4" xfId="20098"/>
    <cellStyle name="Input 12 7 14" xfId="20099"/>
    <cellStyle name="Input 12 7 14 2" xfId="20100"/>
    <cellStyle name="Input 12 7 14 3" xfId="20101"/>
    <cellStyle name="Input 12 7 14 4" xfId="20102"/>
    <cellStyle name="Input 12 7 15" xfId="20103"/>
    <cellStyle name="Input 12 7 15 2" xfId="20104"/>
    <cellStyle name="Input 12 7 15 3" xfId="20105"/>
    <cellStyle name="Input 12 7 15 4" xfId="20106"/>
    <cellStyle name="Input 12 7 16" xfId="20107"/>
    <cellStyle name="Input 12 7 16 2" xfId="20108"/>
    <cellStyle name="Input 12 7 16 3" xfId="20109"/>
    <cellStyle name="Input 12 7 16 4" xfId="20110"/>
    <cellStyle name="Input 12 7 17" xfId="20111"/>
    <cellStyle name="Input 12 7 17 2" xfId="20112"/>
    <cellStyle name="Input 12 7 17 3" xfId="20113"/>
    <cellStyle name="Input 12 7 17 4" xfId="20114"/>
    <cellStyle name="Input 12 7 18" xfId="20115"/>
    <cellStyle name="Input 12 7 18 2" xfId="20116"/>
    <cellStyle name="Input 12 7 18 3" xfId="20117"/>
    <cellStyle name="Input 12 7 18 4" xfId="20118"/>
    <cellStyle name="Input 12 7 19" xfId="20119"/>
    <cellStyle name="Input 12 7 19 2" xfId="20120"/>
    <cellStyle name="Input 12 7 19 3" xfId="20121"/>
    <cellStyle name="Input 12 7 19 4" xfId="20122"/>
    <cellStyle name="Input 12 7 2" xfId="20123"/>
    <cellStyle name="Input 12 7 2 2" xfId="20124"/>
    <cellStyle name="Input 12 7 2 3" xfId="20125"/>
    <cellStyle name="Input 12 7 2 4" xfId="20126"/>
    <cellStyle name="Input 12 7 20" xfId="20127"/>
    <cellStyle name="Input 12 7 20 2" xfId="20128"/>
    <cellStyle name="Input 12 7 20 3" xfId="20129"/>
    <cellStyle name="Input 12 7 20 4" xfId="20130"/>
    <cellStyle name="Input 12 7 21" xfId="20131"/>
    <cellStyle name="Input 12 7 22" xfId="20132"/>
    <cellStyle name="Input 12 7 3" xfId="20133"/>
    <cellStyle name="Input 12 7 3 2" xfId="20134"/>
    <cellStyle name="Input 12 7 3 3" xfId="20135"/>
    <cellStyle name="Input 12 7 3 4" xfId="20136"/>
    <cellStyle name="Input 12 7 4" xfId="20137"/>
    <cellStyle name="Input 12 7 4 2" xfId="20138"/>
    <cellStyle name="Input 12 7 4 3" xfId="20139"/>
    <cellStyle name="Input 12 7 4 4" xfId="20140"/>
    <cellStyle name="Input 12 7 5" xfId="20141"/>
    <cellStyle name="Input 12 7 5 2" xfId="20142"/>
    <cellStyle name="Input 12 7 5 3" xfId="20143"/>
    <cellStyle name="Input 12 7 5 4" xfId="20144"/>
    <cellStyle name="Input 12 7 6" xfId="20145"/>
    <cellStyle name="Input 12 7 6 2" xfId="20146"/>
    <cellStyle name="Input 12 7 6 3" xfId="20147"/>
    <cellStyle name="Input 12 7 6 4" xfId="20148"/>
    <cellStyle name="Input 12 7 7" xfId="20149"/>
    <cellStyle name="Input 12 7 7 2" xfId="20150"/>
    <cellStyle name="Input 12 7 7 3" xfId="20151"/>
    <cellStyle name="Input 12 7 7 4" xfId="20152"/>
    <cellStyle name="Input 12 7 8" xfId="20153"/>
    <cellStyle name="Input 12 7 8 2" xfId="20154"/>
    <cellStyle name="Input 12 7 8 3" xfId="20155"/>
    <cellStyle name="Input 12 7 8 4" xfId="20156"/>
    <cellStyle name="Input 12 7 9" xfId="20157"/>
    <cellStyle name="Input 12 7 9 2" xfId="20158"/>
    <cellStyle name="Input 12 7 9 3" xfId="20159"/>
    <cellStyle name="Input 12 7 9 4" xfId="20160"/>
    <cellStyle name="Input 12 8" xfId="20161"/>
    <cellStyle name="Input 12 8 10" xfId="20162"/>
    <cellStyle name="Input 12 8 10 2" xfId="20163"/>
    <cellStyle name="Input 12 8 10 3" xfId="20164"/>
    <cellStyle name="Input 12 8 10 4" xfId="20165"/>
    <cellStyle name="Input 12 8 11" xfId="20166"/>
    <cellStyle name="Input 12 8 11 2" xfId="20167"/>
    <cellStyle name="Input 12 8 11 3" xfId="20168"/>
    <cellStyle name="Input 12 8 11 4" xfId="20169"/>
    <cellStyle name="Input 12 8 12" xfId="20170"/>
    <cellStyle name="Input 12 8 12 2" xfId="20171"/>
    <cellStyle name="Input 12 8 12 3" xfId="20172"/>
    <cellStyle name="Input 12 8 12 4" xfId="20173"/>
    <cellStyle name="Input 12 8 13" xfId="20174"/>
    <cellStyle name="Input 12 8 13 2" xfId="20175"/>
    <cellStyle name="Input 12 8 13 3" xfId="20176"/>
    <cellStyle name="Input 12 8 13 4" xfId="20177"/>
    <cellStyle name="Input 12 8 14" xfId="20178"/>
    <cellStyle name="Input 12 8 14 2" xfId="20179"/>
    <cellStyle name="Input 12 8 14 3" xfId="20180"/>
    <cellStyle name="Input 12 8 14 4" xfId="20181"/>
    <cellStyle name="Input 12 8 15" xfId="20182"/>
    <cellStyle name="Input 12 8 15 2" xfId="20183"/>
    <cellStyle name="Input 12 8 15 3" xfId="20184"/>
    <cellStyle name="Input 12 8 15 4" xfId="20185"/>
    <cellStyle name="Input 12 8 16" xfId="20186"/>
    <cellStyle name="Input 12 8 16 2" xfId="20187"/>
    <cellStyle name="Input 12 8 16 3" xfId="20188"/>
    <cellStyle name="Input 12 8 16 4" xfId="20189"/>
    <cellStyle name="Input 12 8 17" xfId="20190"/>
    <cellStyle name="Input 12 8 17 2" xfId="20191"/>
    <cellStyle name="Input 12 8 17 3" xfId="20192"/>
    <cellStyle name="Input 12 8 17 4" xfId="20193"/>
    <cellStyle name="Input 12 8 18" xfId="20194"/>
    <cellStyle name="Input 12 8 18 2" xfId="20195"/>
    <cellStyle name="Input 12 8 18 3" xfId="20196"/>
    <cellStyle name="Input 12 8 18 4" xfId="20197"/>
    <cellStyle name="Input 12 8 19" xfId="20198"/>
    <cellStyle name="Input 12 8 19 2" xfId="20199"/>
    <cellStyle name="Input 12 8 19 3" xfId="20200"/>
    <cellStyle name="Input 12 8 19 4" xfId="20201"/>
    <cellStyle name="Input 12 8 2" xfId="20202"/>
    <cellStyle name="Input 12 8 2 2" xfId="20203"/>
    <cellStyle name="Input 12 8 2 3" xfId="20204"/>
    <cellStyle name="Input 12 8 2 4" xfId="20205"/>
    <cellStyle name="Input 12 8 20" xfId="20206"/>
    <cellStyle name="Input 12 8 20 2" xfId="20207"/>
    <cellStyle name="Input 12 8 20 3" xfId="20208"/>
    <cellStyle name="Input 12 8 20 4" xfId="20209"/>
    <cellStyle name="Input 12 8 21" xfId="20210"/>
    <cellStyle name="Input 12 8 22" xfId="20211"/>
    <cellStyle name="Input 12 8 3" xfId="20212"/>
    <cellStyle name="Input 12 8 3 2" xfId="20213"/>
    <cellStyle name="Input 12 8 3 3" xfId="20214"/>
    <cellStyle name="Input 12 8 3 4" xfId="20215"/>
    <cellStyle name="Input 12 8 4" xfId="20216"/>
    <cellStyle name="Input 12 8 4 2" xfId="20217"/>
    <cellStyle name="Input 12 8 4 3" xfId="20218"/>
    <cellStyle name="Input 12 8 4 4" xfId="20219"/>
    <cellStyle name="Input 12 8 5" xfId="20220"/>
    <cellStyle name="Input 12 8 5 2" xfId="20221"/>
    <cellStyle name="Input 12 8 5 3" xfId="20222"/>
    <cellStyle name="Input 12 8 5 4" xfId="20223"/>
    <cellStyle name="Input 12 8 6" xfId="20224"/>
    <cellStyle name="Input 12 8 6 2" xfId="20225"/>
    <cellStyle name="Input 12 8 6 3" xfId="20226"/>
    <cellStyle name="Input 12 8 6 4" xfId="20227"/>
    <cellStyle name="Input 12 8 7" xfId="20228"/>
    <cellStyle name="Input 12 8 7 2" xfId="20229"/>
    <cellStyle name="Input 12 8 7 3" xfId="20230"/>
    <cellStyle name="Input 12 8 7 4" xfId="20231"/>
    <cellStyle name="Input 12 8 8" xfId="20232"/>
    <cellStyle name="Input 12 8 8 2" xfId="20233"/>
    <cellStyle name="Input 12 8 8 3" xfId="20234"/>
    <cellStyle name="Input 12 8 8 4" xfId="20235"/>
    <cellStyle name="Input 12 8 9" xfId="20236"/>
    <cellStyle name="Input 12 8 9 2" xfId="20237"/>
    <cellStyle name="Input 12 8 9 3" xfId="20238"/>
    <cellStyle name="Input 12 8 9 4" xfId="20239"/>
    <cellStyle name="Input 12 9" xfId="20240"/>
    <cellStyle name="Input 12 9 10" xfId="20241"/>
    <cellStyle name="Input 12 9 10 2" xfId="20242"/>
    <cellStyle name="Input 12 9 10 3" xfId="20243"/>
    <cellStyle name="Input 12 9 10 4" xfId="20244"/>
    <cellStyle name="Input 12 9 11" xfId="20245"/>
    <cellStyle name="Input 12 9 11 2" xfId="20246"/>
    <cellStyle name="Input 12 9 11 3" xfId="20247"/>
    <cellStyle name="Input 12 9 11 4" xfId="20248"/>
    <cellStyle name="Input 12 9 12" xfId="20249"/>
    <cellStyle name="Input 12 9 12 2" xfId="20250"/>
    <cellStyle name="Input 12 9 12 3" xfId="20251"/>
    <cellStyle name="Input 12 9 12 4" xfId="20252"/>
    <cellStyle name="Input 12 9 13" xfId="20253"/>
    <cellStyle name="Input 12 9 13 2" xfId="20254"/>
    <cellStyle name="Input 12 9 13 3" xfId="20255"/>
    <cellStyle name="Input 12 9 13 4" xfId="20256"/>
    <cellStyle name="Input 12 9 14" xfId="20257"/>
    <cellStyle name="Input 12 9 14 2" xfId="20258"/>
    <cellStyle name="Input 12 9 14 3" xfId="20259"/>
    <cellStyle name="Input 12 9 14 4" xfId="20260"/>
    <cellStyle name="Input 12 9 15" xfId="20261"/>
    <cellStyle name="Input 12 9 15 2" xfId="20262"/>
    <cellStyle name="Input 12 9 15 3" xfId="20263"/>
    <cellStyle name="Input 12 9 15 4" xfId="20264"/>
    <cellStyle name="Input 12 9 16" xfId="20265"/>
    <cellStyle name="Input 12 9 16 2" xfId="20266"/>
    <cellStyle name="Input 12 9 16 3" xfId="20267"/>
    <cellStyle name="Input 12 9 16 4" xfId="20268"/>
    <cellStyle name="Input 12 9 17" xfId="20269"/>
    <cellStyle name="Input 12 9 17 2" xfId="20270"/>
    <cellStyle name="Input 12 9 17 3" xfId="20271"/>
    <cellStyle name="Input 12 9 17 4" xfId="20272"/>
    <cellStyle name="Input 12 9 18" xfId="20273"/>
    <cellStyle name="Input 12 9 18 2" xfId="20274"/>
    <cellStyle name="Input 12 9 18 3" xfId="20275"/>
    <cellStyle name="Input 12 9 18 4" xfId="20276"/>
    <cellStyle name="Input 12 9 19" xfId="20277"/>
    <cellStyle name="Input 12 9 19 2" xfId="20278"/>
    <cellStyle name="Input 12 9 19 3" xfId="20279"/>
    <cellStyle name="Input 12 9 19 4" xfId="20280"/>
    <cellStyle name="Input 12 9 2" xfId="20281"/>
    <cellStyle name="Input 12 9 2 2" xfId="20282"/>
    <cellStyle name="Input 12 9 2 3" xfId="20283"/>
    <cellStyle name="Input 12 9 2 4" xfId="20284"/>
    <cellStyle name="Input 12 9 20" xfId="20285"/>
    <cellStyle name="Input 12 9 20 2" xfId="20286"/>
    <cellStyle name="Input 12 9 20 3" xfId="20287"/>
    <cellStyle name="Input 12 9 20 4" xfId="20288"/>
    <cellStyle name="Input 12 9 21" xfId="20289"/>
    <cellStyle name="Input 12 9 22" xfId="20290"/>
    <cellStyle name="Input 12 9 3" xfId="20291"/>
    <cellStyle name="Input 12 9 3 2" xfId="20292"/>
    <cellStyle name="Input 12 9 3 3" xfId="20293"/>
    <cellStyle name="Input 12 9 3 4" xfId="20294"/>
    <cellStyle name="Input 12 9 4" xfId="20295"/>
    <cellStyle name="Input 12 9 4 2" xfId="20296"/>
    <cellStyle name="Input 12 9 4 3" xfId="20297"/>
    <cellStyle name="Input 12 9 4 4" xfId="20298"/>
    <cellStyle name="Input 12 9 5" xfId="20299"/>
    <cellStyle name="Input 12 9 5 2" xfId="20300"/>
    <cellStyle name="Input 12 9 5 3" xfId="20301"/>
    <cellStyle name="Input 12 9 5 4" xfId="20302"/>
    <cellStyle name="Input 12 9 6" xfId="20303"/>
    <cellStyle name="Input 12 9 6 2" xfId="20304"/>
    <cellStyle name="Input 12 9 6 3" xfId="20305"/>
    <cellStyle name="Input 12 9 6 4" xfId="20306"/>
    <cellStyle name="Input 12 9 7" xfId="20307"/>
    <cellStyle name="Input 12 9 7 2" xfId="20308"/>
    <cellStyle name="Input 12 9 7 3" xfId="20309"/>
    <cellStyle name="Input 12 9 7 4" xfId="20310"/>
    <cellStyle name="Input 12 9 8" xfId="20311"/>
    <cellStyle name="Input 12 9 8 2" xfId="20312"/>
    <cellStyle name="Input 12 9 8 3" xfId="20313"/>
    <cellStyle name="Input 12 9 8 4" xfId="20314"/>
    <cellStyle name="Input 12 9 9" xfId="20315"/>
    <cellStyle name="Input 12 9 9 2" xfId="20316"/>
    <cellStyle name="Input 12 9 9 3" xfId="20317"/>
    <cellStyle name="Input 12 9 9 4" xfId="20318"/>
    <cellStyle name="Input 13" xfId="20319"/>
    <cellStyle name="Input 13 10" xfId="20320"/>
    <cellStyle name="Input 13 10 2" xfId="20321"/>
    <cellStyle name="Input 13 10 3" xfId="20322"/>
    <cellStyle name="Input 13 10 4" xfId="20323"/>
    <cellStyle name="Input 13 11" xfId="20324"/>
    <cellStyle name="Input 13 11 2" xfId="20325"/>
    <cellStyle name="Input 13 11 3" xfId="20326"/>
    <cellStyle name="Input 13 11 4" xfId="20327"/>
    <cellStyle name="Input 13 12" xfId="20328"/>
    <cellStyle name="Input 13 12 2" xfId="20329"/>
    <cellStyle name="Input 13 12 3" xfId="20330"/>
    <cellStyle name="Input 13 12 4" xfId="20331"/>
    <cellStyle name="Input 13 13" xfId="20332"/>
    <cellStyle name="Input 13 13 2" xfId="20333"/>
    <cellStyle name="Input 13 13 3" xfId="20334"/>
    <cellStyle name="Input 13 13 4" xfId="20335"/>
    <cellStyle name="Input 13 14" xfId="20336"/>
    <cellStyle name="Input 13 14 2" xfId="20337"/>
    <cellStyle name="Input 13 14 3" xfId="20338"/>
    <cellStyle name="Input 13 14 4" xfId="20339"/>
    <cellStyle name="Input 13 15" xfId="20340"/>
    <cellStyle name="Input 13 15 2" xfId="20341"/>
    <cellStyle name="Input 13 15 3" xfId="20342"/>
    <cellStyle name="Input 13 15 4" xfId="20343"/>
    <cellStyle name="Input 13 16" xfId="20344"/>
    <cellStyle name="Input 13 16 2" xfId="20345"/>
    <cellStyle name="Input 13 16 3" xfId="20346"/>
    <cellStyle name="Input 13 16 4" xfId="20347"/>
    <cellStyle name="Input 13 17" xfId="20348"/>
    <cellStyle name="Input 13 17 2" xfId="20349"/>
    <cellStyle name="Input 13 17 3" xfId="20350"/>
    <cellStyle name="Input 13 17 4" xfId="20351"/>
    <cellStyle name="Input 13 18" xfId="20352"/>
    <cellStyle name="Input 13 18 2" xfId="20353"/>
    <cellStyle name="Input 13 18 3" xfId="20354"/>
    <cellStyle name="Input 13 18 4" xfId="20355"/>
    <cellStyle name="Input 13 19" xfId="20356"/>
    <cellStyle name="Input 13 19 2" xfId="20357"/>
    <cellStyle name="Input 13 19 3" xfId="20358"/>
    <cellStyle name="Input 13 19 4" xfId="20359"/>
    <cellStyle name="Input 13 2" xfId="20360"/>
    <cellStyle name="Input 13 2 2" xfId="20361"/>
    <cellStyle name="Input 13 2 3" xfId="20362"/>
    <cellStyle name="Input 13 2 4" xfId="20363"/>
    <cellStyle name="Input 13 20" xfId="20364"/>
    <cellStyle name="Input 13 20 2" xfId="20365"/>
    <cellStyle name="Input 13 20 3" xfId="20366"/>
    <cellStyle name="Input 13 20 4" xfId="20367"/>
    <cellStyle name="Input 13 21" xfId="20368"/>
    <cellStyle name="Input 13 22" xfId="20369"/>
    <cellStyle name="Input 13 3" xfId="20370"/>
    <cellStyle name="Input 13 3 2" xfId="20371"/>
    <cellStyle name="Input 13 3 3" xfId="20372"/>
    <cellStyle name="Input 13 3 4" xfId="20373"/>
    <cellStyle name="Input 13 4" xfId="20374"/>
    <cellStyle name="Input 13 4 2" xfId="20375"/>
    <cellStyle name="Input 13 4 3" xfId="20376"/>
    <cellStyle name="Input 13 4 4" xfId="20377"/>
    <cellStyle name="Input 13 5" xfId="20378"/>
    <cellStyle name="Input 13 5 2" xfId="20379"/>
    <cellStyle name="Input 13 5 3" xfId="20380"/>
    <cellStyle name="Input 13 5 4" xfId="20381"/>
    <cellStyle name="Input 13 6" xfId="20382"/>
    <cellStyle name="Input 13 6 2" xfId="20383"/>
    <cellStyle name="Input 13 6 3" xfId="20384"/>
    <cellStyle name="Input 13 6 4" xfId="20385"/>
    <cellStyle name="Input 13 7" xfId="20386"/>
    <cellStyle name="Input 13 7 2" xfId="20387"/>
    <cellStyle name="Input 13 7 3" xfId="20388"/>
    <cellStyle name="Input 13 7 4" xfId="20389"/>
    <cellStyle name="Input 13 8" xfId="20390"/>
    <cellStyle name="Input 13 8 2" xfId="20391"/>
    <cellStyle name="Input 13 8 3" xfId="20392"/>
    <cellStyle name="Input 13 8 4" xfId="20393"/>
    <cellStyle name="Input 13 9" xfId="20394"/>
    <cellStyle name="Input 13 9 2" xfId="20395"/>
    <cellStyle name="Input 13 9 3" xfId="20396"/>
    <cellStyle name="Input 13 9 4" xfId="20397"/>
    <cellStyle name="Input 14" xfId="20398"/>
    <cellStyle name="Input 14 10" xfId="20399"/>
    <cellStyle name="Input 14 10 2" xfId="20400"/>
    <cellStyle name="Input 14 10 3" xfId="20401"/>
    <cellStyle name="Input 14 10 4" xfId="20402"/>
    <cellStyle name="Input 14 11" xfId="20403"/>
    <cellStyle name="Input 14 11 2" xfId="20404"/>
    <cellStyle name="Input 14 11 3" xfId="20405"/>
    <cellStyle name="Input 14 11 4" xfId="20406"/>
    <cellStyle name="Input 14 12" xfId="20407"/>
    <cellStyle name="Input 14 12 2" xfId="20408"/>
    <cellStyle name="Input 14 12 3" xfId="20409"/>
    <cellStyle name="Input 14 12 4" xfId="20410"/>
    <cellStyle name="Input 14 13" xfId="20411"/>
    <cellStyle name="Input 14 13 2" xfId="20412"/>
    <cellStyle name="Input 14 13 3" xfId="20413"/>
    <cellStyle name="Input 14 13 4" xfId="20414"/>
    <cellStyle name="Input 14 14" xfId="20415"/>
    <cellStyle name="Input 14 14 2" xfId="20416"/>
    <cellStyle name="Input 14 14 3" xfId="20417"/>
    <cellStyle name="Input 14 14 4" xfId="20418"/>
    <cellStyle name="Input 14 15" xfId="20419"/>
    <cellStyle name="Input 14 15 2" xfId="20420"/>
    <cellStyle name="Input 14 15 3" xfId="20421"/>
    <cellStyle name="Input 14 15 4" xfId="20422"/>
    <cellStyle name="Input 14 16" xfId="20423"/>
    <cellStyle name="Input 14 16 2" xfId="20424"/>
    <cellStyle name="Input 14 16 3" xfId="20425"/>
    <cellStyle name="Input 14 16 4" xfId="20426"/>
    <cellStyle name="Input 14 17" xfId="20427"/>
    <cellStyle name="Input 14 17 2" xfId="20428"/>
    <cellStyle name="Input 14 17 3" xfId="20429"/>
    <cellStyle name="Input 14 17 4" xfId="20430"/>
    <cellStyle name="Input 14 18" xfId="20431"/>
    <cellStyle name="Input 14 18 2" xfId="20432"/>
    <cellStyle name="Input 14 18 3" xfId="20433"/>
    <cellStyle name="Input 14 18 4" xfId="20434"/>
    <cellStyle name="Input 14 19" xfId="20435"/>
    <cellStyle name="Input 14 19 2" xfId="20436"/>
    <cellStyle name="Input 14 19 3" xfId="20437"/>
    <cellStyle name="Input 14 19 4" xfId="20438"/>
    <cellStyle name="Input 14 2" xfId="20439"/>
    <cellStyle name="Input 14 2 2" xfId="20440"/>
    <cellStyle name="Input 14 2 3" xfId="20441"/>
    <cellStyle name="Input 14 2 4" xfId="20442"/>
    <cellStyle name="Input 14 20" xfId="20443"/>
    <cellStyle name="Input 14 20 2" xfId="20444"/>
    <cellStyle name="Input 14 20 3" xfId="20445"/>
    <cellStyle name="Input 14 20 4" xfId="20446"/>
    <cellStyle name="Input 14 21" xfId="20447"/>
    <cellStyle name="Input 14 22" xfId="20448"/>
    <cellStyle name="Input 14 3" xfId="20449"/>
    <cellStyle name="Input 14 3 2" xfId="20450"/>
    <cellStyle name="Input 14 3 3" xfId="20451"/>
    <cellStyle name="Input 14 3 4" xfId="20452"/>
    <cellStyle name="Input 14 4" xfId="20453"/>
    <cellStyle name="Input 14 4 2" xfId="20454"/>
    <cellStyle name="Input 14 4 3" xfId="20455"/>
    <cellStyle name="Input 14 4 4" xfId="20456"/>
    <cellStyle name="Input 14 5" xfId="20457"/>
    <cellStyle name="Input 14 5 2" xfId="20458"/>
    <cellStyle name="Input 14 5 3" xfId="20459"/>
    <cellStyle name="Input 14 5 4" xfId="20460"/>
    <cellStyle name="Input 14 6" xfId="20461"/>
    <cellStyle name="Input 14 6 2" xfId="20462"/>
    <cellStyle name="Input 14 6 3" xfId="20463"/>
    <cellStyle name="Input 14 6 4" xfId="20464"/>
    <cellStyle name="Input 14 7" xfId="20465"/>
    <cellStyle name="Input 14 7 2" xfId="20466"/>
    <cellStyle name="Input 14 7 3" xfId="20467"/>
    <cellStyle name="Input 14 7 4" xfId="20468"/>
    <cellStyle name="Input 14 8" xfId="20469"/>
    <cellStyle name="Input 14 8 2" xfId="20470"/>
    <cellStyle name="Input 14 8 3" xfId="20471"/>
    <cellStyle name="Input 14 8 4" xfId="20472"/>
    <cellStyle name="Input 14 9" xfId="20473"/>
    <cellStyle name="Input 14 9 2" xfId="20474"/>
    <cellStyle name="Input 14 9 3" xfId="20475"/>
    <cellStyle name="Input 14 9 4" xfId="20476"/>
    <cellStyle name="Input 15" xfId="20477"/>
    <cellStyle name="Input 15 10" xfId="20478"/>
    <cellStyle name="Input 15 10 2" xfId="20479"/>
    <cellStyle name="Input 15 10 3" xfId="20480"/>
    <cellStyle name="Input 15 10 4" xfId="20481"/>
    <cellStyle name="Input 15 11" xfId="20482"/>
    <cellStyle name="Input 15 11 2" xfId="20483"/>
    <cellStyle name="Input 15 11 3" xfId="20484"/>
    <cellStyle name="Input 15 11 4" xfId="20485"/>
    <cellStyle name="Input 15 12" xfId="20486"/>
    <cellStyle name="Input 15 12 2" xfId="20487"/>
    <cellStyle name="Input 15 12 3" xfId="20488"/>
    <cellStyle name="Input 15 12 4" xfId="20489"/>
    <cellStyle name="Input 15 13" xfId="20490"/>
    <cellStyle name="Input 15 13 2" xfId="20491"/>
    <cellStyle name="Input 15 13 3" xfId="20492"/>
    <cellStyle name="Input 15 13 4" xfId="20493"/>
    <cellStyle name="Input 15 14" xfId="20494"/>
    <cellStyle name="Input 15 14 2" xfId="20495"/>
    <cellStyle name="Input 15 14 3" xfId="20496"/>
    <cellStyle name="Input 15 14 4" xfId="20497"/>
    <cellStyle name="Input 15 15" xfId="20498"/>
    <cellStyle name="Input 15 15 2" xfId="20499"/>
    <cellStyle name="Input 15 15 3" xfId="20500"/>
    <cellStyle name="Input 15 15 4" xfId="20501"/>
    <cellStyle name="Input 15 16" xfId="20502"/>
    <cellStyle name="Input 15 16 2" xfId="20503"/>
    <cellStyle name="Input 15 16 3" xfId="20504"/>
    <cellStyle name="Input 15 16 4" xfId="20505"/>
    <cellStyle name="Input 15 17" xfId="20506"/>
    <cellStyle name="Input 15 17 2" xfId="20507"/>
    <cellStyle name="Input 15 17 3" xfId="20508"/>
    <cellStyle name="Input 15 17 4" xfId="20509"/>
    <cellStyle name="Input 15 18" xfId="20510"/>
    <cellStyle name="Input 15 18 2" xfId="20511"/>
    <cellStyle name="Input 15 18 3" xfId="20512"/>
    <cellStyle name="Input 15 18 4" xfId="20513"/>
    <cellStyle name="Input 15 19" xfId="20514"/>
    <cellStyle name="Input 15 19 2" xfId="20515"/>
    <cellStyle name="Input 15 19 3" xfId="20516"/>
    <cellStyle name="Input 15 19 4" xfId="20517"/>
    <cellStyle name="Input 15 2" xfId="20518"/>
    <cellStyle name="Input 15 2 2" xfId="20519"/>
    <cellStyle name="Input 15 2 3" xfId="20520"/>
    <cellStyle name="Input 15 2 4" xfId="20521"/>
    <cellStyle name="Input 15 20" xfId="20522"/>
    <cellStyle name="Input 15 20 2" xfId="20523"/>
    <cellStyle name="Input 15 20 3" xfId="20524"/>
    <cellStyle name="Input 15 20 4" xfId="20525"/>
    <cellStyle name="Input 15 21" xfId="20526"/>
    <cellStyle name="Input 15 22" xfId="20527"/>
    <cellStyle name="Input 15 3" xfId="20528"/>
    <cellStyle name="Input 15 3 2" xfId="20529"/>
    <cellStyle name="Input 15 3 3" xfId="20530"/>
    <cellStyle name="Input 15 3 4" xfId="20531"/>
    <cellStyle name="Input 15 4" xfId="20532"/>
    <cellStyle name="Input 15 4 2" xfId="20533"/>
    <cellStyle name="Input 15 4 3" xfId="20534"/>
    <cellStyle name="Input 15 4 4" xfId="20535"/>
    <cellStyle name="Input 15 5" xfId="20536"/>
    <cellStyle name="Input 15 5 2" xfId="20537"/>
    <cellStyle name="Input 15 5 3" xfId="20538"/>
    <cellStyle name="Input 15 5 4" xfId="20539"/>
    <cellStyle name="Input 15 6" xfId="20540"/>
    <cellStyle name="Input 15 6 2" xfId="20541"/>
    <cellStyle name="Input 15 6 3" xfId="20542"/>
    <cellStyle name="Input 15 6 4" xfId="20543"/>
    <cellStyle name="Input 15 7" xfId="20544"/>
    <cellStyle name="Input 15 7 2" xfId="20545"/>
    <cellStyle name="Input 15 7 3" xfId="20546"/>
    <cellStyle name="Input 15 7 4" xfId="20547"/>
    <cellStyle name="Input 15 8" xfId="20548"/>
    <cellStyle name="Input 15 8 2" xfId="20549"/>
    <cellStyle name="Input 15 8 3" xfId="20550"/>
    <cellStyle name="Input 15 8 4" xfId="20551"/>
    <cellStyle name="Input 15 9" xfId="20552"/>
    <cellStyle name="Input 15 9 2" xfId="20553"/>
    <cellStyle name="Input 15 9 3" xfId="20554"/>
    <cellStyle name="Input 15 9 4" xfId="20555"/>
    <cellStyle name="Input 16" xfId="20556"/>
    <cellStyle name="Input 16 2" xfId="20557"/>
    <cellStyle name="Input 16 3" xfId="20558"/>
    <cellStyle name="Input 17" xfId="20559"/>
    <cellStyle name="Input 17 2" xfId="20560"/>
    <cellStyle name="Input 17 3" xfId="20561"/>
    <cellStyle name="Input 17 4" xfId="20562"/>
    <cellStyle name="Input 18" xfId="20563"/>
    <cellStyle name="Input 18 2" xfId="20564"/>
    <cellStyle name="Input 18 3" xfId="20565"/>
    <cellStyle name="Input 18 4" xfId="20566"/>
    <cellStyle name="Input 19" xfId="20567"/>
    <cellStyle name="Input 19 2" xfId="20568"/>
    <cellStyle name="Input 19 3" xfId="20569"/>
    <cellStyle name="Input 19 4" xfId="20570"/>
    <cellStyle name="Input 2" xfId="11"/>
    <cellStyle name="Input 2 10" xfId="20572"/>
    <cellStyle name="Input 2 10 2" xfId="20573"/>
    <cellStyle name="Input 2 10 3" xfId="20574"/>
    <cellStyle name="Input 2 10 4" xfId="20575"/>
    <cellStyle name="Input 2 10 5" xfId="20576"/>
    <cellStyle name="Input 2 11" xfId="20577"/>
    <cellStyle name="Input 2 11 2" xfId="20578"/>
    <cellStyle name="Input 2 11 3" xfId="20579"/>
    <cellStyle name="Input 2 11 4" xfId="20580"/>
    <cellStyle name="Input 2 11 5" xfId="20581"/>
    <cellStyle name="Input 2 12" xfId="20582"/>
    <cellStyle name="Input 2 12 2" xfId="20583"/>
    <cellStyle name="Input 2 12 3" xfId="20584"/>
    <cellStyle name="Input 2 12 4" xfId="20585"/>
    <cellStyle name="Input 2 12 5" xfId="20586"/>
    <cellStyle name="Input 2 13" xfId="20587"/>
    <cellStyle name="Input 2 13 2" xfId="20588"/>
    <cellStyle name="Input 2 13 3" xfId="20589"/>
    <cellStyle name="Input 2 13 4" xfId="20590"/>
    <cellStyle name="Input 2 14" xfId="20591"/>
    <cellStyle name="Input 2 14 2" xfId="20592"/>
    <cellStyle name="Input 2 14 3" xfId="20593"/>
    <cellStyle name="Input 2 14 4" xfId="20594"/>
    <cellStyle name="Input 2 15" xfId="20595"/>
    <cellStyle name="Input 2 15 2" xfId="20596"/>
    <cellStyle name="Input 2 15 3" xfId="20597"/>
    <cellStyle name="Input 2 15 4" xfId="20598"/>
    <cellStyle name="Input 2 16" xfId="20599"/>
    <cellStyle name="Input 2 16 2" xfId="20600"/>
    <cellStyle name="Input 2 16 3" xfId="20601"/>
    <cellStyle name="Input 2 16 4" xfId="20602"/>
    <cellStyle name="Input 2 17" xfId="20603"/>
    <cellStyle name="Input 2 17 2" xfId="20604"/>
    <cellStyle name="Input 2 17 3" xfId="20605"/>
    <cellStyle name="Input 2 17 4" xfId="20606"/>
    <cellStyle name="Input 2 18" xfId="20607"/>
    <cellStyle name="Input 2 18 2" xfId="20608"/>
    <cellStyle name="Input 2 18 3" xfId="20609"/>
    <cellStyle name="Input 2 18 4" xfId="20610"/>
    <cellStyle name="Input 2 19" xfId="20611"/>
    <cellStyle name="Input 2 19 2" xfId="20612"/>
    <cellStyle name="Input 2 19 3" xfId="20613"/>
    <cellStyle name="Input 2 19 4" xfId="20614"/>
    <cellStyle name="Input 2 2" xfId="28"/>
    <cellStyle name="Input 2 2 10" xfId="20616"/>
    <cellStyle name="Input 2 2 10 2" xfId="20617"/>
    <cellStyle name="Input 2 2 10 3" xfId="20618"/>
    <cellStyle name="Input 2 2 10 4" xfId="20619"/>
    <cellStyle name="Input 2 2 11" xfId="20620"/>
    <cellStyle name="Input 2 2 11 2" xfId="20621"/>
    <cellStyle name="Input 2 2 11 3" xfId="20622"/>
    <cellStyle name="Input 2 2 11 4" xfId="20623"/>
    <cellStyle name="Input 2 2 12" xfId="20624"/>
    <cellStyle name="Input 2 2 12 2" xfId="20625"/>
    <cellStyle name="Input 2 2 12 3" xfId="20626"/>
    <cellStyle name="Input 2 2 12 4" xfId="20627"/>
    <cellStyle name="Input 2 2 13" xfId="20628"/>
    <cellStyle name="Input 2 2 13 2" xfId="20629"/>
    <cellStyle name="Input 2 2 13 3" xfId="20630"/>
    <cellStyle name="Input 2 2 13 4" xfId="20631"/>
    <cellStyle name="Input 2 2 14" xfId="20632"/>
    <cellStyle name="Input 2 2 14 2" xfId="20633"/>
    <cellStyle name="Input 2 2 14 3" xfId="20634"/>
    <cellStyle name="Input 2 2 14 4" xfId="20635"/>
    <cellStyle name="Input 2 2 15" xfId="20636"/>
    <cellStyle name="Input 2 2 15 2" xfId="20637"/>
    <cellStyle name="Input 2 2 15 3" xfId="20638"/>
    <cellStyle name="Input 2 2 15 4" xfId="20639"/>
    <cellStyle name="Input 2 2 16" xfId="20640"/>
    <cellStyle name="Input 2 2 16 2" xfId="20641"/>
    <cellStyle name="Input 2 2 16 3" xfId="20642"/>
    <cellStyle name="Input 2 2 16 4" xfId="20643"/>
    <cellStyle name="Input 2 2 17" xfId="20644"/>
    <cellStyle name="Input 2 2 17 2" xfId="20645"/>
    <cellStyle name="Input 2 2 17 3" xfId="20646"/>
    <cellStyle name="Input 2 2 17 4" xfId="20647"/>
    <cellStyle name="Input 2 2 18" xfId="20648"/>
    <cellStyle name="Input 2 2 18 2" xfId="20649"/>
    <cellStyle name="Input 2 2 18 3" xfId="20650"/>
    <cellStyle name="Input 2 2 18 4" xfId="20651"/>
    <cellStyle name="Input 2 2 19" xfId="20652"/>
    <cellStyle name="Input 2 2 19 2" xfId="20653"/>
    <cellStyle name="Input 2 2 19 3" xfId="20654"/>
    <cellStyle name="Input 2 2 19 4" xfId="20655"/>
    <cellStyle name="Input 2 2 2" xfId="20656"/>
    <cellStyle name="Input 2 2 2 2" xfId="20657"/>
    <cellStyle name="Input 2 2 2 3" xfId="20658"/>
    <cellStyle name="Input 2 2 2 4" xfId="20659"/>
    <cellStyle name="Input 2 2 20" xfId="20660"/>
    <cellStyle name="Input 2 2 20 2" xfId="20661"/>
    <cellStyle name="Input 2 2 20 3" xfId="20662"/>
    <cellStyle name="Input 2 2 20 4" xfId="20663"/>
    <cellStyle name="Input 2 2 21" xfId="20664"/>
    <cellStyle name="Input 2 2 22" xfId="20665"/>
    <cellStyle name="Input 2 2 23" xfId="20666"/>
    <cellStyle name="Input 2 2 24" xfId="20615"/>
    <cellStyle name="Input 2 2 3" xfId="20667"/>
    <cellStyle name="Input 2 2 3 2" xfId="20668"/>
    <cellStyle name="Input 2 2 3 3" xfId="20669"/>
    <cellStyle name="Input 2 2 3 4" xfId="20670"/>
    <cellStyle name="Input 2 2 4" xfId="20671"/>
    <cellStyle name="Input 2 2 4 2" xfId="20672"/>
    <cellStyle name="Input 2 2 4 3" xfId="20673"/>
    <cellStyle name="Input 2 2 4 4" xfId="20674"/>
    <cellStyle name="Input 2 2 5" xfId="20675"/>
    <cellStyle name="Input 2 2 5 2" xfId="20676"/>
    <cellStyle name="Input 2 2 5 3" xfId="20677"/>
    <cellStyle name="Input 2 2 5 4" xfId="20678"/>
    <cellStyle name="Input 2 2 6" xfId="20679"/>
    <cellStyle name="Input 2 2 6 2" xfId="20680"/>
    <cellStyle name="Input 2 2 6 3" xfId="20681"/>
    <cellStyle name="Input 2 2 6 4" xfId="20682"/>
    <cellStyle name="Input 2 2 7" xfId="20683"/>
    <cellStyle name="Input 2 2 7 2" xfId="20684"/>
    <cellStyle name="Input 2 2 7 3" xfId="20685"/>
    <cellStyle name="Input 2 2 7 4" xfId="20686"/>
    <cellStyle name="Input 2 2 8" xfId="20687"/>
    <cellStyle name="Input 2 2 8 2" xfId="20688"/>
    <cellStyle name="Input 2 2 8 3" xfId="20689"/>
    <cellStyle name="Input 2 2 8 4" xfId="20690"/>
    <cellStyle name="Input 2 2 9" xfId="20691"/>
    <cellStyle name="Input 2 2 9 2" xfId="20692"/>
    <cellStyle name="Input 2 2 9 3" xfId="20693"/>
    <cellStyle name="Input 2 2 9 4" xfId="20694"/>
    <cellStyle name="Input 2 20" xfId="20695"/>
    <cellStyle name="Input 2 20 2" xfId="20696"/>
    <cellStyle name="Input 2 20 3" xfId="20697"/>
    <cellStyle name="Input 2 20 4" xfId="20698"/>
    <cellStyle name="Input 2 21" xfId="20699"/>
    <cellStyle name="Input 2 21 2" xfId="20700"/>
    <cellStyle name="Input 2 21 3" xfId="20701"/>
    <cellStyle name="Input 2 21 4" xfId="20702"/>
    <cellStyle name="Input 2 22" xfId="20703"/>
    <cellStyle name="Input 2 22 2" xfId="20704"/>
    <cellStyle name="Input 2 22 3" xfId="20705"/>
    <cellStyle name="Input 2 22 4" xfId="20706"/>
    <cellStyle name="Input 2 23" xfId="20707"/>
    <cellStyle name="Input 2 23 2" xfId="20708"/>
    <cellStyle name="Input 2 23 3" xfId="20709"/>
    <cellStyle name="Input 2 23 4" xfId="20710"/>
    <cellStyle name="Input 2 24" xfId="20711"/>
    <cellStyle name="Input 2 24 2" xfId="20712"/>
    <cellStyle name="Input 2 24 3" xfId="20713"/>
    <cellStyle name="Input 2 24 4" xfId="20714"/>
    <cellStyle name="Input 2 25" xfId="20715"/>
    <cellStyle name="Input 2 25 2" xfId="20716"/>
    <cellStyle name="Input 2 25 3" xfId="20717"/>
    <cellStyle name="Input 2 25 4" xfId="20718"/>
    <cellStyle name="Input 2 26" xfId="20719"/>
    <cellStyle name="Input 2 26 2" xfId="20720"/>
    <cellStyle name="Input 2 26 3" xfId="20721"/>
    <cellStyle name="Input 2 26 4" xfId="20722"/>
    <cellStyle name="Input 2 27" xfId="20723"/>
    <cellStyle name="Input 2 27 2" xfId="20724"/>
    <cellStyle name="Input 2 27 3" xfId="20725"/>
    <cellStyle name="Input 2 27 4" xfId="20726"/>
    <cellStyle name="Input 2 28" xfId="20727"/>
    <cellStyle name="Input 2 29" xfId="20728"/>
    <cellStyle name="Input 2 3" xfId="20729"/>
    <cellStyle name="Input 2 3 10" xfId="20730"/>
    <cellStyle name="Input 2 3 10 2" xfId="20731"/>
    <cellStyle name="Input 2 3 10 3" xfId="20732"/>
    <cellStyle name="Input 2 3 10 4" xfId="20733"/>
    <cellStyle name="Input 2 3 11" xfId="20734"/>
    <cellStyle name="Input 2 3 11 2" xfId="20735"/>
    <cellStyle name="Input 2 3 11 3" xfId="20736"/>
    <cellStyle name="Input 2 3 11 4" xfId="20737"/>
    <cellStyle name="Input 2 3 12" xfId="20738"/>
    <cellStyle name="Input 2 3 12 2" xfId="20739"/>
    <cellStyle name="Input 2 3 12 3" xfId="20740"/>
    <cellStyle name="Input 2 3 12 4" xfId="20741"/>
    <cellStyle name="Input 2 3 13" xfId="20742"/>
    <cellStyle name="Input 2 3 13 2" xfId="20743"/>
    <cellStyle name="Input 2 3 13 3" xfId="20744"/>
    <cellStyle name="Input 2 3 13 4" xfId="20745"/>
    <cellStyle name="Input 2 3 14" xfId="20746"/>
    <cellStyle name="Input 2 3 14 2" xfId="20747"/>
    <cellStyle name="Input 2 3 14 3" xfId="20748"/>
    <cellStyle name="Input 2 3 14 4" xfId="20749"/>
    <cellStyle name="Input 2 3 15" xfId="20750"/>
    <cellStyle name="Input 2 3 15 2" xfId="20751"/>
    <cellStyle name="Input 2 3 15 3" xfId="20752"/>
    <cellStyle name="Input 2 3 15 4" xfId="20753"/>
    <cellStyle name="Input 2 3 16" xfId="20754"/>
    <cellStyle name="Input 2 3 16 2" xfId="20755"/>
    <cellStyle name="Input 2 3 16 3" xfId="20756"/>
    <cellStyle name="Input 2 3 16 4" xfId="20757"/>
    <cellStyle name="Input 2 3 17" xfId="20758"/>
    <cellStyle name="Input 2 3 17 2" xfId="20759"/>
    <cellStyle name="Input 2 3 17 3" xfId="20760"/>
    <cellStyle name="Input 2 3 17 4" xfId="20761"/>
    <cellStyle name="Input 2 3 18" xfId="20762"/>
    <cellStyle name="Input 2 3 18 2" xfId="20763"/>
    <cellStyle name="Input 2 3 18 3" xfId="20764"/>
    <cellStyle name="Input 2 3 18 4" xfId="20765"/>
    <cellStyle name="Input 2 3 19" xfId="20766"/>
    <cellStyle name="Input 2 3 19 2" xfId="20767"/>
    <cellStyle name="Input 2 3 19 3" xfId="20768"/>
    <cellStyle name="Input 2 3 19 4" xfId="20769"/>
    <cellStyle name="Input 2 3 2" xfId="20770"/>
    <cellStyle name="Input 2 3 2 2" xfId="20771"/>
    <cellStyle name="Input 2 3 2 3" xfId="20772"/>
    <cellStyle name="Input 2 3 2 4" xfId="20773"/>
    <cellStyle name="Input 2 3 20" xfId="20774"/>
    <cellStyle name="Input 2 3 20 2" xfId="20775"/>
    <cellStyle name="Input 2 3 20 3" xfId="20776"/>
    <cellStyle name="Input 2 3 20 4" xfId="20777"/>
    <cellStyle name="Input 2 3 21" xfId="20778"/>
    <cellStyle name="Input 2 3 22" xfId="20779"/>
    <cellStyle name="Input 2 3 23" xfId="20780"/>
    <cellStyle name="Input 2 3 3" xfId="20781"/>
    <cellStyle name="Input 2 3 3 2" xfId="20782"/>
    <cellStyle name="Input 2 3 3 3" xfId="20783"/>
    <cellStyle name="Input 2 3 3 4" xfId="20784"/>
    <cellStyle name="Input 2 3 4" xfId="20785"/>
    <cellStyle name="Input 2 3 4 2" xfId="20786"/>
    <cellStyle name="Input 2 3 4 3" xfId="20787"/>
    <cellStyle name="Input 2 3 4 4" xfId="20788"/>
    <cellStyle name="Input 2 3 5" xfId="20789"/>
    <cellStyle name="Input 2 3 5 2" xfId="20790"/>
    <cellStyle name="Input 2 3 5 3" xfId="20791"/>
    <cellStyle name="Input 2 3 5 4" xfId="20792"/>
    <cellStyle name="Input 2 3 6" xfId="20793"/>
    <cellStyle name="Input 2 3 6 2" xfId="20794"/>
    <cellStyle name="Input 2 3 6 3" xfId="20795"/>
    <cellStyle name="Input 2 3 6 4" xfId="20796"/>
    <cellStyle name="Input 2 3 7" xfId="20797"/>
    <cellStyle name="Input 2 3 7 2" xfId="20798"/>
    <cellStyle name="Input 2 3 7 3" xfId="20799"/>
    <cellStyle name="Input 2 3 7 4" xfId="20800"/>
    <cellStyle name="Input 2 3 8" xfId="20801"/>
    <cellStyle name="Input 2 3 8 2" xfId="20802"/>
    <cellStyle name="Input 2 3 8 3" xfId="20803"/>
    <cellStyle name="Input 2 3 8 4" xfId="20804"/>
    <cellStyle name="Input 2 3 9" xfId="20805"/>
    <cellStyle name="Input 2 3 9 2" xfId="20806"/>
    <cellStyle name="Input 2 3 9 3" xfId="20807"/>
    <cellStyle name="Input 2 3 9 4" xfId="20808"/>
    <cellStyle name="Input 2 30" xfId="20809"/>
    <cellStyle name="Input 2 31" xfId="20810"/>
    <cellStyle name="Input 2 32" xfId="20811"/>
    <cellStyle name="Input 2 33" xfId="20812"/>
    <cellStyle name="Input 2 34" xfId="20813"/>
    <cellStyle name="Input 2 35" xfId="20814"/>
    <cellStyle name="Input 2 36" xfId="20815"/>
    <cellStyle name="Input 2 37" xfId="20816"/>
    <cellStyle name="Input 2 38" xfId="20817"/>
    <cellStyle name="Input 2 39" xfId="20818"/>
    <cellStyle name="Input 2 4" xfId="20819"/>
    <cellStyle name="Input 2 4 10" xfId="20820"/>
    <cellStyle name="Input 2 4 10 2" xfId="20821"/>
    <cellStyle name="Input 2 4 10 3" xfId="20822"/>
    <cellStyle name="Input 2 4 10 4" xfId="20823"/>
    <cellStyle name="Input 2 4 11" xfId="20824"/>
    <cellStyle name="Input 2 4 11 2" xfId="20825"/>
    <cellStyle name="Input 2 4 11 3" xfId="20826"/>
    <cellStyle name="Input 2 4 11 4" xfId="20827"/>
    <cellStyle name="Input 2 4 12" xfId="20828"/>
    <cellStyle name="Input 2 4 12 2" xfId="20829"/>
    <cellStyle name="Input 2 4 12 3" xfId="20830"/>
    <cellStyle name="Input 2 4 12 4" xfId="20831"/>
    <cellStyle name="Input 2 4 13" xfId="20832"/>
    <cellStyle name="Input 2 4 13 2" xfId="20833"/>
    <cellStyle name="Input 2 4 13 3" xfId="20834"/>
    <cellStyle name="Input 2 4 13 4" xfId="20835"/>
    <cellStyle name="Input 2 4 14" xfId="20836"/>
    <cellStyle name="Input 2 4 14 2" xfId="20837"/>
    <cellStyle name="Input 2 4 14 3" xfId="20838"/>
    <cellStyle name="Input 2 4 14 4" xfId="20839"/>
    <cellStyle name="Input 2 4 15" xfId="20840"/>
    <cellStyle name="Input 2 4 15 2" xfId="20841"/>
    <cellStyle name="Input 2 4 15 3" xfId="20842"/>
    <cellStyle name="Input 2 4 15 4" xfId="20843"/>
    <cellStyle name="Input 2 4 16" xfId="20844"/>
    <cellStyle name="Input 2 4 16 2" xfId="20845"/>
    <cellStyle name="Input 2 4 16 3" xfId="20846"/>
    <cellStyle name="Input 2 4 16 4" xfId="20847"/>
    <cellStyle name="Input 2 4 17" xfId="20848"/>
    <cellStyle name="Input 2 4 17 2" xfId="20849"/>
    <cellStyle name="Input 2 4 17 3" xfId="20850"/>
    <cellStyle name="Input 2 4 17 4" xfId="20851"/>
    <cellStyle name="Input 2 4 18" xfId="20852"/>
    <cellStyle name="Input 2 4 18 2" xfId="20853"/>
    <cellStyle name="Input 2 4 18 3" xfId="20854"/>
    <cellStyle name="Input 2 4 18 4" xfId="20855"/>
    <cellStyle name="Input 2 4 19" xfId="20856"/>
    <cellStyle name="Input 2 4 19 2" xfId="20857"/>
    <cellStyle name="Input 2 4 19 3" xfId="20858"/>
    <cellStyle name="Input 2 4 19 4" xfId="20859"/>
    <cellStyle name="Input 2 4 2" xfId="20860"/>
    <cellStyle name="Input 2 4 2 2" xfId="20861"/>
    <cellStyle name="Input 2 4 2 3" xfId="20862"/>
    <cellStyle name="Input 2 4 2 4" xfId="20863"/>
    <cellStyle name="Input 2 4 20" xfId="20864"/>
    <cellStyle name="Input 2 4 20 2" xfId="20865"/>
    <cellStyle name="Input 2 4 20 3" xfId="20866"/>
    <cellStyle name="Input 2 4 20 4" xfId="20867"/>
    <cellStyle name="Input 2 4 21" xfId="20868"/>
    <cellStyle name="Input 2 4 22" xfId="20869"/>
    <cellStyle name="Input 2 4 23" xfId="20870"/>
    <cellStyle name="Input 2 4 3" xfId="20871"/>
    <cellStyle name="Input 2 4 3 2" xfId="20872"/>
    <cellStyle name="Input 2 4 3 3" xfId="20873"/>
    <cellStyle name="Input 2 4 3 4" xfId="20874"/>
    <cellStyle name="Input 2 4 4" xfId="20875"/>
    <cellStyle name="Input 2 4 4 2" xfId="20876"/>
    <cellStyle name="Input 2 4 4 3" xfId="20877"/>
    <cellStyle name="Input 2 4 4 4" xfId="20878"/>
    <cellStyle name="Input 2 4 5" xfId="20879"/>
    <cellStyle name="Input 2 4 5 2" xfId="20880"/>
    <cellStyle name="Input 2 4 5 3" xfId="20881"/>
    <cellStyle name="Input 2 4 5 4" xfId="20882"/>
    <cellStyle name="Input 2 4 6" xfId="20883"/>
    <cellStyle name="Input 2 4 6 2" xfId="20884"/>
    <cellStyle name="Input 2 4 6 3" xfId="20885"/>
    <cellStyle name="Input 2 4 6 4" xfId="20886"/>
    <cellStyle name="Input 2 4 7" xfId="20887"/>
    <cellStyle name="Input 2 4 7 2" xfId="20888"/>
    <cellStyle name="Input 2 4 7 3" xfId="20889"/>
    <cellStyle name="Input 2 4 7 4" xfId="20890"/>
    <cellStyle name="Input 2 4 8" xfId="20891"/>
    <cellStyle name="Input 2 4 8 2" xfId="20892"/>
    <cellStyle name="Input 2 4 8 3" xfId="20893"/>
    <cellStyle name="Input 2 4 8 4" xfId="20894"/>
    <cellStyle name="Input 2 4 9" xfId="20895"/>
    <cellStyle name="Input 2 4 9 2" xfId="20896"/>
    <cellStyle name="Input 2 4 9 3" xfId="20897"/>
    <cellStyle name="Input 2 4 9 4" xfId="20898"/>
    <cellStyle name="Input 2 40" xfId="20899"/>
    <cellStyle name="Input 2 41" xfId="20900"/>
    <cellStyle name="Input 2 42" xfId="20901"/>
    <cellStyle name="Input 2 43" xfId="20902"/>
    <cellStyle name="Input 2 44" xfId="20903"/>
    <cellStyle name="Input 2 45" xfId="55638"/>
    <cellStyle name="Input 2 46" xfId="20571"/>
    <cellStyle name="Input 2 5" xfId="20904"/>
    <cellStyle name="Input 2 5 10" xfId="20905"/>
    <cellStyle name="Input 2 5 10 2" xfId="20906"/>
    <cellStyle name="Input 2 5 10 3" xfId="20907"/>
    <cellStyle name="Input 2 5 10 4" xfId="20908"/>
    <cellStyle name="Input 2 5 11" xfId="20909"/>
    <cellStyle name="Input 2 5 11 2" xfId="20910"/>
    <cellStyle name="Input 2 5 11 3" xfId="20911"/>
    <cellStyle name="Input 2 5 11 4" xfId="20912"/>
    <cellStyle name="Input 2 5 12" xfId="20913"/>
    <cellStyle name="Input 2 5 12 2" xfId="20914"/>
    <cellStyle name="Input 2 5 12 3" xfId="20915"/>
    <cellStyle name="Input 2 5 12 4" xfId="20916"/>
    <cellStyle name="Input 2 5 13" xfId="20917"/>
    <cellStyle name="Input 2 5 13 2" xfId="20918"/>
    <cellStyle name="Input 2 5 13 3" xfId="20919"/>
    <cellStyle name="Input 2 5 13 4" xfId="20920"/>
    <cellStyle name="Input 2 5 14" xfId="20921"/>
    <cellStyle name="Input 2 5 14 2" xfId="20922"/>
    <cellStyle name="Input 2 5 14 3" xfId="20923"/>
    <cellStyle name="Input 2 5 14 4" xfId="20924"/>
    <cellStyle name="Input 2 5 15" xfId="20925"/>
    <cellStyle name="Input 2 5 15 2" xfId="20926"/>
    <cellStyle name="Input 2 5 15 3" xfId="20927"/>
    <cellStyle name="Input 2 5 15 4" xfId="20928"/>
    <cellStyle name="Input 2 5 16" xfId="20929"/>
    <cellStyle name="Input 2 5 16 2" xfId="20930"/>
    <cellStyle name="Input 2 5 16 3" xfId="20931"/>
    <cellStyle name="Input 2 5 16 4" xfId="20932"/>
    <cellStyle name="Input 2 5 17" xfId="20933"/>
    <cellStyle name="Input 2 5 17 2" xfId="20934"/>
    <cellStyle name="Input 2 5 17 3" xfId="20935"/>
    <cellStyle name="Input 2 5 17 4" xfId="20936"/>
    <cellStyle name="Input 2 5 18" xfId="20937"/>
    <cellStyle name="Input 2 5 18 2" xfId="20938"/>
    <cellStyle name="Input 2 5 18 3" xfId="20939"/>
    <cellStyle name="Input 2 5 18 4" xfId="20940"/>
    <cellStyle name="Input 2 5 19" xfId="20941"/>
    <cellStyle name="Input 2 5 19 2" xfId="20942"/>
    <cellStyle name="Input 2 5 19 3" xfId="20943"/>
    <cellStyle name="Input 2 5 19 4" xfId="20944"/>
    <cellStyle name="Input 2 5 2" xfId="20945"/>
    <cellStyle name="Input 2 5 2 2" xfId="20946"/>
    <cellStyle name="Input 2 5 2 3" xfId="20947"/>
    <cellStyle name="Input 2 5 2 4" xfId="20948"/>
    <cellStyle name="Input 2 5 20" xfId="20949"/>
    <cellStyle name="Input 2 5 20 2" xfId="20950"/>
    <cellStyle name="Input 2 5 20 3" xfId="20951"/>
    <cellStyle name="Input 2 5 20 4" xfId="20952"/>
    <cellStyle name="Input 2 5 21" xfId="20953"/>
    <cellStyle name="Input 2 5 22" xfId="20954"/>
    <cellStyle name="Input 2 5 23" xfId="20955"/>
    <cellStyle name="Input 2 5 3" xfId="20956"/>
    <cellStyle name="Input 2 5 3 2" xfId="20957"/>
    <cellStyle name="Input 2 5 3 3" xfId="20958"/>
    <cellStyle name="Input 2 5 3 4" xfId="20959"/>
    <cellStyle name="Input 2 5 4" xfId="20960"/>
    <cellStyle name="Input 2 5 4 2" xfId="20961"/>
    <cellStyle name="Input 2 5 4 3" xfId="20962"/>
    <cellStyle name="Input 2 5 4 4" xfId="20963"/>
    <cellStyle name="Input 2 5 5" xfId="20964"/>
    <cellStyle name="Input 2 5 5 2" xfId="20965"/>
    <cellStyle name="Input 2 5 5 3" xfId="20966"/>
    <cellStyle name="Input 2 5 5 4" xfId="20967"/>
    <cellStyle name="Input 2 5 6" xfId="20968"/>
    <cellStyle name="Input 2 5 6 2" xfId="20969"/>
    <cellStyle name="Input 2 5 6 3" xfId="20970"/>
    <cellStyle name="Input 2 5 6 4" xfId="20971"/>
    <cellStyle name="Input 2 5 7" xfId="20972"/>
    <cellStyle name="Input 2 5 7 2" xfId="20973"/>
    <cellStyle name="Input 2 5 7 3" xfId="20974"/>
    <cellStyle name="Input 2 5 7 4" xfId="20975"/>
    <cellStyle name="Input 2 5 8" xfId="20976"/>
    <cellStyle name="Input 2 5 8 2" xfId="20977"/>
    <cellStyle name="Input 2 5 8 3" xfId="20978"/>
    <cellStyle name="Input 2 5 8 4" xfId="20979"/>
    <cellStyle name="Input 2 5 9" xfId="20980"/>
    <cellStyle name="Input 2 5 9 2" xfId="20981"/>
    <cellStyle name="Input 2 5 9 3" xfId="20982"/>
    <cellStyle name="Input 2 5 9 4" xfId="20983"/>
    <cellStyle name="Input 2 6" xfId="20984"/>
    <cellStyle name="Input 2 6 10" xfId="20985"/>
    <cellStyle name="Input 2 6 10 2" xfId="20986"/>
    <cellStyle name="Input 2 6 10 3" xfId="20987"/>
    <cellStyle name="Input 2 6 10 4" xfId="20988"/>
    <cellStyle name="Input 2 6 11" xfId="20989"/>
    <cellStyle name="Input 2 6 11 2" xfId="20990"/>
    <cellStyle name="Input 2 6 11 3" xfId="20991"/>
    <cellStyle name="Input 2 6 11 4" xfId="20992"/>
    <cellStyle name="Input 2 6 12" xfId="20993"/>
    <cellStyle name="Input 2 6 12 2" xfId="20994"/>
    <cellStyle name="Input 2 6 12 3" xfId="20995"/>
    <cellStyle name="Input 2 6 12 4" xfId="20996"/>
    <cellStyle name="Input 2 6 13" xfId="20997"/>
    <cellStyle name="Input 2 6 13 2" xfId="20998"/>
    <cellStyle name="Input 2 6 13 3" xfId="20999"/>
    <cellStyle name="Input 2 6 13 4" xfId="21000"/>
    <cellStyle name="Input 2 6 14" xfId="21001"/>
    <cellStyle name="Input 2 6 14 2" xfId="21002"/>
    <cellStyle name="Input 2 6 14 3" xfId="21003"/>
    <cellStyle name="Input 2 6 14 4" xfId="21004"/>
    <cellStyle name="Input 2 6 15" xfId="21005"/>
    <cellStyle name="Input 2 6 15 2" xfId="21006"/>
    <cellStyle name="Input 2 6 15 3" xfId="21007"/>
    <cellStyle name="Input 2 6 15 4" xfId="21008"/>
    <cellStyle name="Input 2 6 16" xfId="21009"/>
    <cellStyle name="Input 2 6 16 2" xfId="21010"/>
    <cellStyle name="Input 2 6 16 3" xfId="21011"/>
    <cellStyle name="Input 2 6 16 4" xfId="21012"/>
    <cellStyle name="Input 2 6 17" xfId="21013"/>
    <cellStyle name="Input 2 6 17 2" xfId="21014"/>
    <cellStyle name="Input 2 6 17 3" xfId="21015"/>
    <cellStyle name="Input 2 6 17 4" xfId="21016"/>
    <cellStyle name="Input 2 6 18" xfId="21017"/>
    <cellStyle name="Input 2 6 18 2" xfId="21018"/>
    <cellStyle name="Input 2 6 18 3" xfId="21019"/>
    <cellStyle name="Input 2 6 18 4" xfId="21020"/>
    <cellStyle name="Input 2 6 19" xfId="21021"/>
    <cellStyle name="Input 2 6 19 2" xfId="21022"/>
    <cellStyle name="Input 2 6 19 3" xfId="21023"/>
    <cellStyle name="Input 2 6 19 4" xfId="21024"/>
    <cellStyle name="Input 2 6 2" xfId="21025"/>
    <cellStyle name="Input 2 6 2 2" xfId="21026"/>
    <cellStyle name="Input 2 6 2 3" xfId="21027"/>
    <cellStyle name="Input 2 6 2 4" xfId="21028"/>
    <cellStyle name="Input 2 6 20" xfId="21029"/>
    <cellStyle name="Input 2 6 20 2" xfId="21030"/>
    <cellStyle name="Input 2 6 20 3" xfId="21031"/>
    <cellStyle name="Input 2 6 20 4" xfId="21032"/>
    <cellStyle name="Input 2 6 21" xfId="21033"/>
    <cellStyle name="Input 2 6 22" xfId="21034"/>
    <cellStyle name="Input 2 6 23" xfId="21035"/>
    <cellStyle name="Input 2 6 3" xfId="21036"/>
    <cellStyle name="Input 2 6 3 2" xfId="21037"/>
    <cellStyle name="Input 2 6 3 3" xfId="21038"/>
    <cellStyle name="Input 2 6 3 4" xfId="21039"/>
    <cellStyle name="Input 2 6 4" xfId="21040"/>
    <cellStyle name="Input 2 6 4 2" xfId="21041"/>
    <cellStyle name="Input 2 6 4 3" xfId="21042"/>
    <cellStyle name="Input 2 6 4 4" xfId="21043"/>
    <cellStyle name="Input 2 6 5" xfId="21044"/>
    <cellStyle name="Input 2 6 5 2" xfId="21045"/>
    <cellStyle name="Input 2 6 5 3" xfId="21046"/>
    <cellStyle name="Input 2 6 5 4" xfId="21047"/>
    <cellStyle name="Input 2 6 6" xfId="21048"/>
    <cellStyle name="Input 2 6 6 2" xfId="21049"/>
    <cellStyle name="Input 2 6 6 3" xfId="21050"/>
    <cellStyle name="Input 2 6 6 4" xfId="21051"/>
    <cellStyle name="Input 2 6 7" xfId="21052"/>
    <cellStyle name="Input 2 6 7 2" xfId="21053"/>
    <cellStyle name="Input 2 6 7 3" xfId="21054"/>
    <cellStyle name="Input 2 6 7 4" xfId="21055"/>
    <cellStyle name="Input 2 6 8" xfId="21056"/>
    <cellStyle name="Input 2 6 8 2" xfId="21057"/>
    <cellStyle name="Input 2 6 8 3" xfId="21058"/>
    <cellStyle name="Input 2 6 8 4" xfId="21059"/>
    <cellStyle name="Input 2 6 9" xfId="21060"/>
    <cellStyle name="Input 2 6 9 2" xfId="21061"/>
    <cellStyle name="Input 2 6 9 3" xfId="21062"/>
    <cellStyle name="Input 2 6 9 4" xfId="21063"/>
    <cellStyle name="Input 2 7" xfId="21064"/>
    <cellStyle name="Input 2 7 10" xfId="21065"/>
    <cellStyle name="Input 2 7 10 2" xfId="21066"/>
    <cellStyle name="Input 2 7 10 3" xfId="21067"/>
    <cellStyle name="Input 2 7 10 4" xfId="21068"/>
    <cellStyle name="Input 2 7 11" xfId="21069"/>
    <cellStyle name="Input 2 7 11 2" xfId="21070"/>
    <cellStyle name="Input 2 7 11 3" xfId="21071"/>
    <cellStyle name="Input 2 7 11 4" xfId="21072"/>
    <cellStyle name="Input 2 7 12" xfId="21073"/>
    <cellStyle name="Input 2 7 12 2" xfId="21074"/>
    <cellStyle name="Input 2 7 12 3" xfId="21075"/>
    <cellStyle name="Input 2 7 12 4" xfId="21076"/>
    <cellStyle name="Input 2 7 13" xfId="21077"/>
    <cellStyle name="Input 2 7 13 2" xfId="21078"/>
    <cellStyle name="Input 2 7 13 3" xfId="21079"/>
    <cellStyle name="Input 2 7 13 4" xfId="21080"/>
    <cellStyle name="Input 2 7 14" xfId="21081"/>
    <cellStyle name="Input 2 7 14 2" xfId="21082"/>
    <cellStyle name="Input 2 7 14 3" xfId="21083"/>
    <cellStyle name="Input 2 7 14 4" xfId="21084"/>
    <cellStyle name="Input 2 7 15" xfId="21085"/>
    <cellStyle name="Input 2 7 15 2" xfId="21086"/>
    <cellStyle name="Input 2 7 15 3" xfId="21087"/>
    <cellStyle name="Input 2 7 15 4" xfId="21088"/>
    <cellStyle name="Input 2 7 16" xfId="21089"/>
    <cellStyle name="Input 2 7 16 2" xfId="21090"/>
    <cellStyle name="Input 2 7 16 3" xfId="21091"/>
    <cellStyle name="Input 2 7 16 4" xfId="21092"/>
    <cellStyle name="Input 2 7 17" xfId="21093"/>
    <cellStyle name="Input 2 7 17 2" xfId="21094"/>
    <cellStyle name="Input 2 7 17 3" xfId="21095"/>
    <cellStyle name="Input 2 7 17 4" xfId="21096"/>
    <cellStyle name="Input 2 7 18" xfId="21097"/>
    <cellStyle name="Input 2 7 18 2" xfId="21098"/>
    <cellStyle name="Input 2 7 18 3" xfId="21099"/>
    <cellStyle name="Input 2 7 18 4" xfId="21100"/>
    <cellStyle name="Input 2 7 19" xfId="21101"/>
    <cellStyle name="Input 2 7 19 2" xfId="21102"/>
    <cellStyle name="Input 2 7 19 3" xfId="21103"/>
    <cellStyle name="Input 2 7 19 4" xfId="21104"/>
    <cellStyle name="Input 2 7 2" xfId="21105"/>
    <cellStyle name="Input 2 7 2 2" xfId="21106"/>
    <cellStyle name="Input 2 7 2 3" xfId="21107"/>
    <cellStyle name="Input 2 7 2 4" xfId="21108"/>
    <cellStyle name="Input 2 7 20" xfId="21109"/>
    <cellStyle name="Input 2 7 20 2" xfId="21110"/>
    <cellStyle name="Input 2 7 20 3" xfId="21111"/>
    <cellStyle name="Input 2 7 20 4" xfId="21112"/>
    <cellStyle name="Input 2 7 21" xfId="21113"/>
    <cellStyle name="Input 2 7 22" xfId="21114"/>
    <cellStyle name="Input 2 7 23" xfId="21115"/>
    <cellStyle name="Input 2 7 3" xfId="21116"/>
    <cellStyle name="Input 2 7 3 2" xfId="21117"/>
    <cellStyle name="Input 2 7 3 3" xfId="21118"/>
    <cellStyle name="Input 2 7 3 4" xfId="21119"/>
    <cellStyle name="Input 2 7 4" xfId="21120"/>
    <cellStyle name="Input 2 7 4 2" xfId="21121"/>
    <cellStyle name="Input 2 7 4 3" xfId="21122"/>
    <cellStyle name="Input 2 7 4 4" xfId="21123"/>
    <cellStyle name="Input 2 7 5" xfId="21124"/>
    <cellStyle name="Input 2 7 5 2" xfId="21125"/>
    <cellStyle name="Input 2 7 5 3" xfId="21126"/>
    <cellStyle name="Input 2 7 5 4" xfId="21127"/>
    <cellStyle name="Input 2 7 6" xfId="21128"/>
    <cellStyle name="Input 2 7 6 2" xfId="21129"/>
    <cellStyle name="Input 2 7 6 3" xfId="21130"/>
    <cellStyle name="Input 2 7 6 4" xfId="21131"/>
    <cellStyle name="Input 2 7 7" xfId="21132"/>
    <cellStyle name="Input 2 7 7 2" xfId="21133"/>
    <cellStyle name="Input 2 7 7 3" xfId="21134"/>
    <cellStyle name="Input 2 7 7 4" xfId="21135"/>
    <cellStyle name="Input 2 7 8" xfId="21136"/>
    <cellStyle name="Input 2 7 8 2" xfId="21137"/>
    <cellStyle name="Input 2 7 8 3" xfId="21138"/>
    <cellStyle name="Input 2 7 8 4" xfId="21139"/>
    <cellStyle name="Input 2 7 9" xfId="21140"/>
    <cellStyle name="Input 2 7 9 2" xfId="21141"/>
    <cellStyle name="Input 2 7 9 3" xfId="21142"/>
    <cellStyle name="Input 2 7 9 4" xfId="21143"/>
    <cellStyle name="Input 2 8" xfId="21144"/>
    <cellStyle name="Input 2 8 10" xfId="21145"/>
    <cellStyle name="Input 2 8 10 2" xfId="21146"/>
    <cellStyle name="Input 2 8 10 3" xfId="21147"/>
    <cellStyle name="Input 2 8 10 4" xfId="21148"/>
    <cellStyle name="Input 2 8 11" xfId="21149"/>
    <cellStyle name="Input 2 8 11 2" xfId="21150"/>
    <cellStyle name="Input 2 8 11 3" xfId="21151"/>
    <cellStyle name="Input 2 8 11 4" xfId="21152"/>
    <cellStyle name="Input 2 8 12" xfId="21153"/>
    <cellStyle name="Input 2 8 12 2" xfId="21154"/>
    <cellStyle name="Input 2 8 12 3" xfId="21155"/>
    <cellStyle name="Input 2 8 12 4" xfId="21156"/>
    <cellStyle name="Input 2 8 13" xfId="21157"/>
    <cellStyle name="Input 2 8 13 2" xfId="21158"/>
    <cellStyle name="Input 2 8 13 3" xfId="21159"/>
    <cellStyle name="Input 2 8 13 4" xfId="21160"/>
    <cellStyle name="Input 2 8 14" xfId="21161"/>
    <cellStyle name="Input 2 8 14 2" xfId="21162"/>
    <cellStyle name="Input 2 8 14 3" xfId="21163"/>
    <cellStyle name="Input 2 8 14 4" xfId="21164"/>
    <cellStyle name="Input 2 8 15" xfId="21165"/>
    <cellStyle name="Input 2 8 15 2" xfId="21166"/>
    <cellStyle name="Input 2 8 15 3" xfId="21167"/>
    <cellStyle name="Input 2 8 15 4" xfId="21168"/>
    <cellStyle name="Input 2 8 16" xfId="21169"/>
    <cellStyle name="Input 2 8 16 2" xfId="21170"/>
    <cellStyle name="Input 2 8 16 3" xfId="21171"/>
    <cellStyle name="Input 2 8 16 4" xfId="21172"/>
    <cellStyle name="Input 2 8 17" xfId="21173"/>
    <cellStyle name="Input 2 8 17 2" xfId="21174"/>
    <cellStyle name="Input 2 8 17 3" xfId="21175"/>
    <cellStyle name="Input 2 8 17 4" xfId="21176"/>
    <cellStyle name="Input 2 8 18" xfId="21177"/>
    <cellStyle name="Input 2 8 18 2" xfId="21178"/>
    <cellStyle name="Input 2 8 18 3" xfId="21179"/>
    <cellStyle name="Input 2 8 18 4" xfId="21180"/>
    <cellStyle name="Input 2 8 19" xfId="21181"/>
    <cellStyle name="Input 2 8 19 2" xfId="21182"/>
    <cellStyle name="Input 2 8 19 3" xfId="21183"/>
    <cellStyle name="Input 2 8 19 4" xfId="21184"/>
    <cellStyle name="Input 2 8 2" xfId="21185"/>
    <cellStyle name="Input 2 8 2 2" xfId="21186"/>
    <cellStyle name="Input 2 8 2 3" xfId="21187"/>
    <cellStyle name="Input 2 8 2 4" xfId="21188"/>
    <cellStyle name="Input 2 8 20" xfId="21189"/>
    <cellStyle name="Input 2 8 20 2" xfId="21190"/>
    <cellStyle name="Input 2 8 20 3" xfId="21191"/>
    <cellStyle name="Input 2 8 20 4" xfId="21192"/>
    <cellStyle name="Input 2 8 21" xfId="21193"/>
    <cellStyle name="Input 2 8 22" xfId="21194"/>
    <cellStyle name="Input 2 8 23" xfId="21195"/>
    <cellStyle name="Input 2 8 3" xfId="21196"/>
    <cellStyle name="Input 2 8 3 2" xfId="21197"/>
    <cellStyle name="Input 2 8 3 3" xfId="21198"/>
    <cellStyle name="Input 2 8 3 4" xfId="21199"/>
    <cellStyle name="Input 2 8 4" xfId="21200"/>
    <cellStyle name="Input 2 8 4 2" xfId="21201"/>
    <cellStyle name="Input 2 8 4 3" xfId="21202"/>
    <cellStyle name="Input 2 8 4 4" xfId="21203"/>
    <cellStyle name="Input 2 8 5" xfId="21204"/>
    <cellStyle name="Input 2 8 5 2" xfId="21205"/>
    <cellStyle name="Input 2 8 5 3" xfId="21206"/>
    <cellStyle name="Input 2 8 5 4" xfId="21207"/>
    <cellStyle name="Input 2 8 6" xfId="21208"/>
    <cellStyle name="Input 2 8 6 2" xfId="21209"/>
    <cellStyle name="Input 2 8 6 3" xfId="21210"/>
    <cellStyle name="Input 2 8 6 4" xfId="21211"/>
    <cellStyle name="Input 2 8 7" xfId="21212"/>
    <cellStyle name="Input 2 8 7 2" xfId="21213"/>
    <cellStyle name="Input 2 8 7 3" xfId="21214"/>
    <cellStyle name="Input 2 8 7 4" xfId="21215"/>
    <cellStyle name="Input 2 8 8" xfId="21216"/>
    <cellStyle name="Input 2 8 8 2" xfId="21217"/>
    <cellStyle name="Input 2 8 8 3" xfId="21218"/>
    <cellStyle name="Input 2 8 8 4" xfId="21219"/>
    <cellStyle name="Input 2 8 9" xfId="21220"/>
    <cellStyle name="Input 2 8 9 2" xfId="21221"/>
    <cellStyle name="Input 2 8 9 3" xfId="21222"/>
    <cellStyle name="Input 2 8 9 4" xfId="21223"/>
    <cellStyle name="Input 2 9" xfId="21224"/>
    <cellStyle name="Input 2 9 2" xfId="21225"/>
    <cellStyle name="Input 2 9 3" xfId="21226"/>
    <cellStyle name="Input 2 9 4" xfId="21227"/>
    <cellStyle name="Input 20" xfId="21228"/>
    <cellStyle name="Input 20 2" xfId="21229"/>
    <cellStyle name="Input 20 3" xfId="21230"/>
    <cellStyle name="Input 20 4" xfId="21231"/>
    <cellStyle name="Input 21" xfId="21232"/>
    <cellStyle name="Input 21 2" xfId="21233"/>
    <cellStyle name="Input 21 3" xfId="21234"/>
    <cellStyle name="Input 21 4" xfId="21235"/>
    <cellStyle name="Input 22" xfId="21236"/>
    <cellStyle name="Input 22 2" xfId="21237"/>
    <cellStyle name="Input 22 3" xfId="21238"/>
    <cellStyle name="Input 22 4" xfId="21239"/>
    <cellStyle name="Input 23" xfId="21240"/>
    <cellStyle name="Input 23 2" xfId="21241"/>
    <cellStyle name="Input 23 3" xfId="21242"/>
    <cellStyle name="Input 23 4" xfId="21243"/>
    <cellStyle name="Input 24" xfId="21244"/>
    <cellStyle name="Input 24 2" xfId="21245"/>
    <cellStyle name="Input 24 3" xfId="21246"/>
    <cellStyle name="Input 24 4" xfId="21247"/>
    <cellStyle name="Input 25" xfId="21248"/>
    <cellStyle name="Input 25 2" xfId="21249"/>
    <cellStyle name="Input 25 3" xfId="21250"/>
    <cellStyle name="Input 25 4" xfId="21251"/>
    <cellStyle name="Input 26" xfId="21252"/>
    <cellStyle name="Input 26 2" xfId="21253"/>
    <cellStyle name="Input 26 3" xfId="21254"/>
    <cellStyle name="Input 26 4" xfId="21255"/>
    <cellStyle name="Input 27" xfId="21256"/>
    <cellStyle name="Input 27 2" xfId="21257"/>
    <cellStyle name="Input 27 3" xfId="21258"/>
    <cellStyle name="Input 27 4" xfId="21259"/>
    <cellStyle name="Input 28" xfId="21260"/>
    <cellStyle name="Input 28 2" xfId="21261"/>
    <cellStyle name="Input 28 3" xfId="21262"/>
    <cellStyle name="Input 28 4" xfId="21263"/>
    <cellStyle name="Input 29" xfId="21264"/>
    <cellStyle name="Input 29 2" xfId="21265"/>
    <cellStyle name="Input 29 3" xfId="21266"/>
    <cellStyle name="Input 29 4" xfId="21267"/>
    <cellStyle name="Input 3" xfId="21268"/>
    <cellStyle name="Input 3 10" xfId="21269"/>
    <cellStyle name="Input 3 10 2" xfId="21270"/>
    <cellStyle name="Input 3 10 3" xfId="21271"/>
    <cellStyle name="Input 3 10 4" xfId="21272"/>
    <cellStyle name="Input 3 11" xfId="21273"/>
    <cellStyle name="Input 3 11 2" xfId="21274"/>
    <cellStyle name="Input 3 11 3" xfId="21275"/>
    <cellStyle name="Input 3 11 4" xfId="21276"/>
    <cellStyle name="Input 3 12" xfId="21277"/>
    <cellStyle name="Input 3 12 2" xfId="21278"/>
    <cellStyle name="Input 3 12 3" xfId="21279"/>
    <cellStyle name="Input 3 12 4" xfId="21280"/>
    <cellStyle name="Input 3 13" xfId="21281"/>
    <cellStyle name="Input 3 13 2" xfId="21282"/>
    <cellStyle name="Input 3 13 3" xfId="21283"/>
    <cellStyle name="Input 3 13 4" xfId="21284"/>
    <cellStyle name="Input 3 14" xfId="21285"/>
    <cellStyle name="Input 3 14 2" xfId="21286"/>
    <cellStyle name="Input 3 14 3" xfId="21287"/>
    <cellStyle name="Input 3 14 4" xfId="21288"/>
    <cellStyle name="Input 3 15" xfId="21289"/>
    <cellStyle name="Input 3 15 2" xfId="21290"/>
    <cellStyle name="Input 3 15 3" xfId="21291"/>
    <cellStyle name="Input 3 15 4" xfId="21292"/>
    <cellStyle name="Input 3 16" xfId="21293"/>
    <cellStyle name="Input 3 16 2" xfId="21294"/>
    <cellStyle name="Input 3 16 3" xfId="21295"/>
    <cellStyle name="Input 3 16 4" xfId="21296"/>
    <cellStyle name="Input 3 17" xfId="21297"/>
    <cellStyle name="Input 3 17 2" xfId="21298"/>
    <cellStyle name="Input 3 17 3" xfId="21299"/>
    <cellStyle name="Input 3 17 4" xfId="21300"/>
    <cellStyle name="Input 3 18" xfId="21301"/>
    <cellStyle name="Input 3 18 2" xfId="21302"/>
    <cellStyle name="Input 3 18 3" xfId="21303"/>
    <cellStyle name="Input 3 18 4" xfId="21304"/>
    <cellStyle name="Input 3 19" xfId="21305"/>
    <cellStyle name="Input 3 19 2" xfId="21306"/>
    <cellStyle name="Input 3 19 3" xfId="21307"/>
    <cellStyle name="Input 3 19 4" xfId="21308"/>
    <cellStyle name="Input 3 2" xfId="21309"/>
    <cellStyle name="Input 3 2 10" xfId="21310"/>
    <cellStyle name="Input 3 2 10 2" xfId="21311"/>
    <cellStyle name="Input 3 2 10 3" xfId="21312"/>
    <cellStyle name="Input 3 2 10 4" xfId="21313"/>
    <cellStyle name="Input 3 2 11" xfId="21314"/>
    <cellStyle name="Input 3 2 11 2" xfId="21315"/>
    <cellStyle name="Input 3 2 11 3" xfId="21316"/>
    <cellStyle name="Input 3 2 11 4" xfId="21317"/>
    <cellStyle name="Input 3 2 12" xfId="21318"/>
    <cellStyle name="Input 3 2 12 2" xfId="21319"/>
    <cellStyle name="Input 3 2 12 3" xfId="21320"/>
    <cellStyle name="Input 3 2 12 4" xfId="21321"/>
    <cellStyle name="Input 3 2 13" xfId="21322"/>
    <cellStyle name="Input 3 2 13 2" xfId="21323"/>
    <cellStyle name="Input 3 2 13 3" xfId="21324"/>
    <cellStyle name="Input 3 2 13 4" xfId="21325"/>
    <cellStyle name="Input 3 2 14" xfId="21326"/>
    <cellStyle name="Input 3 2 14 2" xfId="21327"/>
    <cellStyle name="Input 3 2 14 3" xfId="21328"/>
    <cellStyle name="Input 3 2 14 4" xfId="21329"/>
    <cellStyle name="Input 3 2 15" xfId="21330"/>
    <cellStyle name="Input 3 2 15 2" xfId="21331"/>
    <cellStyle name="Input 3 2 15 3" xfId="21332"/>
    <cellStyle name="Input 3 2 15 4" xfId="21333"/>
    <cellStyle name="Input 3 2 16" xfId="21334"/>
    <cellStyle name="Input 3 2 16 2" xfId="21335"/>
    <cellStyle name="Input 3 2 16 3" xfId="21336"/>
    <cellStyle name="Input 3 2 16 4" xfId="21337"/>
    <cellStyle name="Input 3 2 17" xfId="21338"/>
    <cellStyle name="Input 3 2 17 2" xfId="21339"/>
    <cellStyle name="Input 3 2 17 3" xfId="21340"/>
    <cellStyle name="Input 3 2 17 4" xfId="21341"/>
    <cellStyle name="Input 3 2 18" xfId="21342"/>
    <cellStyle name="Input 3 2 18 2" xfId="21343"/>
    <cellStyle name="Input 3 2 18 3" xfId="21344"/>
    <cellStyle name="Input 3 2 18 4" xfId="21345"/>
    <cellStyle name="Input 3 2 19" xfId="21346"/>
    <cellStyle name="Input 3 2 19 2" xfId="21347"/>
    <cellStyle name="Input 3 2 19 3" xfId="21348"/>
    <cellStyle name="Input 3 2 19 4" xfId="21349"/>
    <cellStyle name="Input 3 2 2" xfId="21350"/>
    <cellStyle name="Input 3 2 2 2" xfId="21351"/>
    <cellStyle name="Input 3 2 2 3" xfId="21352"/>
    <cellStyle name="Input 3 2 2 4" xfId="21353"/>
    <cellStyle name="Input 3 2 20" xfId="21354"/>
    <cellStyle name="Input 3 2 20 2" xfId="21355"/>
    <cellStyle name="Input 3 2 20 3" xfId="21356"/>
    <cellStyle name="Input 3 2 20 4" xfId="21357"/>
    <cellStyle name="Input 3 2 21" xfId="21358"/>
    <cellStyle name="Input 3 2 22" xfId="21359"/>
    <cellStyle name="Input 3 2 3" xfId="21360"/>
    <cellStyle name="Input 3 2 3 2" xfId="21361"/>
    <cellStyle name="Input 3 2 3 3" xfId="21362"/>
    <cellStyle name="Input 3 2 3 4" xfId="21363"/>
    <cellStyle name="Input 3 2 4" xfId="21364"/>
    <cellStyle name="Input 3 2 4 2" xfId="21365"/>
    <cellStyle name="Input 3 2 4 3" xfId="21366"/>
    <cellStyle name="Input 3 2 4 4" xfId="21367"/>
    <cellStyle name="Input 3 2 5" xfId="21368"/>
    <cellStyle name="Input 3 2 5 2" xfId="21369"/>
    <cellStyle name="Input 3 2 5 3" xfId="21370"/>
    <cellStyle name="Input 3 2 5 4" xfId="21371"/>
    <cellStyle name="Input 3 2 6" xfId="21372"/>
    <cellStyle name="Input 3 2 6 2" xfId="21373"/>
    <cellStyle name="Input 3 2 6 3" xfId="21374"/>
    <cellStyle name="Input 3 2 6 4" xfId="21375"/>
    <cellStyle name="Input 3 2 7" xfId="21376"/>
    <cellStyle name="Input 3 2 7 2" xfId="21377"/>
    <cellStyle name="Input 3 2 7 3" xfId="21378"/>
    <cellStyle name="Input 3 2 7 4" xfId="21379"/>
    <cellStyle name="Input 3 2 8" xfId="21380"/>
    <cellStyle name="Input 3 2 8 2" xfId="21381"/>
    <cellStyle name="Input 3 2 8 3" xfId="21382"/>
    <cellStyle name="Input 3 2 8 4" xfId="21383"/>
    <cellStyle name="Input 3 2 9" xfId="21384"/>
    <cellStyle name="Input 3 2 9 2" xfId="21385"/>
    <cellStyle name="Input 3 2 9 3" xfId="21386"/>
    <cellStyle name="Input 3 2 9 4" xfId="21387"/>
    <cellStyle name="Input 3 20" xfId="21388"/>
    <cellStyle name="Input 3 20 2" xfId="21389"/>
    <cellStyle name="Input 3 20 3" xfId="21390"/>
    <cellStyle name="Input 3 20 4" xfId="21391"/>
    <cellStyle name="Input 3 21" xfId="21392"/>
    <cellStyle name="Input 3 21 2" xfId="21393"/>
    <cellStyle name="Input 3 21 3" xfId="21394"/>
    <cellStyle name="Input 3 21 4" xfId="21395"/>
    <cellStyle name="Input 3 22" xfId="21396"/>
    <cellStyle name="Input 3 22 2" xfId="21397"/>
    <cellStyle name="Input 3 22 3" xfId="21398"/>
    <cellStyle name="Input 3 22 4" xfId="21399"/>
    <cellStyle name="Input 3 23" xfId="21400"/>
    <cellStyle name="Input 3 24" xfId="21401"/>
    <cellStyle name="Input 3 25" xfId="21402"/>
    <cellStyle name="Input 3 3" xfId="21403"/>
    <cellStyle name="Input 3 3 10" xfId="21404"/>
    <cellStyle name="Input 3 3 10 2" xfId="21405"/>
    <cellStyle name="Input 3 3 10 3" xfId="21406"/>
    <cellStyle name="Input 3 3 10 4" xfId="21407"/>
    <cellStyle name="Input 3 3 11" xfId="21408"/>
    <cellStyle name="Input 3 3 11 2" xfId="21409"/>
    <cellStyle name="Input 3 3 11 3" xfId="21410"/>
    <cellStyle name="Input 3 3 11 4" xfId="21411"/>
    <cellStyle name="Input 3 3 12" xfId="21412"/>
    <cellStyle name="Input 3 3 12 2" xfId="21413"/>
    <cellStyle name="Input 3 3 12 3" xfId="21414"/>
    <cellStyle name="Input 3 3 12 4" xfId="21415"/>
    <cellStyle name="Input 3 3 13" xfId="21416"/>
    <cellStyle name="Input 3 3 13 2" xfId="21417"/>
    <cellStyle name="Input 3 3 13 3" xfId="21418"/>
    <cellStyle name="Input 3 3 13 4" xfId="21419"/>
    <cellStyle name="Input 3 3 14" xfId="21420"/>
    <cellStyle name="Input 3 3 14 2" xfId="21421"/>
    <cellStyle name="Input 3 3 14 3" xfId="21422"/>
    <cellStyle name="Input 3 3 14 4" xfId="21423"/>
    <cellStyle name="Input 3 3 15" xfId="21424"/>
    <cellStyle name="Input 3 3 15 2" xfId="21425"/>
    <cellStyle name="Input 3 3 15 3" xfId="21426"/>
    <cellStyle name="Input 3 3 15 4" xfId="21427"/>
    <cellStyle name="Input 3 3 16" xfId="21428"/>
    <cellStyle name="Input 3 3 16 2" xfId="21429"/>
    <cellStyle name="Input 3 3 16 3" xfId="21430"/>
    <cellStyle name="Input 3 3 16 4" xfId="21431"/>
    <cellStyle name="Input 3 3 17" xfId="21432"/>
    <cellStyle name="Input 3 3 17 2" xfId="21433"/>
    <cellStyle name="Input 3 3 17 3" xfId="21434"/>
    <cellStyle name="Input 3 3 17 4" xfId="21435"/>
    <cellStyle name="Input 3 3 18" xfId="21436"/>
    <cellStyle name="Input 3 3 18 2" xfId="21437"/>
    <cellStyle name="Input 3 3 18 3" xfId="21438"/>
    <cellStyle name="Input 3 3 18 4" xfId="21439"/>
    <cellStyle name="Input 3 3 19" xfId="21440"/>
    <cellStyle name="Input 3 3 19 2" xfId="21441"/>
    <cellStyle name="Input 3 3 19 3" xfId="21442"/>
    <cellStyle name="Input 3 3 19 4" xfId="21443"/>
    <cellStyle name="Input 3 3 2" xfId="21444"/>
    <cellStyle name="Input 3 3 2 2" xfId="21445"/>
    <cellStyle name="Input 3 3 2 3" xfId="21446"/>
    <cellStyle name="Input 3 3 2 4" xfId="21447"/>
    <cellStyle name="Input 3 3 20" xfId="21448"/>
    <cellStyle name="Input 3 3 20 2" xfId="21449"/>
    <cellStyle name="Input 3 3 20 3" xfId="21450"/>
    <cellStyle name="Input 3 3 20 4" xfId="21451"/>
    <cellStyle name="Input 3 3 21" xfId="21452"/>
    <cellStyle name="Input 3 3 22" xfId="21453"/>
    <cellStyle name="Input 3 3 3" xfId="21454"/>
    <cellStyle name="Input 3 3 3 2" xfId="21455"/>
    <cellStyle name="Input 3 3 3 3" xfId="21456"/>
    <cellStyle name="Input 3 3 3 4" xfId="21457"/>
    <cellStyle name="Input 3 3 4" xfId="21458"/>
    <cellStyle name="Input 3 3 4 2" xfId="21459"/>
    <cellStyle name="Input 3 3 4 3" xfId="21460"/>
    <cellStyle name="Input 3 3 4 4" xfId="21461"/>
    <cellStyle name="Input 3 3 5" xfId="21462"/>
    <cellStyle name="Input 3 3 5 2" xfId="21463"/>
    <cellStyle name="Input 3 3 5 3" xfId="21464"/>
    <cellStyle name="Input 3 3 5 4" xfId="21465"/>
    <cellStyle name="Input 3 3 6" xfId="21466"/>
    <cellStyle name="Input 3 3 6 2" xfId="21467"/>
    <cellStyle name="Input 3 3 6 3" xfId="21468"/>
    <cellStyle name="Input 3 3 6 4" xfId="21469"/>
    <cellStyle name="Input 3 3 7" xfId="21470"/>
    <cellStyle name="Input 3 3 7 2" xfId="21471"/>
    <cellStyle name="Input 3 3 7 3" xfId="21472"/>
    <cellStyle name="Input 3 3 7 4" xfId="21473"/>
    <cellStyle name="Input 3 3 8" xfId="21474"/>
    <cellStyle name="Input 3 3 8 2" xfId="21475"/>
    <cellStyle name="Input 3 3 8 3" xfId="21476"/>
    <cellStyle name="Input 3 3 8 4" xfId="21477"/>
    <cellStyle name="Input 3 3 9" xfId="21478"/>
    <cellStyle name="Input 3 3 9 2" xfId="21479"/>
    <cellStyle name="Input 3 3 9 3" xfId="21480"/>
    <cellStyle name="Input 3 3 9 4" xfId="21481"/>
    <cellStyle name="Input 3 4" xfId="21482"/>
    <cellStyle name="Input 3 4 2" xfId="21483"/>
    <cellStyle name="Input 3 4 3" xfId="21484"/>
    <cellStyle name="Input 3 5" xfId="21485"/>
    <cellStyle name="Input 3 5 2" xfId="21486"/>
    <cellStyle name="Input 3 5 3" xfId="21487"/>
    <cellStyle name="Input 3 5 4" xfId="21488"/>
    <cellStyle name="Input 3 6" xfId="21489"/>
    <cellStyle name="Input 3 6 2" xfId="21490"/>
    <cellStyle name="Input 3 6 3" xfId="21491"/>
    <cellStyle name="Input 3 6 4" xfId="21492"/>
    <cellStyle name="Input 3 7" xfId="21493"/>
    <cellStyle name="Input 3 7 2" xfId="21494"/>
    <cellStyle name="Input 3 7 3" xfId="21495"/>
    <cellStyle name="Input 3 7 4" xfId="21496"/>
    <cellStyle name="Input 3 8" xfId="21497"/>
    <cellStyle name="Input 3 8 2" xfId="21498"/>
    <cellStyle name="Input 3 8 3" xfId="21499"/>
    <cellStyle name="Input 3 8 4" xfId="21500"/>
    <cellStyle name="Input 3 9" xfId="21501"/>
    <cellStyle name="Input 3 9 2" xfId="21502"/>
    <cellStyle name="Input 3 9 3" xfId="21503"/>
    <cellStyle name="Input 3 9 4" xfId="21504"/>
    <cellStyle name="Input 30" xfId="21505"/>
    <cellStyle name="Input 30 2" xfId="21506"/>
    <cellStyle name="Input 30 3" xfId="21507"/>
    <cellStyle name="Input 30 4" xfId="21508"/>
    <cellStyle name="Input 31" xfId="21509"/>
    <cellStyle name="Input 31 2" xfId="21510"/>
    <cellStyle name="Input 31 3" xfId="21511"/>
    <cellStyle name="Input 31 4" xfId="21512"/>
    <cellStyle name="Input 32" xfId="21513"/>
    <cellStyle name="Input 32 2" xfId="21514"/>
    <cellStyle name="Input 32 3" xfId="21515"/>
    <cellStyle name="Input 32 4" xfId="21516"/>
    <cellStyle name="Input 33" xfId="21517"/>
    <cellStyle name="Input 33 2" xfId="21518"/>
    <cellStyle name="Input 33 3" xfId="21519"/>
    <cellStyle name="Input 33 4" xfId="21520"/>
    <cellStyle name="Input 34" xfId="21521"/>
    <cellStyle name="Input 34 2" xfId="21522"/>
    <cellStyle name="Input 34 3" xfId="21523"/>
    <cellStyle name="Input 34 4" xfId="21524"/>
    <cellStyle name="Input 35" xfId="21525"/>
    <cellStyle name="Input 35 2" xfId="21526"/>
    <cellStyle name="Input 36" xfId="21527"/>
    <cellStyle name="Input 36 2" xfId="21528"/>
    <cellStyle name="Input 37" xfId="21529"/>
    <cellStyle name="Input 38" xfId="21530"/>
    <cellStyle name="Input 39" xfId="21531"/>
    <cellStyle name="Input 4" xfId="21532"/>
    <cellStyle name="Input 4 10" xfId="21533"/>
    <cellStyle name="Input 4 10 2" xfId="21534"/>
    <cellStyle name="Input 4 10 3" xfId="21535"/>
    <cellStyle name="Input 4 10 4" xfId="21536"/>
    <cellStyle name="Input 4 11" xfId="21537"/>
    <cellStyle name="Input 4 11 2" xfId="21538"/>
    <cellStyle name="Input 4 11 3" xfId="21539"/>
    <cellStyle name="Input 4 11 4" xfId="21540"/>
    <cellStyle name="Input 4 12" xfId="21541"/>
    <cellStyle name="Input 4 12 2" xfId="21542"/>
    <cellStyle name="Input 4 12 3" xfId="21543"/>
    <cellStyle name="Input 4 12 4" xfId="21544"/>
    <cellStyle name="Input 4 13" xfId="21545"/>
    <cellStyle name="Input 4 13 2" xfId="21546"/>
    <cellStyle name="Input 4 13 3" xfId="21547"/>
    <cellStyle name="Input 4 13 4" xfId="21548"/>
    <cellStyle name="Input 4 14" xfId="21549"/>
    <cellStyle name="Input 4 14 2" xfId="21550"/>
    <cellStyle name="Input 4 14 3" xfId="21551"/>
    <cellStyle name="Input 4 14 4" xfId="21552"/>
    <cellStyle name="Input 4 15" xfId="21553"/>
    <cellStyle name="Input 4 15 2" xfId="21554"/>
    <cellStyle name="Input 4 15 3" xfId="21555"/>
    <cellStyle name="Input 4 15 4" xfId="21556"/>
    <cellStyle name="Input 4 16" xfId="21557"/>
    <cellStyle name="Input 4 16 2" xfId="21558"/>
    <cellStyle name="Input 4 16 3" xfId="21559"/>
    <cellStyle name="Input 4 16 4" xfId="21560"/>
    <cellStyle name="Input 4 17" xfId="21561"/>
    <cellStyle name="Input 4 17 2" xfId="21562"/>
    <cellStyle name="Input 4 17 3" xfId="21563"/>
    <cellStyle name="Input 4 17 4" xfId="21564"/>
    <cellStyle name="Input 4 18" xfId="21565"/>
    <cellStyle name="Input 4 18 2" xfId="21566"/>
    <cellStyle name="Input 4 18 3" xfId="21567"/>
    <cellStyle name="Input 4 18 4" xfId="21568"/>
    <cellStyle name="Input 4 19" xfId="21569"/>
    <cellStyle name="Input 4 19 2" xfId="21570"/>
    <cellStyle name="Input 4 19 3" xfId="21571"/>
    <cellStyle name="Input 4 19 4" xfId="21572"/>
    <cellStyle name="Input 4 2" xfId="21573"/>
    <cellStyle name="Input 4 2 10" xfId="21574"/>
    <cellStyle name="Input 4 2 10 2" xfId="21575"/>
    <cellStyle name="Input 4 2 10 3" xfId="21576"/>
    <cellStyle name="Input 4 2 10 4" xfId="21577"/>
    <cellStyle name="Input 4 2 11" xfId="21578"/>
    <cellStyle name="Input 4 2 11 2" xfId="21579"/>
    <cellStyle name="Input 4 2 11 3" xfId="21580"/>
    <cellStyle name="Input 4 2 11 4" xfId="21581"/>
    <cellStyle name="Input 4 2 12" xfId="21582"/>
    <cellStyle name="Input 4 2 12 2" xfId="21583"/>
    <cellStyle name="Input 4 2 12 3" xfId="21584"/>
    <cellStyle name="Input 4 2 12 4" xfId="21585"/>
    <cellStyle name="Input 4 2 13" xfId="21586"/>
    <cellStyle name="Input 4 2 13 2" xfId="21587"/>
    <cellStyle name="Input 4 2 13 3" xfId="21588"/>
    <cellStyle name="Input 4 2 13 4" xfId="21589"/>
    <cellStyle name="Input 4 2 14" xfId="21590"/>
    <cellStyle name="Input 4 2 14 2" xfId="21591"/>
    <cellStyle name="Input 4 2 14 3" xfId="21592"/>
    <cellStyle name="Input 4 2 14 4" xfId="21593"/>
    <cellStyle name="Input 4 2 15" xfId="21594"/>
    <cellStyle name="Input 4 2 15 2" xfId="21595"/>
    <cellStyle name="Input 4 2 15 3" xfId="21596"/>
    <cellStyle name="Input 4 2 15 4" xfId="21597"/>
    <cellStyle name="Input 4 2 16" xfId="21598"/>
    <cellStyle name="Input 4 2 16 2" xfId="21599"/>
    <cellStyle name="Input 4 2 16 3" xfId="21600"/>
    <cellStyle name="Input 4 2 16 4" xfId="21601"/>
    <cellStyle name="Input 4 2 17" xfId="21602"/>
    <cellStyle name="Input 4 2 17 2" xfId="21603"/>
    <cellStyle name="Input 4 2 17 3" xfId="21604"/>
    <cellStyle name="Input 4 2 17 4" xfId="21605"/>
    <cellStyle name="Input 4 2 18" xfId="21606"/>
    <cellStyle name="Input 4 2 18 2" xfId="21607"/>
    <cellStyle name="Input 4 2 18 3" xfId="21608"/>
    <cellStyle name="Input 4 2 18 4" xfId="21609"/>
    <cellStyle name="Input 4 2 19" xfId="21610"/>
    <cellStyle name="Input 4 2 19 2" xfId="21611"/>
    <cellStyle name="Input 4 2 19 3" xfId="21612"/>
    <cellStyle name="Input 4 2 19 4" xfId="21613"/>
    <cellStyle name="Input 4 2 2" xfId="21614"/>
    <cellStyle name="Input 4 2 2 2" xfId="21615"/>
    <cellStyle name="Input 4 2 2 3" xfId="21616"/>
    <cellStyle name="Input 4 2 2 4" xfId="21617"/>
    <cellStyle name="Input 4 2 20" xfId="21618"/>
    <cellStyle name="Input 4 2 20 2" xfId="21619"/>
    <cellStyle name="Input 4 2 20 3" xfId="21620"/>
    <cellStyle name="Input 4 2 20 4" xfId="21621"/>
    <cellStyle name="Input 4 2 21" xfId="21622"/>
    <cellStyle name="Input 4 2 22" xfId="21623"/>
    <cellStyle name="Input 4 2 3" xfId="21624"/>
    <cellStyle name="Input 4 2 3 2" xfId="21625"/>
    <cellStyle name="Input 4 2 3 3" xfId="21626"/>
    <cellStyle name="Input 4 2 3 4" xfId="21627"/>
    <cellStyle name="Input 4 2 4" xfId="21628"/>
    <cellStyle name="Input 4 2 4 2" xfId="21629"/>
    <cellStyle name="Input 4 2 4 3" xfId="21630"/>
    <cellStyle name="Input 4 2 4 4" xfId="21631"/>
    <cellStyle name="Input 4 2 5" xfId="21632"/>
    <cellStyle name="Input 4 2 5 2" xfId="21633"/>
    <cellStyle name="Input 4 2 5 3" xfId="21634"/>
    <cellStyle name="Input 4 2 5 4" xfId="21635"/>
    <cellStyle name="Input 4 2 6" xfId="21636"/>
    <cellStyle name="Input 4 2 6 2" xfId="21637"/>
    <cellStyle name="Input 4 2 6 3" xfId="21638"/>
    <cellStyle name="Input 4 2 6 4" xfId="21639"/>
    <cellStyle name="Input 4 2 7" xfId="21640"/>
    <cellStyle name="Input 4 2 7 2" xfId="21641"/>
    <cellStyle name="Input 4 2 7 3" xfId="21642"/>
    <cellStyle name="Input 4 2 7 4" xfId="21643"/>
    <cellStyle name="Input 4 2 8" xfId="21644"/>
    <cellStyle name="Input 4 2 8 2" xfId="21645"/>
    <cellStyle name="Input 4 2 8 3" xfId="21646"/>
    <cellStyle name="Input 4 2 8 4" xfId="21647"/>
    <cellStyle name="Input 4 2 9" xfId="21648"/>
    <cellStyle name="Input 4 2 9 2" xfId="21649"/>
    <cellStyle name="Input 4 2 9 3" xfId="21650"/>
    <cellStyle name="Input 4 2 9 4" xfId="21651"/>
    <cellStyle name="Input 4 20" xfId="21652"/>
    <cellStyle name="Input 4 20 2" xfId="21653"/>
    <cellStyle name="Input 4 20 3" xfId="21654"/>
    <cellStyle name="Input 4 20 4" xfId="21655"/>
    <cellStyle name="Input 4 21" xfId="21656"/>
    <cellStyle name="Input 4 21 2" xfId="21657"/>
    <cellStyle name="Input 4 21 3" xfId="21658"/>
    <cellStyle name="Input 4 21 4" xfId="21659"/>
    <cellStyle name="Input 4 22" xfId="21660"/>
    <cellStyle name="Input 4 22 2" xfId="21661"/>
    <cellStyle name="Input 4 22 3" xfId="21662"/>
    <cellStyle name="Input 4 22 4" xfId="21663"/>
    <cellStyle name="Input 4 23" xfId="21664"/>
    <cellStyle name="Input 4 24" xfId="21665"/>
    <cellStyle name="Input 4 25" xfId="21666"/>
    <cellStyle name="Input 4 3" xfId="21667"/>
    <cellStyle name="Input 4 3 10" xfId="21668"/>
    <cellStyle name="Input 4 3 10 2" xfId="21669"/>
    <cellStyle name="Input 4 3 10 3" xfId="21670"/>
    <cellStyle name="Input 4 3 10 4" xfId="21671"/>
    <cellStyle name="Input 4 3 11" xfId="21672"/>
    <cellStyle name="Input 4 3 11 2" xfId="21673"/>
    <cellStyle name="Input 4 3 11 3" xfId="21674"/>
    <cellStyle name="Input 4 3 11 4" xfId="21675"/>
    <cellStyle name="Input 4 3 12" xfId="21676"/>
    <cellStyle name="Input 4 3 12 2" xfId="21677"/>
    <cellStyle name="Input 4 3 12 3" xfId="21678"/>
    <cellStyle name="Input 4 3 12 4" xfId="21679"/>
    <cellStyle name="Input 4 3 13" xfId="21680"/>
    <cellStyle name="Input 4 3 13 2" xfId="21681"/>
    <cellStyle name="Input 4 3 13 3" xfId="21682"/>
    <cellStyle name="Input 4 3 13 4" xfId="21683"/>
    <cellStyle name="Input 4 3 14" xfId="21684"/>
    <cellStyle name="Input 4 3 14 2" xfId="21685"/>
    <cellStyle name="Input 4 3 14 3" xfId="21686"/>
    <cellStyle name="Input 4 3 14 4" xfId="21687"/>
    <cellStyle name="Input 4 3 15" xfId="21688"/>
    <cellStyle name="Input 4 3 15 2" xfId="21689"/>
    <cellStyle name="Input 4 3 15 3" xfId="21690"/>
    <cellStyle name="Input 4 3 15 4" xfId="21691"/>
    <cellStyle name="Input 4 3 16" xfId="21692"/>
    <cellStyle name="Input 4 3 16 2" xfId="21693"/>
    <cellStyle name="Input 4 3 16 3" xfId="21694"/>
    <cellStyle name="Input 4 3 16 4" xfId="21695"/>
    <cellStyle name="Input 4 3 17" xfId="21696"/>
    <cellStyle name="Input 4 3 17 2" xfId="21697"/>
    <cellStyle name="Input 4 3 17 3" xfId="21698"/>
    <cellStyle name="Input 4 3 17 4" xfId="21699"/>
    <cellStyle name="Input 4 3 18" xfId="21700"/>
    <cellStyle name="Input 4 3 18 2" xfId="21701"/>
    <cellStyle name="Input 4 3 18 3" xfId="21702"/>
    <cellStyle name="Input 4 3 18 4" xfId="21703"/>
    <cellStyle name="Input 4 3 19" xfId="21704"/>
    <cellStyle name="Input 4 3 19 2" xfId="21705"/>
    <cellStyle name="Input 4 3 19 3" xfId="21706"/>
    <cellStyle name="Input 4 3 19 4" xfId="21707"/>
    <cellStyle name="Input 4 3 2" xfId="21708"/>
    <cellStyle name="Input 4 3 2 2" xfId="21709"/>
    <cellStyle name="Input 4 3 2 3" xfId="21710"/>
    <cellStyle name="Input 4 3 2 4" xfId="21711"/>
    <cellStyle name="Input 4 3 20" xfId="21712"/>
    <cellStyle name="Input 4 3 20 2" xfId="21713"/>
    <cellStyle name="Input 4 3 20 3" xfId="21714"/>
    <cellStyle name="Input 4 3 20 4" xfId="21715"/>
    <cellStyle name="Input 4 3 21" xfId="21716"/>
    <cellStyle name="Input 4 3 22" xfId="21717"/>
    <cellStyle name="Input 4 3 3" xfId="21718"/>
    <cellStyle name="Input 4 3 3 2" xfId="21719"/>
    <cellStyle name="Input 4 3 3 3" xfId="21720"/>
    <cellStyle name="Input 4 3 3 4" xfId="21721"/>
    <cellStyle name="Input 4 3 4" xfId="21722"/>
    <cellStyle name="Input 4 3 4 2" xfId="21723"/>
    <cellStyle name="Input 4 3 4 3" xfId="21724"/>
    <cellStyle name="Input 4 3 4 4" xfId="21725"/>
    <cellStyle name="Input 4 3 5" xfId="21726"/>
    <cellStyle name="Input 4 3 5 2" xfId="21727"/>
    <cellStyle name="Input 4 3 5 3" xfId="21728"/>
    <cellStyle name="Input 4 3 5 4" xfId="21729"/>
    <cellStyle name="Input 4 3 6" xfId="21730"/>
    <cellStyle name="Input 4 3 6 2" xfId="21731"/>
    <cellStyle name="Input 4 3 6 3" xfId="21732"/>
    <cellStyle name="Input 4 3 6 4" xfId="21733"/>
    <cellStyle name="Input 4 3 7" xfId="21734"/>
    <cellStyle name="Input 4 3 7 2" xfId="21735"/>
    <cellStyle name="Input 4 3 7 3" xfId="21736"/>
    <cellStyle name="Input 4 3 7 4" xfId="21737"/>
    <cellStyle name="Input 4 3 8" xfId="21738"/>
    <cellStyle name="Input 4 3 8 2" xfId="21739"/>
    <cellStyle name="Input 4 3 8 3" xfId="21740"/>
    <cellStyle name="Input 4 3 8 4" xfId="21741"/>
    <cellStyle name="Input 4 3 9" xfId="21742"/>
    <cellStyle name="Input 4 3 9 2" xfId="21743"/>
    <cellStyle name="Input 4 3 9 3" xfId="21744"/>
    <cellStyle name="Input 4 3 9 4" xfId="21745"/>
    <cellStyle name="Input 4 4" xfId="21746"/>
    <cellStyle name="Input 4 4 2" xfId="21747"/>
    <cellStyle name="Input 4 4 3" xfId="21748"/>
    <cellStyle name="Input 4 5" xfId="21749"/>
    <cellStyle name="Input 4 5 2" xfId="21750"/>
    <cellStyle name="Input 4 5 3" xfId="21751"/>
    <cellStyle name="Input 4 5 4" xfId="21752"/>
    <cellStyle name="Input 4 6" xfId="21753"/>
    <cellStyle name="Input 4 6 2" xfId="21754"/>
    <cellStyle name="Input 4 6 3" xfId="21755"/>
    <cellStyle name="Input 4 6 4" xfId="21756"/>
    <cellStyle name="Input 4 7" xfId="21757"/>
    <cellStyle name="Input 4 7 2" xfId="21758"/>
    <cellStyle name="Input 4 7 3" xfId="21759"/>
    <cellStyle name="Input 4 7 4" xfId="21760"/>
    <cellStyle name="Input 4 8" xfId="21761"/>
    <cellStyle name="Input 4 8 2" xfId="21762"/>
    <cellStyle name="Input 4 8 3" xfId="21763"/>
    <cellStyle name="Input 4 8 4" xfId="21764"/>
    <cellStyle name="Input 4 9" xfId="21765"/>
    <cellStyle name="Input 4 9 2" xfId="21766"/>
    <cellStyle name="Input 4 9 3" xfId="21767"/>
    <cellStyle name="Input 4 9 4" xfId="21768"/>
    <cellStyle name="Input 40" xfId="21769"/>
    <cellStyle name="Input 41" xfId="21770"/>
    <cellStyle name="Input 42" xfId="21771"/>
    <cellStyle name="Input 43" xfId="21772"/>
    <cellStyle name="Input 44" xfId="21773"/>
    <cellStyle name="Input 45" xfId="21774"/>
    <cellStyle name="Input 46" xfId="21775"/>
    <cellStyle name="Input 47" xfId="21776"/>
    <cellStyle name="Input 48" xfId="21777"/>
    <cellStyle name="Input 49" xfId="21778"/>
    <cellStyle name="Input 5" xfId="21779"/>
    <cellStyle name="Input 5 10" xfId="21780"/>
    <cellStyle name="Input 5 10 2" xfId="21781"/>
    <cellStyle name="Input 5 10 3" xfId="21782"/>
    <cellStyle name="Input 5 10 4" xfId="21783"/>
    <cellStyle name="Input 5 11" xfId="21784"/>
    <cellStyle name="Input 5 11 2" xfId="21785"/>
    <cellStyle name="Input 5 11 3" xfId="21786"/>
    <cellStyle name="Input 5 11 4" xfId="21787"/>
    <cellStyle name="Input 5 12" xfId="21788"/>
    <cellStyle name="Input 5 12 2" xfId="21789"/>
    <cellStyle name="Input 5 12 3" xfId="21790"/>
    <cellStyle name="Input 5 12 4" xfId="21791"/>
    <cellStyle name="Input 5 13" xfId="21792"/>
    <cellStyle name="Input 5 13 2" xfId="21793"/>
    <cellStyle name="Input 5 13 3" xfId="21794"/>
    <cellStyle name="Input 5 13 4" xfId="21795"/>
    <cellStyle name="Input 5 14" xfId="21796"/>
    <cellStyle name="Input 5 14 2" xfId="21797"/>
    <cellStyle name="Input 5 14 3" xfId="21798"/>
    <cellStyle name="Input 5 14 4" xfId="21799"/>
    <cellStyle name="Input 5 15" xfId="21800"/>
    <cellStyle name="Input 5 15 2" xfId="21801"/>
    <cellStyle name="Input 5 15 3" xfId="21802"/>
    <cellStyle name="Input 5 15 4" xfId="21803"/>
    <cellStyle name="Input 5 16" xfId="21804"/>
    <cellStyle name="Input 5 16 2" xfId="21805"/>
    <cellStyle name="Input 5 16 3" xfId="21806"/>
    <cellStyle name="Input 5 16 4" xfId="21807"/>
    <cellStyle name="Input 5 17" xfId="21808"/>
    <cellStyle name="Input 5 17 2" xfId="21809"/>
    <cellStyle name="Input 5 17 3" xfId="21810"/>
    <cellStyle name="Input 5 17 4" xfId="21811"/>
    <cellStyle name="Input 5 18" xfId="21812"/>
    <cellStyle name="Input 5 18 2" xfId="21813"/>
    <cellStyle name="Input 5 18 3" xfId="21814"/>
    <cellStyle name="Input 5 18 4" xfId="21815"/>
    <cellStyle name="Input 5 19" xfId="21816"/>
    <cellStyle name="Input 5 19 2" xfId="21817"/>
    <cellStyle name="Input 5 19 3" xfId="21818"/>
    <cellStyle name="Input 5 19 4" xfId="21819"/>
    <cellStyle name="Input 5 2" xfId="21820"/>
    <cellStyle name="Input 5 2 10" xfId="21821"/>
    <cellStyle name="Input 5 2 10 2" xfId="21822"/>
    <cellStyle name="Input 5 2 10 3" xfId="21823"/>
    <cellStyle name="Input 5 2 10 4" xfId="21824"/>
    <cellStyle name="Input 5 2 11" xfId="21825"/>
    <cellStyle name="Input 5 2 11 2" xfId="21826"/>
    <cellStyle name="Input 5 2 11 3" xfId="21827"/>
    <cellStyle name="Input 5 2 11 4" xfId="21828"/>
    <cellStyle name="Input 5 2 12" xfId="21829"/>
    <cellStyle name="Input 5 2 12 2" xfId="21830"/>
    <cellStyle name="Input 5 2 12 3" xfId="21831"/>
    <cellStyle name="Input 5 2 12 4" xfId="21832"/>
    <cellStyle name="Input 5 2 13" xfId="21833"/>
    <cellStyle name="Input 5 2 13 2" xfId="21834"/>
    <cellStyle name="Input 5 2 13 3" xfId="21835"/>
    <cellStyle name="Input 5 2 13 4" xfId="21836"/>
    <cellStyle name="Input 5 2 14" xfId="21837"/>
    <cellStyle name="Input 5 2 14 2" xfId="21838"/>
    <cellStyle name="Input 5 2 14 3" xfId="21839"/>
    <cellStyle name="Input 5 2 14 4" xfId="21840"/>
    <cellStyle name="Input 5 2 15" xfId="21841"/>
    <cellStyle name="Input 5 2 15 2" xfId="21842"/>
    <cellStyle name="Input 5 2 15 3" xfId="21843"/>
    <cellStyle name="Input 5 2 15 4" xfId="21844"/>
    <cellStyle name="Input 5 2 16" xfId="21845"/>
    <cellStyle name="Input 5 2 16 2" xfId="21846"/>
    <cellStyle name="Input 5 2 16 3" xfId="21847"/>
    <cellStyle name="Input 5 2 16 4" xfId="21848"/>
    <cellStyle name="Input 5 2 17" xfId="21849"/>
    <cellStyle name="Input 5 2 17 2" xfId="21850"/>
    <cellStyle name="Input 5 2 17 3" xfId="21851"/>
    <cellStyle name="Input 5 2 17 4" xfId="21852"/>
    <cellStyle name="Input 5 2 18" xfId="21853"/>
    <cellStyle name="Input 5 2 18 2" xfId="21854"/>
    <cellStyle name="Input 5 2 18 3" xfId="21855"/>
    <cellStyle name="Input 5 2 18 4" xfId="21856"/>
    <cellStyle name="Input 5 2 19" xfId="21857"/>
    <cellStyle name="Input 5 2 19 2" xfId="21858"/>
    <cellStyle name="Input 5 2 19 3" xfId="21859"/>
    <cellStyle name="Input 5 2 19 4" xfId="21860"/>
    <cellStyle name="Input 5 2 2" xfId="21861"/>
    <cellStyle name="Input 5 2 2 2" xfId="21862"/>
    <cellStyle name="Input 5 2 2 3" xfId="21863"/>
    <cellStyle name="Input 5 2 2 4" xfId="21864"/>
    <cellStyle name="Input 5 2 20" xfId="21865"/>
    <cellStyle name="Input 5 2 20 2" xfId="21866"/>
    <cellStyle name="Input 5 2 20 3" xfId="21867"/>
    <cellStyle name="Input 5 2 20 4" xfId="21868"/>
    <cellStyle name="Input 5 2 21" xfId="21869"/>
    <cellStyle name="Input 5 2 22" xfId="21870"/>
    <cellStyle name="Input 5 2 3" xfId="21871"/>
    <cellStyle name="Input 5 2 3 2" xfId="21872"/>
    <cellStyle name="Input 5 2 3 3" xfId="21873"/>
    <cellStyle name="Input 5 2 3 4" xfId="21874"/>
    <cellStyle name="Input 5 2 4" xfId="21875"/>
    <cellStyle name="Input 5 2 4 2" xfId="21876"/>
    <cellStyle name="Input 5 2 4 3" xfId="21877"/>
    <cellStyle name="Input 5 2 4 4" xfId="21878"/>
    <cellStyle name="Input 5 2 5" xfId="21879"/>
    <cellStyle name="Input 5 2 5 2" xfId="21880"/>
    <cellStyle name="Input 5 2 5 3" xfId="21881"/>
    <cellStyle name="Input 5 2 5 4" xfId="21882"/>
    <cellStyle name="Input 5 2 6" xfId="21883"/>
    <cellStyle name="Input 5 2 6 2" xfId="21884"/>
    <cellStyle name="Input 5 2 6 3" xfId="21885"/>
    <cellStyle name="Input 5 2 6 4" xfId="21886"/>
    <cellStyle name="Input 5 2 7" xfId="21887"/>
    <cellStyle name="Input 5 2 7 2" xfId="21888"/>
    <cellStyle name="Input 5 2 7 3" xfId="21889"/>
    <cellStyle name="Input 5 2 7 4" xfId="21890"/>
    <cellStyle name="Input 5 2 8" xfId="21891"/>
    <cellStyle name="Input 5 2 8 2" xfId="21892"/>
    <cellStyle name="Input 5 2 8 3" xfId="21893"/>
    <cellStyle name="Input 5 2 8 4" xfId="21894"/>
    <cellStyle name="Input 5 2 9" xfId="21895"/>
    <cellStyle name="Input 5 2 9 2" xfId="21896"/>
    <cellStyle name="Input 5 2 9 3" xfId="21897"/>
    <cellStyle name="Input 5 2 9 4" xfId="21898"/>
    <cellStyle name="Input 5 20" xfId="21899"/>
    <cellStyle name="Input 5 20 2" xfId="21900"/>
    <cellStyle name="Input 5 20 3" xfId="21901"/>
    <cellStyle name="Input 5 20 4" xfId="21902"/>
    <cellStyle name="Input 5 21" xfId="21903"/>
    <cellStyle name="Input 5 21 2" xfId="21904"/>
    <cellStyle name="Input 5 21 3" xfId="21905"/>
    <cellStyle name="Input 5 21 4" xfId="21906"/>
    <cellStyle name="Input 5 22" xfId="21907"/>
    <cellStyle name="Input 5 22 2" xfId="21908"/>
    <cellStyle name="Input 5 22 3" xfId="21909"/>
    <cellStyle name="Input 5 22 4" xfId="21910"/>
    <cellStyle name="Input 5 23" xfId="21911"/>
    <cellStyle name="Input 5 24" xfId="21912"/>
    <cellStyle name="Input 5 25" xfId="21913"/>
    <cellStyle name="Input 5 3" xfId="21914"/>
    <cellStyle name="Input 5 3 10" xfId="21915"/>
    <cellStyle name="Input 5 3 10 2" xfId="21916"/>
    <cellStyle name="Input 5 3 10 3" xfId="21917"/>
    <cellStyle name="Input 5 3 10 4" xfId="21918"/>
    <cellStyle name="Input 5 3 11" xfId="21919"/>
    <cellStyle name="Input 5 3 11 2" xfId="21920"/>
    <cellStyle name="Input 5 3 11 3" xfId="21921"/>
    <cellStyle name="Input 5 3 11 4" xfId="21922"/>
    <cellStyle name="Input 5 3 12" xfId="21923"/>
    <cellStyle name="Input 5 3 12 2" xfId="21924"/>
    <cellStyle name="Input 5 3 12 3" xfId="21925"/>
    <cellStyle name="Input 5 3 12 4" xfId="21926"/>
    <cellStyle name="Input 5 3 13" xfId="21927"/>
    <cellStyle name="Input 5 3 13 2" xfId="21928"/>
    <cellStyle name="Input 5 3 13 3" xfId="21929"/>
    <cellStyle name="Input 5 3 13 4" xfId="21930"/>
    <cellStyle name="Input 5 3 14" xfId="21931"/>
    <cellStyle name="Input 5 3 14 2" xfId="21932"/>
    <cellStyle name="Input 5 3 14 3" xfId="21933"/>
    <cellStyle name="Input 5 3 14 4" xfId="21934"/>
    <cellStyle name="Input 5 3 15" xfId="21935"/>
    <cellStyle name="Input 5 3 15 2" xfId="21936"/>
    <cellStyle name="Input 5 3 15 3" xfId="21937"/>
    <cellStyle name="Input 5 3 15 4" xfId="21938"/>
    <cellStyle name="Input 5 3 16" xfId="21939"/>
    <cellStyle name="Input 5 3 16 2" xfId="21940"/>
    <cellStyle name="Input 5 3 16 3" xfId="21941"/>
    <cellStyle name="Input 5 3 16 4" xfId="21942"/>
    <cellStyle name="Input 5 3 17" xfId="21943"/>
    <cellStyle name="Input 5 3 17 2" xfId="21944"/>
    <cellStyle name="Input 5 3 17 3" xfId="21945"/>
    <cellStyle name="Input 5 3 17 4" xfId="21946"/>
    <cellStyle name="Input 5 3 18" xfId="21947"/>
    <cellStyle name="Input 5 3 18 2" xfId="21948"/>
    <cellStyle name="Input 5 3 18 3" xfId="21949"/>
    <cellStyle name="Input 5 3 18 4" xfId="21950"/>
    <cellStyle name="Input 5 3 19" xfId="21951"/>
    <cellStyle name="Input 5 3 19 2" xfId="21952"/>
    <cellStyle name="Input 5 3 19 3" xfId="21953"/>
    <cellStyle name="Input 5 3 19 4" xfId="21954"/>
    <cellStyle name="Input 5 3 2" xfId="21955"/>
    <cellStyle name="Input 5 3 2 2" xfId="21956"/>
    <cellStyle name="Input 5 3 2 3" xfId="21957"/>
    <cellStyle name="Input 5 3 2 4" xfId="21958"/>
    <cellStyle name="Input 5 3 20" xfId="21959"/>
    <cellStyle name="Input 5 3 20 2" xfId="21960"/>
    <cellStyle name="Input 5 3 20 3" xfId="21961"/>
    <cellStyle name="Input 5 3 20 4" xfId="21962"/>
    <cellStyle name="Input 5 3 21" xfId="21963"/>
    <cellStyle name="Input 5 3 22" xfId="21964"/>
    <cellStyle name="Input 5 3 3" xfId="21965"/>
    <cellStyle name="Input 5 3 3 2" xfId="21966"/>
    <cellStyle name="Input 5 3 3 3" xfId="21967"/>
    <cellStyle name="Input 5 3 3 4" xfId="21968"/>
    <cellStyle name="Input 5 3 4" xfId="21969"/>
    <cellStyle name="Input 5 3 4 2" xfId="21970"/>
    <cellStyle name="Input 5 3 4 3" xfId="21971"/>
    <cellStyle name="Input 5 3 4 4" xfId="21972"/>
    <cellStyle name="Input 5 3 5" xfId="21973"/>
    <cellStyle name="Input 5 3 5 2" xfId="21974"/>
    <cellStyle name="Input 5 3 5 3" xfId="21975"/>
    <cellStyle name="Input 5 3 5 4" xfId="21976"/>
    <cellStyle name="Input 5 3 6" xfId="21977"/>
    <cellStyle name="Input 5 3 6 2" xfId="21978"/>
    <cellStyle name="Input 5 3 6 3" xfId="21979"/>
    <cellStyle name="Input 5 3 6 4" xfId="21980"/>
    <cellStyle name="Input 5 3 7" xfId="21981"/>
    <cellStyle name="Input 5 3 7 2" xfId="21982"/>
    <cellStyle name="Input 5 3 7 3" xfId="21983"/>
    <cellStyle name="Input 5 3 7 4" xfId="21984"/>
    <cellStyle name="Input 5 3 8" xfId="21985"/>
    <cellStyle name="Input 5 3 8 2" xfId="21986"/>
    <cellStyle name="Input 5 3 8 3" xfId="21987"/>
    <cellStyle name="Input 5 3 8 4" xfId="21988"/>
    <cellStyle name="Input 5 3 9" xfId="21989"/>
    <cellStyle name="Input 5 3 9 2" xfId="21990"/>
    <cellStyle name="Input 5 3 9 3" xfId="21991"/>
    <cellStyle name="Input 5 3 9 4" xfId="21992"/>
    <cellStyle name="Input 5 4" xfId="21993"/>
    <cellStyle name="Input 5 4 2" xfId="21994"/>
    <cellStyle name="Input 5 4 3" xfId="21995"/>
    <cellStyle name="Input 5 5" xfId="21996"/>
    <cellStyle name="Input 5 5 2" xfId="21997"/>
    <cellStyle name="Input 5 5 3" xfId="21998"/>
    <cellStyle name="Input 5 5 4" xfId="21999"/>
    <cellStyle name="Input 5 6" xfId="22000"/>
    <cellStyle name="Input 5 6 2" xfId="22001"/>
    <cellStyle name="Input 5 6 3" xfId="22002"/>
    <cellStyle name="Input 5 6 4" xfId="22003"/>
    <cellStyle name="Input 5 7" xfId="22004"/>
    <cellStyle name="Input 5 7 2" xfId="22005"/>
    <cellStyle name="Input 5 7 3" xfId="22006"/>
    <cellStyle name="Input 5 7 4" xfId="22007"/>
    <cellStyle name="Input 5 8" xfId="22008"/>
    <cellStyle name="Input 5 8 2" xfId="22009"/>
    <cellStyle name="Input 5 8 3" xfId="22010"/>
    <cellStyle name="Input 5 8 4" xfId="22011"/>
    <cellStyle name="Input 5 9" xfId="22012"/>
    <cellStyle name="Input 5 9 2" xfId="22013"/>
    <cellStyle name="Input 5 9 3" xfId="22014"/>
    <cellStyle name="Input 5 9 4" xfId="22015"/>
    <cellStyle name="Input 6" xfId="22016"/>
    <cellStyle name="Input 6 10" xfId="22017"/>
    <cellStyle name="Input 6 10 2" xfId="22018"/>
    <cellStyle name="Input 6 10 3" xfId="22019"/>
    <cellStyle name="Input 6 10 4" xfId="22020"/>
    <cellStyle name="Input 6 11" xfId="22021"/>
    <cellStyle name="Input 6 11 2" xfId="22022"/>
    <cellStyle name="Input 6 11 3" xfId="22023"/>
    <cellStyle name="Input 6 11 4" xfId="22024"/>
    <cellStyle name="Input 6 12" xfId="22025"/>
    <cellStyle name="Input 6 12 2" xfId="22026"/>
    <cellStyle name="Input 6 12 3" xfId="22027"/>
    <cellStyle name="Input 6 12 4" xfId="22028"/>
    <cellStyle name="Input 6 13" xfId="22029"/>
    <cellStyle name="Input 6 13 2" xfId="22030"/>
    <cellStyle name="Input 6 13 3" xfId="22031"/>
    <cellStyle name="Input 6 13 4" xfId="22032"/>
    <cellStyle name="Input 6 14" xfId="22033"/>
    <cellStyle name="Input 6 14 2" xfId="22034"/>
    <cellStyle name="Input 6 14 3" xfId="22035"/>
    <cellStyle name="Input 6 14 4" xfId="22036"/>
    <cellStyle name="Input 6 15" xfId="22037"/>
    <cellStyle name="Input 6 15 2" xfId="22038"/>
    <cellStyle name="Input 6 15 3" xfId="22039"/>
    <cellStyle name="Input 6 15 4" xfId="22040"/>
    <cellStyle name="Input 6 16" xfId="22041"/>
    <cellStyle name="Input 6 16 2" xfId="22042"/>
    <cellStyle name="Input 6 16 3" xfId="22043"/>
    <cellStyle name="Input 6 16 4" xfId="22044"/>
    <cellStyle name="Input 6 17" xfId="22045"/>
    <cellStyle name="Input 6 17 2" xfId="22046"/>
    <cellStyle name="Input 6 17 3" xfId="22047"/>
    <cellStyle name="Input 6 17 4" xfId="22048"/>
    <cellStyle name="Input 6 18" xfId="22049"/>
    <cellStyle name="Input 6 18 2" xfId="22050"/>
    <cellStyle name="Input 6 18 3" xfId="22051"/>
    <cellStyle name="Input 6 18 4" xfId="22052"/>
    <cellStyle name="Input 6 19" xfId="22053"/>
    <cellStyle name="Input 6 19 2" xfId="22054"/>
    <cellStyle name="Input 6 19 3" xfId="22055"/>
    <cellStyle name="Input 6 19 4" xfId="22056"/>
    <cellStyle name="Input 6 2" xfId="22057"/>
    <cellStyle name="Input 6 2 2" xfId="22058"/>
    <cellStyle name="Input 6 2 2 10" xfId="22059"/>
    <cellStyle name="Input 6 2 2 10 2" xfId="22060"/>
    <cellStyle name="Input 6 2 2 10 3" xfId="22061"/>
    <cellStyle name="Input 6 2 2 10 4" xfId="22062"/>
    <cellStyle name="Input 6 2 2 11" xfId="22063"/>
    <cellStyle name="Input 6 2 2 11 2" xfId="22064"/>
    <cellStyle name="Input 6 2 2 11 3" xfId="22065"/>
    <cellStyle name="Input 6 2 2 11 4" xfId="22066"/>
    <cellStyle name="Input 6 2 2 12" xfId="22067"/>
    <cellStyle name="Input 6 2 2 12 2" xfId="22068"/>
    <cellStyle name="Input 6 2 2 12 3" xfId="22069"/>
    <cellStyle name="Input 6 2 2 12 4" xfId="22070"/>
    <cellStyle name="Input 6 2 2 13" xfId="22071"/>
    <cellStyle name="Input 6 2 2 13 2" xfId="22072"/>
    <cellStyle name="Input 6 2 2 13 3" xfId="22073"/>
    <cellStyle name="Input 6 2 2 13 4" xfId="22074"/>
    <cellStyle name="Input 6 2 2 14" xfId="22075"/>
    <cellStyle name="Input 6 2 2 14 2" xfId="22076"/>
    <cellStyle name="Input 6 2 2 14 3" xfId="22077"/>
    <cellStyle name="Input 6 2 2 14 4" xfId="22078"/>
    <cellStyle name="Input 6 2 2 15" xfId="22079"/>
    <cellStyle name="Input 6 2 2 15 2" xfId="22080"/>
    <cellStyle name="Input 6 2 2 15 3" xfId="22081"/>
    <cellStyle name="Input 6 2 2 15 4" xfId="22082"/>
    <cellStyle name="Input 6 2 2 16" xfId="22083"/>
    <cellStyle name="Input 6 2 2 16 2" xfId="22084"/>
    <cellStyle name="Input 6 2 2 16 3" xfId="22085"/>
    <cellStyle name="Input 6 2 2 16 4" xfId="22086"/>
    <cellStyle name="Input 6 2 2 17" xfId="22087"/>
    <cellStyle name="Input 6 2 2 17 2" xfId="22088"/>
    <cellStyle name="Input 6 2 2 17 3" xfId="22089"/>
    <cellStyle name="Input 6 2 2 17 4" xfId="22090"/>
    <cellStyle name="Input 6 2 2 18" xfId="22091"/>
    <cellStyle name="Input 6 2 2 18 2" xfId="22092"/>
    <cellStyle name="Input 6 2 2 18 3" xfId="22093"/>
    <cellStyle name="Input 6 2 2 18 4" xfId="22094"/>
    <cellStyle name="Input 6 2 2 19" xfId="22095"/>
    <cellStyle name="Input 6 2 2 19 2" xfId="22096"/>
    <cellStyle name="Input 6 2 2 19 3" xfId="22097"/>
    <cellStyle name="Input 6 2 2 19 4" xfId="22098"/>
    <cellStyle name="Input 6 2 2 2" xfId="22099"/>
    <cellStyle name="Input 6 2 2 2 2" xfId="22100"/>
    <cellStyle name="Input 6 2 2 2 3" xfId="22101"/>
    <cellStyle name="Input 6 2 2 2 4" xfId="22102"/>
    <cellStyle name="Input 6 2 2 20" xfId="22103"/>
    <cellStyle name="Input 6 2 2 20 2" xfId="22104"/>
    <cellStyle name="Input 6 2 2 20 3" xfId="22105"/>
    <cellStyle name="Input 6 2 2 20 4" xfId="22106"/>
    <cellStyle name="Input 6 2 2 21" xfId="22107"/>
    <cellStyle name="Input 6 2 2 22" xfId="22108"/>
    <cellStyle name="Input 6 2 2 3" xfId="22109"/>
    <cellStyle name="Input 6 2 2 3 2" xfId="22110"/>
    <cellStyle name="Input 6 2 2 3 3" xfId="22111"/>
    <cellStyle name="Input 6 2 2 3 4" xfId="22112"/>
    <cellStyle name="Input 6 2 2 4" xfId="22113"/>
    <cellStyle name="Input 6 2 2 4 2" xfId="22114"/>
    <cellStyle name="Input 6 2 2 4 3" xfId="22115"/>
    <cellStyle name="Input 6 2 2 4 4" xfId="22116"/>
    <cellStyle name="Input 6 2 2 5" xfId="22117"/>
    <cellStyle name="Input 6 2 2 5 2" xfId="22118"/>
    <cellStyle name="Input 6 2 2 5 3" xfId="22119"/>
    <cellStyle name="Input 6 2 2 5 4" xfId="22120"/>
    <cellStyle name="Input 6 2 2 6" xfId="22121"/>
    <cellStyle name="Input 6 2 2 6 2" xfId="22122"/>
    <cellStyle name="Input 6 2 2 6 3" xfId="22123"/>
    <cellStyle name="Input 6 2 2 6 4" xfId="22124"/>
    <cellStyle name="Input 6 2 2 7" xfId="22125"/>
    <cellStyle name="Input 6 2 2 7 2" xfId="22126"/>
    <cellStyle name="Input 6 2 2 7 3" xfId="22127"/>
    <cellStyle name="Input 6 2 2 7 4" xfId="22128"/>
    <cellStyle name="Input 6 2 2 8" xfId="22129"/>
    <cellStyle name="Input 6 2 2 8 2" xfId="22130"/>
    <cellStyle name="Input 6 2 2 8 3" xfId="22131"/>
    <cellStyle name="Input 6 2 2 8 4" xfId="22132"/>
    <cellStyle name="Input 6 2 2 9" xfId="22133"/>
    <cellStyle name="Input 6 2 2 9 2" xfId="22134"/>
    <cellStyle name="Input 6 2 2 9 3" xfId="22135"/>
    <cellStyle name="Input 6 2 2 9 4" xfId="22136"/>
    <cellStyle name="Input 6 2 3" xfId="22137"/>
    <cellStyle name="Input 6 20" xfId="22138"/>
    <cellStyle name="Input 6 20 2" xfId="22139"/>
    <cellStyle name="Input 6 20 3" xfId="22140"/>
    <cellStyle name="Input 6 20 4" xfId="22141"/>
    <cellStyle name="Input 6 21" xfId="22142"/>
    <cellStyle name="Input 6 21 2" xfId="22143"/>
    <cellStyle name="Input 6 21 3" xfId="22144"/>
    <cellStyle name="Input 6 21 4" xfId="22145"/>
    <cellStyle name="Input 6 22" xfId="22146"/>
    <cellStyle name="Input 6 22 2" xfId="22147"/>
    <cellStyle name="Input 6 22 3" xfId="22148"/>
    <cellStyle name="Input 6 22 4" xfId="22149"/>
    <cellStyle name="Input 6 23" xfId="22150"/>
    <cellStyle name="Input 6 24" xfId="22151"/>
    <cellStyle name="Input 6 25" xfId="22152"/>
    <cellStyle name="Input 6 3" xfId="22153"/>
    <cellStyle name="Input 6 3 10" xfId="22154"/>
    <cellStyle name="Input 6 3 10 2" xfId="22155"/>
    <cellStyle name="Input 6 3 10 3" xfId="22156"/>
    <cellStyle name="Input 6 3 10 4" xfId="22157"/>
    <cellStyle name="Input 6 3 11" xfId="22158"/>
    <cellStyle name="Input 6 3 11 2" xfId="22159"/>
    <cellStyle name="Input 6 3 11 3" xfId="22160"/>
    <cellStyle name="Input 6 3 11 4" xfId="22161"/>
    <cellStyle name="Input 6 3 12" xfId="22162"/>
    <cellStyle name="Input 6 3 12 2" xfId="22163"/>
    <cellStyle name="Input 6 3 12 3" xfId="22164"/>
    <cellStyle name="Input 6 3 12 4" xfId="22165"/>
    <cellStyle name="Input 6 3 13" xfId="22166"/>
    <cellStyle name="Input 6 3 13 2" xfId="22167"/>
    <cellStyle name="Input 6 3 13 3" xfId="22168"/>
    <cellStyle name="Input 6 3 13 4" xfId="22169"/>
    <cellStyle name="Input 6 3 14" xfId="22170"/>
    <cellStyle name="Input 6 3 14 2" xfId="22171"/>
    <cellStyle name="Input 6 3 14 3" xfId="22172"/>
    <cellStyle name="Input 6 3 14 4" xfId="22173"/>
    <cellStyle name="Input 6 3 15" xfId="22174"/>
    <cellStyle name="Input 6 3 15 2" xfId="22175"/>
    <cellStyle name="Input 6 3 15 3" xfId="22176"/>
    <cellStyle name="Input 6 3 15 4" xfId="22177"/>
    <cellStyle name="Input 6 3 16" xfId="22178"/>
    <cellStyle name="Input 6 3 16 2" xfId="22179"/>
    <cellStyle name="Input 6 3 16 3" xfId="22180"/>
    <cellStyle name="Input 6 3 16 4" xfId="22181"/>
    <cellStyle name="Input 6 3 17" xfId="22182"/>
    <cellStyle name="Input 6 3 17 2" xfId="22183"/>
    <cellStyle name="Input 6 3 17 3" xfId="22184"/>
    <cellStyle name="Input 6 3 17 4" xfId="22185"/>
    <cellStyle name="Input 6 3 18" xfId="22186"/>
    <cellStyle name="Input 6 3 18 2" xfId="22187"/>
    <cellStyle name="Input 6 3 18 3" xfId="22188"/>
    <cellStyle name="Input 6 3 18 4" xfId="22189"/>
    <cellStyle name="Input 6 3 19" xfId="22190"/>
    <cellStyle name="Input 6 3 19 2" xfId="22191"/>
    <cellStyle name="Input 6 3 19 3" xfId="22192"/>
    <cellStyle name="Input 6 3 19 4" xfId="22193"/>
    <cellStyle name="Input 6 3 2" xfId="22194"/>
    <cellStyle name="Input 6 3 2 2" xfId="22195"/>
    <cellStyle name="Input 6 3 2 3" xfId="22196"/>
    <cellStyle name="Input 6 3 2 4" xfId="22197"/>
    <cellStyle name="Input 6 3 20" xfId="22198"/>
    <cellStyle name="Input 6 3 20 2" xfId="22199"/>
    <cellStyle name="Input 6 3 20 3" xfId="22200"/>
    <cellStyle name="Input 6 3 20 4" xfId="22201"/>
    <cellStyle name="Input 6 3 21" xfId="22202"/>
    <cellStyle name="Input 6 3 22" xfId="22203"/>
    <cellStyle name="Input 6 3 3" xfId="22204"/>
    <cellStyle name="Input 6 3 3 2" xfId="22205"/>
    <cellStyle name="Input 6 3 3 3" xfId="22206"/>
    <cellStyle name="Input 6 3 3 4" xfId="22207"/>
    <cellStyle name="Input 6 3 4" xfId="22208"/>
    <cellStyle name="Input 6 3 4 2" xfId="22209"/>
    <cellStyle name="Input 6 3 4 3" xfId="22210"/>
    <cellStyle name="Input 6 3 4 4" xfId="22211"/>
    <cellStyle name="Input 6 3 5" xfId="22212"/>
    <cellStyle name="Input 6 3 5 2" xfId="22213"/>
    <cellStyle name="Input 6 3 5 3" xfId="22214"/>
    <cellStyle name="Input 6 3 5 4" xfId="22215"/>
    <cellStyle name="Input 6 3 6" xfId="22216"/>
    <cellStyle name="Input 6 3 6 2" xfId="22217"/>
    <cellStyle name="Input 6 3 6 3" xfId="22218"/>
    <cellStyle name="Input 6 3 6 4" xfId="22219"/>
    <cellStyle name="Input 6 3 7" xfId="22220"/>
    <cellStyle name="Input 6 3 7 2" xfId="22221"/>
    <cellStyle name="Input 6 3 7 3" xfId="22222"/>
    <cellStyle name="Input 6 3 7 4" xfId="22223"/>
    <cellStyle name="Input 6 3 8" xfId="22224"/>
    <cellStyle name="Input 6 3 8 2" xfId="22225"/>
    <cellStyle name="Input 6 3 8 3" xfId="22226"/>
    <cellStyle name="Input 6 3 8 4" xfId="22227"/>
    <cellStyle name="Input 6 3 9" xfId="22228"/>
    <cellStyle name="Input 6 3 9 2" xfId="22229"/>
    <cellStyle name="Input 6 3 9 3" xfId="22230"/>
    <cellStyle name="Input 6 3 9 4" xfId="22231"/>
    <cellStyle name="Input 6 4" xfId="22232"/>
    <cellStyle name="Input 6 4 2" xfId="22233"/>
    <cellStyle name="Input 6 4 3" xfId="22234"/>
    <cellStyle name="Input 6 4 4" xfId="22235"/>
    <cellStyle name="Input 6 5" xfId="22236"/>
    <cellStyle name="Input 6 5 2" xfId="22237"/>
    <cellStyle name="Input 6 5 3" xfId="22238"/>
    <cellStyle name="Input 6 5 4" xfId="22239"/>
    <cellStyle name="Input 6 6" xfId="22240"/>
    <cellStyle name="Input 6 6 2" xfId="22241"/>
    <cellStyle name="Input 6 6 3" xfId="22242"/>
    <cellStyle name="Input 6 6 4" xfId="22243"/>
    <cellStyle name="Input 6 7" xfId="22244"/>
    <cellStyle name="Input 6 7 2" xfId="22245"/>
    <cellStyle name="Input 6 7 3" xfId="22246"/>
    <cellStyle name="Input 6 7 4" xfId="22247"/>
    <cellStyle name="Input 6 8" xfId="22248"/>
    <cellStyle name="Input 6 8 2" xfId="22249"/>
    <cellStyle name="Input 6 8 3" xfId="22250"/>
    <cellStyle name="Input 6 8 4" xfId="22251"/>
    <cellStyle name="Input 6 9" xfId="22252"/>
    <cellStyle name="Input 6 9 2" xfId="22253"/>
    <cellStyle name="Input 6 9 3" xfId="22254"/>
    <cellStyle name="Input 6 9 4" xfId="22255"/>
    <cellStyle name="Input 7" xfId="22256"/>
    <cellStyle name="Input 7 10" xfId="22257"/>
    <cellStyle name="Input 7 10 10" xfId="22258"/>
    <cellStyle name="Input 7 10 10 2" xfId="22259"/>
    <cellStyle name="Input 7 10 10 3" xfId="22260"/>
    <cellStyle name="Input 7 10 10 4" xfId="22261"/>
    <cellStyle name="Input 7 10 11" xfId="22262"/>
    <cellStyle name="Input 7 10 11 2" xfId="22263"/>
    <cellStyle name="Input 7 10 11 3" xfId="22264"/>
    <cellStyle name="Input 7 10 11 4" xfId="22265"/>
    <cellStyle name="Input 7 10 12" xfId="22266"/>
    <cellStyle name="Input 7 10 12 2" xfId="22267"/>
    <cellStyle name="Input 7 10 12 3" xfId="22268"/>
    <cellStyle name="Input 7 10 12 4" xfId="22269"/>
    <cellStyle name="Input 7 10 13" xfId="22270"/>
    <cellStyle name="Input 7 10 13 2" xfId="22271"/>
    <cellStyle name="Input 7 10 13 3" xfId="22272"/>
    <cellStyle name="Input 7 10 13 4" xfId="22273"/>
    <cellStyle name="Input 7 10 14" xfId="22274"/>
    <cellStyle name="Input 7 10 14 2" xfId="22275"/>
    <cellStyle name="Input 7 10 14 3" xfId="22276"/>
    <cellStyle name="Input 7 10 14 4" xfId="22277"/>
    <cellStyle name="Input 7 10 15" xfId="22278"/>
    <cellStyle name="Input 7 10 15 2" xfId="22279"/>
    <cellStyle name="Input 7 10 15 3" xfId="22280"/>
    <cellStyle name="Input 7 10 15 4" xfId="22281"/>
    <cellStyle name="Input 7 10 16" xfId="22282"/>
    <cellStyle name="Input 7 10 16 2" xfId="22283"/>
    <cellStyle name="Input 7 10 16 3" xfId="22284"/>
    <cellStyle name="Input 7 10 16 4" xfId="22285"/>
    <cellStyle name="Input 7 10 17" xfId="22286"/>
    <cellStyle name="Input 7 10 17 2" xfId="22287"/>
    <cellStyle name="Input 7 10 17 3" xfId="22288"/>
    <cellStyle name="Input 7 10 17 4" xfId="22289"/>
    <cellStyle name="Input 7 10 18" xfId="22290"/>
    <cellStyle name="Input 7 10 18 2" xfId="22291"/>
    <cellStyle name="Input 7 10 18 3" xfId="22292"/>
    <cellStyle name="Input 7 10 18 4" xfId="22293"/>
    <cellStyle name="Input 7 10 19" xfId="22294"/>
    <cellStyle name="Input 7 10 19 2" xfId="22295"/>
    <cellStyle name="Input 7 10 19 3" xfId="22296"/>
    <cellStyle name="Input 7 10 19 4" xfId="22297"/>
    <cellStyle name="Input 7 10 2" xfId="22298"/>
    <cellStyle name="Input 7 10 2 2" xfId="22299"/>
    <cellStyle name="Input 7 10 2 3" xfId="22300"/>
    <cellStyle name="Input 7 10 2 4" xfId="22301"/>
    <cellStyle name="Input 7 10 20" xfId="22302"/>
    <cellStyle name="Input 7 10 20 2" xfId="22303"/>
    <cellStyle name="Input 7 10 20 3" xfId="22304"/>
    <cellStyle name="Input 7 10 20 4" xfId="22305"/>
    <cellStyle name="Input 7 10 21" xfId="22306"/>
    <cellStyle name="Input 7 10 22" xfId="22307"/>
    <cellStyle name="Input 7 10 3" xfId="22308"/>
    <cellStyle name="Input 7 10 3 2" xfId="22309"/>
    <cellStyle name="Input 7 10 3 3" xfId="22310"/>
    <cellStyle name="Input 7 10 3 4" xfId="22311"/>
    <cellStyle name="Input 7 10 4" xfId="22312"/>
    <cellStyle name="Input 7 10 4 2" xfId="22313"/>
    <cellStyle name="Input 7 10 4 3" xfId="22314"/>
    <cellStyle name="Input 7 10 4 4" xfId="22315"/>
    <cellStyle name="Input 7 10 5" xfId="22316"/>
    <cellStyle name="Input 7 10 5 2" xfId="22317"/>
    <cellStyle name="Input 7 10 5 3" xfId="22318"/>
    <cellStyle name="Input 7 10 5 4" xfId="22319"/>
    <cellStyle name="Input 7 10 6" xfId="22320"/>
    <cellStyle name="Input 7 10 6 2" xfId="22321"/>
    <cellStyle name="Input 7 10 6 3" xfId="22322"/>
    <cellStyle name="Input 7 10 6 4" xfId="22323"/>
    <cellStyle name="Input 7 10 7" xfId="22324"/>
    <cellStyle name="Input 7 10 7 2" xfId="22325"/>
    <cellStyle name="Input 7 10 7 3" xfId="22326"/>
    <cellStyle name="Input 7 10 7 4" xfId="22327"/>
    <cellStyle name="Input 7 10 8" xfId="22328"/>
    <cellStyle name="Input 7 10 8 2" xfId="22329"/>
    <cellStyle name="Input 7 10 8 3" xfId="22330"/>
    <cellStyle name="Input 7 10 8 4" xfId="22331"/>
    <cellStyle name="Input 7 10 9" xfId="22332"/>
    <cellStyle name="Input 7 10 9 2" xfId="22333"/>
    <cellStyle name="Input 7 10 9 3" xfId="22334"/>
    <cellStyle name="Input 7 10 9 4" xfId="22335"/>
    <cellStyle name="Input 7 11" xfId="22336"/>
    <cellStyle name="Input 7 11 10" xfId="22337"/>
    <cellStyle name="Input 7 11 10 2" xfId="22338"/>
    <cellStyle name="Input 7 11 10 3" xfId="22339"/>
    <cellStyle name="Input 7 11 10 4" xfId="22340"/>
    <cellStyle name="Input 7 11 11" xfId="22341"/>
    <cellStyle name="Input 7 11 11 2" xfId="22342"/>
    <cellStyle name="Input 7 11 11 3" xfId="22343"/>
    <cellStyle name="Input 7 11 11 4" xfId="22344"/>
    <cellStyle name="Input 7 11 12" xfId="22345"/>
    <cellStyle name="Input 7 11 12 2" xfId="22346"/>
    <cellStyle name="Input 7 11 12 3" xfId="22347"/>
    <cellStyle name="Input 7 11 12 4" xfId="22348"/>
    <cellStyle name="Input 7 11 13" xfId="22349"/>
    <cellStyle name="Input 7 11 13 2" xfId="22350"/>
    <cellStyle name="Input 7 11 13 3" xfId="22351"/>
    <cellStyle name="Input 7 11 13 4" xfId="22352"/>
    <cellStyle name="Input 7 11 14" xfId="22353"/>
    <cellStyle name="Input 7 11 14 2" xfId="22354"/>
    <cellStyle name="Input 7 11 14 3" xfId="22355"/>
    <cellStyle name="Input 7 11 14 4" xfId="22356"/>
    <cellStyle name="Input 7 11 15" xfId="22357"/>
    <cellStyle name="Input 7 11 15 2" xfId="22358"/>
    <cellStyle name="Input 7 11 15 3" xfId="22359"/>
    <cellStyle name="Input 7 11 15 4" xfId="22360"/>
    <cellStyle name="Input 7 11 16" xfId="22361"/>
    <cellStyle name="Input 7 11 16 2" xfId="22362"/>
    <cellStyle name="Input 7 11 16 3" xfId="22363"/>
    <cellStyle name="Input 7 11 16 4" xfId="22364"/>
    <cellStyle name="Input 7 11 17" xfId="22365"/>
    <cellStyle name="Input 7 11 17 2" xfId="22366"/>
    <cellStyle name="Input 7 11 17 3" xfId="22367"/>
    <cellStyle name="Input 7 11 17 4" xfId="22368"/>
    <cellStyle name="Input 7 11 18" xfId="22369"/>
    <cellStyle name="Input 7 11 18 2" xfId="22370"/>
    <cellStyle name="Input 7 11 18 3" xfId="22371"/>
    <cellStyle name="Input 7 11 18 4" xfId="22372"/>
    <cellStyle name="Input 7 11 19" xfId="22373"/>
    <cellStyle name="Input 7 11 19 2" xfId="22374"/>
    <cellStyle name="Input 7 11 19 3" xfId="22375"/>
    <cellStyle name="Input 7 11 19 4" xfId="22376"/>
    <cellStyle name="Input 7 11 2" xfId="22377"/>
    <cellStyle name="Input 7 11 2 2" xfId="22378"/>
    <cellStyle name="Input 7 11 2 3" xfId="22379"/>
    <cellStyle name="Input 7 11 2 4" xfId="22380"/>
    <cellStyle name="Input 7 11 20" xfId="22381"/>
    <cellStyle name="Input 7 11 20 2" xfId="22382"/>
    <cellStyle name="Input 7 11 20 3" xfId="22383"/>
    <cellStyle name="Input 7 11 20 4" xfId="22384"/>
    <cellStyle name="Input 7 11 21" xfId="22385"/>
    <cellStyle name="Input 7 11 22" xfId="22386"/>
    <cellStyle name="Input 7 11 3" xfId="22387"/>
    <cellStyle name="Input 7 11 3 2" xfId="22388"/>
    <cellStyle name="Input 7 11 3 3" xfId="22389"/>
    <cellStyle name="Input 7 11 3 4" xfId="22390"/>
    <cellStyle name="Input 7 11 4" xfId="22391"/>
    <cellStyle name="Input 7 11 4 2" xfId="22392"/>
    <cellStyle name="Input 7 11 4 3" xfId="22393"/>
    <cellStyle name="Input 7 11 4 4" xfId="22394"/>
    <cellStyle name="Input 7 11 5" xfId="22395"/>
    <cellStyle name="Input 7 11 5 2" xfId="22396"/>
    <cellStyle name="Input 7 11 5 3" xfId="22397"/>
    <cellStyle name="Input 7 11 5 4" xfId="22398"/>
    <cellStyle name="Input 7 11 6" xfId="22399"/>
    <cellStyle name="Input 7 11 6 2" xfId="22400"/>
    <cellStyle name="Input 7 11 6 3" xfId="22401"/>
    <cellStyle name="Input 7 11 6 4" xfId="22402"/>
    <cellStyle name="Input 7 11 7" xfId="22403"/>
    <cellStyle name="Input 7 11 7 2" xfId="22404"/>
    <cellStyle name="Input 7 11 7 3" xfId="22405"/>
    <cellStyle name="Input 7 11 7 4" xfId="22406"/>
    <cellStyle name="Input 7 11 8" xfId="22407"/>
    <cellStyle name="Input 7 11 8 2" xfId="22408"/>
    <cellStyle name="Input 7 11 8 3" xfId="22409"/>
    <cellStyle name="Input 7 11 8 4" xfId="22410"/>
    <cellStyle name="Input 7 11 9" xfId="22411"/>
    <cellStyle name="Input 7 11 9 2" xfId="22412"/>
    <cellStyle name="Input 7 11 9 3" xfId="22413"/>
    <cellStyle name="Input 7 11 9 4" xfId="22414"/>
    <cellStyle name="Input 7 12" xfId="22415"/>
    <cellStyle name="Input 7 12 2" xfId="22416"/>
    <cellStyle name="Input 7 12 3" xfId="22417"/>
    <cellStyle name="Input 7 12 4" xfId="22418"/>
    <cellStyle name="Input 7 13" xfId="22419"/>
    <cellStyle name="Input 7 13 2" xfId="22420"/>
    <cellStyle name="Input 7 13 3" xfId="22421"/>
    <cellStyle name="Input 7 13 4" xfId="22422"/>
    <cellStyle name="Input 7 14" xfId="22423"/>
    <cellStyle name="Input 7 14 2" xfId="22424"/>
    <cellStyle name="Input 7 14 3" xfId="22425"/>
    <cellStyle name="Input 7 14 4" xfId="22426"/>
    <cellStyle name="Input 7 15" xfId="22427"/>
    <cellStyle name="Input 7 15 2" xfId="22428"/>
    <cellStyle name="Input 7 15 3" xfId="22429"/>
    <cellStyle name="Input 7 15 4" xfId="22430"/>
    <cellStyle name="Input 7 16" xfId="22431"/>
    <cellStyle name="Input 7 16 2" xfId="22432"/>
    <cellStyle name="Input 7 16 3" xfId="22433"/>
    <cellStyle name="Input 7 16 4" xfId="22434"/>
    <cellStyle name="Input 7 17" xfId="22435"/>
    <cellStyle name="Input 7 17 2" xfId="22436"/>
    <cellStyle name="Input 7 17 3" xfId="22437"/>
    <cellStyle name="Input 7 17 4" xfId="22438"/>
    <cellStyle name="Input 7 18" xfId="22439"/>
    <cellStyle name="Input 7 18 2" xfId="22440"/>
    <cellStyle name="Input 7 18 3" xfId="22441"/>
    <cellStyle name="Input 7 18 4" xfId="22442"/>
    <cellStyle name="Input 7 19" xfId="22443"/>
    <cellStyle name="Input 7 19 2" xfId="22444"/>
    <cellStyle name="Input 7 19 3" xfId="22445"/>
    <cellStyle name="Input 7 19 4" xfId="22446"/>
    <cellStyle name="Input 7 2" xfId="22447"/>
    <cellStyle name="Input 7 2 10" xfId="22448"/>
    <cellStyle name="Input 7 2 10 2" xfId="22449"/>
    <cellStyle name="Input 7 2 10 3" xfId="22450"/>
    <cellStyle name="Input 7 2 10 4" xfId="22451"/>
    <cellStyle name="Input 7 2 11" xfId="22452"/>
    <cellStyle name="Input 7 2 11 2" xfId="22453"/>
    <cellStyle name="Input 7 2 11 3" xfId="22454"/>
    <cellStyle name="Input 7 2 11 4" xfId="22455"/>
    <cellStyle name="Input 7 2 12" xfId="22456"/>
    <cellStyle name="Input 7 2 12 2" xfId="22457"/>
    <cellStyle name="Input 7 2 12 3" xfId="22458"/>
    <cellStyle name="Input 7 2 12 4" xfId="22459"/>
    <cellStyle name="Input 7 2 13" xfId="22460"/>
    <cellStyle name="Input 7 2 13 2" xfId="22461"/>
    <cellStyle name="Input 7 2 13 3" xfId="22462"/>
    <cellStyle name="Input 7 2 13 4" xfId="22463"/>
    <cellStyle name="Input 7 2 14" xfId="22464"/>
    <cellStyle name="Input 7 2 14 2" xfId="22465"/>
    <cellStyle name="Input 7 2 14 3" xfId="22466"/>
    <cellStyle name="Input 7 2 14 4" xfId="22467"/>
    <cellStyle name="Input 7 2 15" xfId="22468"/>
    <cellStyle name="Input 7 2 15 2" xfId="22469"/>
    <cellStyle name="Input 7 2 15 3" xfId="22470"/>
    <cellStyle name="Input 7 2 15 4" xfId="22471"/>
    <cellStyle name="Input 7 2 16" xfId="22472"/>
    <cellStyle name="Input 7 2 16 2" xfId="22473"/>
    <cellStyle name="Input 7 2 16 3" xfId="22474"/>
    <cellStyle name="Input 7 2 16 4" xfId="22475"/>
    <cellStyle name="Input 7 2 17" xfId="22476"/>
    <cellStyle name="Input 7 2 17 2" xfId="22477"/>
    <cellStyle name="Input 7 2 17 3" xfId="22478"/>
    <cellStyle name="Input 7 2 17 4" xfId="22479"/>
    <cellStyle name="Input 7 2 18" xfId="22480"/>
    <cellStyle name="Input 7 2 18 2" xfId="22481"/>
    <cellStyle name="Input 7 2 18 3" xfId="22482"/>
    <cellStyle name="Input 7 2 18 4" xfId="22483"/>
    <cellStyle name="Input 7 2 19" xfId="22484"/>
    <cellStyle name="Input 7 2 19 2" xfId="22485"/>
    <cellStyle name="Input 7 2 19 3" xfId="22486"/>
    <cellStyle name="Input 7 2 19 4" xfId="22487"/>
    <cellStyle name="Input 7 2 2" xfId="22488"/>
    <cellStyle name="Input 7 2 2 2" xfId="22489"/>
    <cellStyle name="Input 7 2 2 3" xfId="22490"/>
    <cellStyle name="Input 7 2 2 4" xfId="22491"/>
    <cellStyle name="Input 7 2 20" xfId="22492"/>
    <cellStyle name="Input 7 2 20 2" xfId="22493"/>
    <cellStyle name="Input 7 2 20 3" xfId="22494"/>
    <cellStyle name="Input 7 2 20 4" xfId="22495"/>
    <cellStyle name="Input 7 2 21" xfId="22496"/>
    <cellStyle name="Input 7 2 22" xfId="22497"/>
    <cellStyle name="Input 7 2 3" xfId="22498"/>
    <cellStyle name="Input 7 2 3 2" xfId="22499"/>
    <cellStyle name="Input 7 2 3 3" xfId="22500"/>
    <cellStyle name="Input 7 2 3 4" xfId="22501"/>
    <cellStyle name="Input 7 2 4" xfId="22502"/>
    <cellStyle name="Input 7 2 4 2" xfId="22503"/>
    <cellStyle name="Input 7 2 4 3" xfId="22504"/>
    <cellStyle name="Input 7 2 4 4" xfId="22505"/>
    <cellStyle name="Input 7 2 5" xfId="22506"/>
    <cellStyle name="Input 7 2 5 2" xfId="22507"/>
    <cellStyle name="Input 7 2 5 3" xfId="22508"/>
    <cellStyle name="Input 7 2 5 4" xfId="22509"/>
    <cellStyle name="Input 7 2 6" xfId="22510"/>
    <cellStyle name="Input 7 2 6 2" xfId="22511"/>
    <cellStyle name="Input 7 2 6 3" xfId="22512"/>
    <cellStyle name="Input 7 2 6 4" xfId="22513"/>
    <cellStyle name="Input 7 2 7" xfId="22514"/>
    <cellStyle name="Input 7 2 7 2" xfId="22515"/>
    <cellStyle name="Input 7 2 7 3" xfId="22516"/>
    <cellStyle name="Input 7 2 7 4" xfId="22517"/>
    <cellStyle name="Input 7 2 8" xfId="22518"/>
    <cellStyle name="Input 7 2 8 2" xfId="22519"/>
    <cellStyle name="Input 7 2 8 3" xfId="22520"/>
    <cellStyle name="Input 7 2 8 4" xfId="22521"/>
    <cellStyle name="Input 7 2 9" xfId="22522"/>
    <cellStyle name="Input 7 2 9 2" xfId="22523"/>
    <cellStyle name="Input 7 2 9 3" xfId="22524"/>
    <cellStyle name="Input 7 2 9 4" xfId="22525"/>
    <cellStyle name="Input 7 20" xfId="22526"/>
    <cellStyle name="Input 7 20 2" xfId="22527"/>
    <cellStyle name="Input 7 20 3" xfId="22528"/>
    <cellStyle name="Input 7 20 4" xfId="22529"/>
    <cellStyle name="Input 7 21" xfId="22530"/>
    <cellStyle name="Input 7 21 2" xfId="22531"/>
    <cellStyle name="Input 7 21 3" xfId="22532"/>
    <cellStyle name="Input 7 21 4" xfId="22533"/>
    <cellStyle name="Input 7 22" xfId="22534"/>
    <cellStyle name="Input 7 22 2" xfId="22535"/>
    <cellStyle name="Input 7 22 3" xfId="22536"/>
    <cellStyle name="Input 7 22 4" xfId="22537"/>
    <cellStyle name="Input 7 23" xfId="22538"/>
    <cellStyle name="Input 7 23 2" xfId="22539"/>
    <cellStyle name="Input 7 23 3" xfId="22540"/>
    <cellStyle name="Input 7 23 4" xfId="22541"/>
    <cellStyle name="Input 7 24" xfId="22542"/>
    <cellStyle name="Input 7 24 2" xfId="22543"/>
    <cellStyle name="Input 7 24 3" xfId="22544"/>
    <cellStyle name="Input 7 24 4" xfId="22545"/>
    <cellStyle name="Input 7 25" xfId="22546"/>
    <cellStyle name="Input 7 25 2" xfId="22547"/>
    <cellStyle name="Input 7 25 3" xfId="22548"/>
    <cellStyle name="Input 7 25 4" xfId="22549"/>
    <cellStyle name="Input 7 26" xfId="22550"/>
    <cellStyle name="Input 7 26 2" xfId="22551"/>
    <cellStyle name="Input 7 26 3" xfId="22552"/>
    <cellStyle name="Input 7 26 4" xfId="22553"/>
    <cellStyle name="Input 7 27" xfId="22554"/>
    <cellStyle name="Input 7 27 2" xfId="22555"/>
    <cellStyle name="Input 7 27 3" xfId="22556"/>
    <cellStyle name="Input 7 27 4" xfId="22557"/>
    <cellStyle name="Input 7 28" xfId="22558"/>
    <cellStyle name="Input 7 28 2" xfId="22559"/>
    <cellStyle name="Input 7 28 3" xfId="22560"/>
    <cellStyle name="Input 7 28 4" xfId="22561"/>
    <cellStyle name="Input 7 29" xfId="22562"/>
    <cellStyle name="Input 7 29 2" xfId="22563"/>
    <cellStyle name="Input 7 29 3" xfId="22564"/>
    <cellStyle name="Input 7 29 4" xfId="22565"/>
    <cellStyle name="Input 7 3" xfId="22566"/>
    <cellStyle name="Input 7 3 10" xfId="22567"/>
    <cellStyle name="Input 7 3 10 2" xfId="22568"/>
    <cellStyle name="Input 7 3 10 3" xfId="22569"/>
    <cellStyle name="Input 7 3 10 4" xfId="22570"/>
    <cellStyle name="Input 7 3 11" xfId="22571"/>
    <cellStyle name="Input 7 3 11 2" xfId="22572"/>
    <cellStyle name="Input 7 3 11 3" xfId="22573"/>
    <cellStyle name="Input 7 3 11 4" xfId="22574"/>
    <cellStyle name="Input 7 3 12" xfId="22575"/>
    <cellStyle name="Input 7 3 12 2" xfId="22576"/>
    <cellStyle name="Input 7 3 12 3" xfId="22577"/>
    <cellStyle name="Input 7 3 12 4" xfId="22578"/>
    <cellStyle name="Input 7 3 13" xfId="22579"/>
    <cellStyle name="Input 7 3 13 2" xfId="22580"/>
    <cellStyle name="Input 7 3 13 3" xfId="22581"/>
    <cellStyle name="Input 7 3 13 4" xfId="22582"/>
    <cellStyle name="Input 7 3 14" xfId="22583"/>
    <cellStyle name="Input 7 3 14 2" xfId="22584"/>
    <cellStyle name="Input 7 3 14 3" xfId="22585"/>
    <cellStyle name="Input 7 3 14 4" xfId="22586"/>
    <cellStyle name="Input 7 3 15" xfId="22587"/>
    <cellStyle name="Input 7 3 15 2" xfId="22588"/>
    <cellStyle name="Input 7 3 15 3" xfId="22589"/>
    <cellStyle name="Input 7 3 15 4" xfId="22590"/>
    <cellStyle name="Input 7 3 16" xfId="22591"/>
    <cellStyle name="Input 7 3 16 2" xfId="22592"/>
    <cellStyle name="Input 7 3 16 3" xfId="22593"/>
    <cellStyle name="Input 7 3 16 4" xfId="22594"/>
    <cellStyle name="Input 7 3 17" xfId="22595"/>
    <cellStyle name="Input 7 3 17 2" xfId="22596"/>
    <cellStyle name="Input 7 3 17 3" xfId="22597"/>
    <cellStyle name="Input 7 3 17 4" xfId="22598"/>
    <cellStyle name="Input 7 3 18" xfId="22599"/>
    <cellStyle name="Input 7 3 18 2" xfId="22600"/>
    <cellStyle name="Input 7 3 18 3" xfId="22601"/>
    <cellStyle name="Input 7 3 18 4" xfId="22602"/>
    <cellStyle name="Input 7 3 19" xfId="22603"/>
    <cellStyle name="Input 7 3 19 2" xfId="22604"/>
    <cellStyle name="Input 7 3 19 3" xfId="22605"/>
    <cellStyle name="Input 7 3 19 4" xfId="22606"/>
    <cellStyle name="Input 7 3 2" xfId="22607"/>
    <cellStyle name="Input 7 3 2 2" xfId="22608"/>
    <cellStyle name="Input 7 3 2 3" xfId="22609"/>
    <cellStyle name="Input 7 3 2 4" xfId="22610"/>
    <cellStyle name="Input 7 3 20" xfId="22611"/>
    <cellStyle name="Input 7 3 20 2" xfId="22612"/>
    <cellStyle name="Input 7 3 20 3" xfId="22613"/>
    <cellStyle name="Input 7 3 20 4" xfId="22614"/>
    <cellStyle name="Input 7 3 21" xfId="22615"/>
    <cellStyle name="Input 7 3 22" xfId="22616"/>
    <cellStyle name="Input 7 3 3" xfId="22617"/>
    <cellStyle name="Input 7 3 3 2" xfId="22618"/>
    <cellStyle name="Input 7 3 3 3" xfId="22619"/>
    <cellStyle name="Input 7 3 3 4" xfId="22620"/>
    <cellStyle name="Input 7 3 4" xfId="22621"/>
    <cellStyle name="Input 7 3 4 2" xfId="22622"/>
    <cellStyle name="Input 7 3 4 3" xfId="22623"/>
    <cellStyle name="Input 7 3 4 4" xfId="22624"/>
    <cellStyle name="Input 7 3 5" xfId="22625"/>
    <cellStyle name="Input 7 3 5 2" xfId="22626"/>
    <cellStyle name="Input 7 3 5 3" xfId="22627"/>
    <cellStyle name="Input 7 3 5 4" xfId="22628"/>
    <cellStyle name="Input 7 3 6" xfId="22629"/>
    <cellStyle name="Input 7 3 6 2" xfId="22630"/>
    <cellStyle name="Input 7 3 6 3" xfId="22631"/>
    <cellStyle name="Input 7 3 6 4" xfId="22632"/>
    <cellStyle name="Input 7 3 7" xfId="22633"/>
    <cellStyle name="Input 7 3 7 2" xfId="22634"/>
    <cellStyle name="Input 7 3 7 3" xfId="22635"/>
    <cellStyle name="Input 7 3 7 4" xfId="22636"/>
    <cellStyle name="Input 7 3 8" xfId="22637"/>
    <cellStyle name="Input 7 3 8 2" xfId="22638"/>
    <cellStyle name="Input 7 3 8 3" xfId="22639"/>
    <cellStyle name="Input 7 3 8 4" xfId="22640"/>
    <cellStyle name="Input 7 3 9" xfId="22641"/>
    <cellStyle name="Input 7 3 9 2" xfId="22642"/>
    <cellStyle name="Input 7 3 9 3" xfId="22643"/>
    <cellStyle name="Input 7 3 9 4" xfId="22644"/>
    <cellStyle name="Input 7 30" xfId="22645"/>
    <cellStyle name="Input 7 30 2" xfId="22646"/>
    <cellStyle name="Input 7 30 3" xfId="22647"/>
    <cellStyle name="Input 7 30 4" xfId="22648"/>
    <cellStyle name="Input 7 31" xfId="22649"/>
    <cellStyle name="Input 7 32" xfId="22650"/>
    <cellStyle name="Input 7 33" xfId="22651"/>
    <cellStyle name="Input 7 4" xfId="22652"/>
    <cellStyle name="Input 7 4 10" xfId="22653"/>
    <cellStyle name="Input 7 4 10 2" xfId="22654"/>
    <cellStyle name="Input 7 4 10 3" xfId="22655"/>
    <cellStyle name="Input 7 4 10 4" xfId="22656"/>
    <cellStyle name="Input 7 4 11" xfId="22657"/>
    <cellStyle name="Input 7 4 11 2" xfId="22658"/>
    <cellStyle name="Input 7 4 11 3" xfId="22659"/>
    <cellStyle name="Input 7 4 11 4" xfId="22660"/>
    <cellStyle name="Input 7 4 12" xfId="22661"/>
    <cellStyle name="Input 7 4 12 2" xfId="22662"/>
    <cellStyle name="Input 7 4 12 3" xfId="22663"/>
    <cellStyle name="Input 7 4 12 4" xfId="22664"/>
    <cellStyle name="Input 7 4 13" xfId="22665"/>
    <cellStyle name="Input 7 4 13 2" xfId="22666"/>
    <cellStyle name="Input 7 4 13 3" xfId="22667"/>
    <cellStyle name="Input 7 4 13 4" xfId="22668"/>
    <cellStyle name="Input 7 4 14" xfId="22669"/>
    <cellStyle name="Input 7 4 14 2" xfId="22670"/>
    <cellStyle name="Input 7 4 14 3" xfId="22671"/>
    <cellStyle name="Input 7 4 14 4" xfId="22672"/>
    <cellStyle name="Input 7 4 15" xfId="22673"/>
    <cellStyle name="Input 7 4 15 2" xfId="22674"/>
    <cellStyle name="Input 7 4 15 3" xfId="22675"/>
    <cellStyle name="Input 7 4 15 4" xfId="22676"/>
    <cellStyle name="Input 7 4 16" xfId="22677"/>
    <cellStyle name="Input 7 4 16 2" xfId="22678"/>
    <cellStyle name="Input 7 4 16 3" xfId="22679"/>
    <cellStyle name="Input 7 4 16 4" xfId="22680"/>
    <cellStyle name="Input 7 4 17" xfId="22681"/>
    <cellStyle name="Input 7 4 17 2" xfId="22682"/>
    <cellStyle name="Input 7 4 17 3" xfId="22683"/>
    <cellStyle name="Input 7 4 17 4" xfId="22684"/>
    <cellStyle name="Input 7 4 18" xfId="22685"/>
    <cellStyle name="Input 7 4 18 2" xfId="22686"/>
    <cellStyle name="Input 7 4 18 3" xfId="22687"/>
    <cellStyle name="Input 7 4 18 4" xfId="22688"/>
    <cellStyle name="Input 7 4 19" xfId="22689"/>
    <cellStyle name="Input 7 4 19 2" xfId="22690"/>
    <cellStyle name="Input 7 4 19 3" xfId="22691"/>
    <cellStyle name="Input 7 4 19 4" xfId="22692"/>
    <cellStyle name="Input 7 4 2" xfId="22693"/>
    <cellStyle name="Input 7 4 2 2" xfId="22694"/>
    <cellStyle name="Input 7 4 2 3" xfId="22695"/>
    <cellStyle name="Input 7 4 2 4" xfId="22696"/>
    <cellStyle name="Input 7 4 20" xfId="22697"/>
    <cellStyle name="Input 7 4 20 2" xfId="22698"/>
    <cellStyle name="Input 7 4 20 3" xfId="22699"/>
    <cellStyle name="Input 7 4 20 4" xfId="22700"/>
    <cellStyle name="Input 7 4 21" xfId="22701"/>
    <cellStyle name="Input 7 4 22" xfId="22702"/>
    <cellStyle name="Input 7 4 3" xfId="22703"/>
    <cellStyle name="Input 7 4 3 2" xfId="22704"/>
    <cellStyle name="Input 7 4 3 3" xfId="22705"/>
    <cellStyle name="Input 7 4 3 4" xfId="22706"/>
    <cellStyle name="Input 7 4 4" xfId="22707"/>
    <cellStyle name="Input 7 4 4 2" xfId="22708"/>
    <cellStyle name="Input 7 4 4 3" xfId="22709"/>
    <cellStyle name="Input 7 4 4 4" xfId="22710"/>
    <cellStyle name="Input 7 4 5" xfId="22711"/>
    <cellStyle name="Input 7 4 5 2" xfId="22712"/>
    <cellStyle name="Input 7 4 5 3" xfId="22713"/>
    <cellStyle name="Input 7 4 5 4" xfId="22714"/>
    <cellStyle name="Input 7 4 6" xfId="22715"/>
    <cellStyle name="Input 7 4 6 2" xfId="22716"/>
    <cellStyle name="Input 7 4 6 3" xfId="22717"/>
    <cellStyle name="Input 7 4 6 4" xfId="22718"/>
    <cellStyle name="Input 7 4 7" xfId="22719"/>
    <cellStyle name="Input 7 4 7 2" xfId="22720"/>
    <cellStyle name="Input 7 4 7 3" xfId="22721"/>
    <cellStyle name="Input 7 4 7 4" xfId="22722"/>
    <cellStyle name="Input 7 4 8" xfId="22723"/>
    <cellStyle name="Input 7 4 8 2" xfId="22724"/>
    <cellStyle name="Input 7 4 8 3" xfId="22725"/>
    <cellStyle name="Input 7 4 8 4" xfId="22726"/>
    <cellStyle name="Input 7 4 9" xfId="22727"/>
    <cellStyle name="Input 7 4 9 2" xfId="22728"/>
    <cellStyle name="Input 7 4 9 3" xfId="22729"/>
    <cellStyle name="Input 7 4 9 4" xfId="22730"/>
    <cellStyle name="Input 7 5" xfId="22731"/>
    <cellStyle name="Input 7 5 10" xfId="22732"/>
    <cellStyle name="Input 7 5 10 2" xfId="22733"/>
    <cellStyle name="Input 7 5 10 3" xfId="22734"/>
    <cellStyle name="Input 7 5 10 4" xfId="22735"/>
    <cellStyle name="Input 7 5 11" xfId="22736"/>
    <cellStyle name="Input 7 5 11 2" xfId="22737"/>
    <cellStyle name="Input 7 5 11 3" xfId="22738"/>
    <cellStyle name="Input 7 5 11 4" xfId="22739"/>
    <cellStyle name="Input 7 5 12" xfId="22740"/>
    <cellStyle name="Input 7 5 12 2" xfId="22741"/>
    <cellStyle name="Input 7 5 12 3" xfId="22742"/>
    <cellStyle name="Input 7 5 12 4" xfId="22743"/>
    <cellStyle name="Input 7 5 13" xfId="22744"/>
    <cellStyle name="Input 7 5 13 2" xfId="22745"/>
    <cellStyle name="Input 7 5 13 3" xfId="22746"/>
    <cellStyle name="Input 7 5 13 4" xfId="22747"/>
    <cellStyle name="Input 7 5 14" xfId="22748"/>
    <cellStyle name="Input 7 5 14 2" xfId="22749"/>
    <cellStyle name="Input 7 5 14 3" xfId="22750"/>
    <cellStyle name="Input 7 5 14 4" xfId="22751"/>
    <cellStyle name="Input 7 5 15" xfId="22752"/>
    <cellStyle name="Input 7 5 15 2" xfId="22753"/>
    <cellStyle name="Input 7 5 15 3" xfId="22754"/>
    <cellStyle name="Input 7 5 15 4" xfId="22755"/>
    <cellStyle name="Input 7 5 16" xfId="22756"/>
    <cellStyle name="Input 7 5 16 2" xfId="22757"/>
    <cellStyle name="Input 7 5 16 3" xfId="22758"/>
    <cellStyle name="Input 7 5 16 4" xfId="22759"/>
    <cellStyle name="Input 7 5 17" xfId="22760"/>
    <cellStyle name="Input 7 5 17 2" xfId="22761"/>
    <cellStyle name="Input 7 5 17 3" xfId="22762"/>
    <cellStyle name="Input 7 5 17 4" xfId="22763"/>
    <cellStyle name="Input 7 5 18" xfId="22764"/>
    <cellStyle name="Input 7 5 18 2" xfId="22765"/>
    <cellStyle name="Input 7 5 18 3" xfId="22766"/>
    <cellStyle name="Input 7 5 18 4" xfId="22767"/>
    <cellStyle name="Input 7 5 19" xfId="22768"/>
    <cellStyle name="Input 7 5 19 2" xfId="22769"/>
    <cellStyle name="Input 7 5 19 3" xfId="22770"/>
    <cellStyle name="Input 7 5 19 4" xfId="22771"/>
    <cellStyle name="Input 7 5 2" xfId="22772"/>
    <cellStyle name="Input 7 5 2 2" xfId="22773"/>
    <cellStyle name="Input 7 5 2 3" xfId="22774"/>
    <cellStyle name="Input 7 5 2 4" xfId="22775"/>
    <cellStyle name="Input 7 5 20" xfId="22776"/>
    <cellStyle name="Input 7 5 20 2" xfId="22777"/>
    <cellStyle name="Input 7 5 20 3" xfId="22778"/>
    <cellStyle name="Input 7 5 20 4" xfId="22779"/>
    <cellStyle name="Input 7 5 21" xfId="22780"/>
    <cellStyle name="Input 7 5 22" xfId="22781"/>
    <cellStyle name="Input 7 5 3" xfId="22782"/>
    <cellStyle name="Input 7 5 3 2" xfId="22783"/>
    <cellStyle name="Input 7 5 3 3" xfId="22784"/>
    <cellStyle name="Input 7 5 3 4" xfId="22785"/>
    <cellStyle name="Input 7 5 4" xfId="22786"/>
    <cellStyle name="Input 7 5 4 2" xfId="22787"/>
    <cellStyle name="Input 7 5 4 3" xfId="22788"/>
    <cellStyle name="Input 7 5 4 4" xfId="22789"/>
    <cellStyle name="Input 7 5 5" xfId="22790"/>
    <cellStyle name="Input 7 5 5 2" xfId="22791"/>
    <cellStyle name="Input 7 5 5 3" xfId="22792"/>
    <cellStyle name="Input 7 5 5 4" xfId="22793"/>
    <cellStyle name="Input 7 5 6" xfId="22794"/>
    <cellStyle name="Input 7 5 6 2" xfId="22795"/>
    <cellStyle name="Input 7 5 6 3" xfId="22796"/>
    <cellStyle name="Input 7 5 6 4" xfId="22797"/>
    <cellStyle name="Input 7 5 7" xfId="22798"/>
    <cellStyle name="Input 7 5 7 2" xfId="22799"/>
    <cellStyle name="Input 7 5 7 3" xfId="22800"/>
    <cellStyle name="Input 7 5 7 4" xfId="22801"/>
    <cellStyle name="Input 7 5 8" xfId="22802"/>
    <cellStyle name="Input 7 5 8 2" xfId="22803"/>
    <cellStyle name="Input 7 5 8 3" xfId="22804"/>
    <cellStyle name="Input 7 5 8 4" xfId="22805"/>
    <cellStyle name="Input 7 5 9" xfId="22806"/>
    <cellStyle name="Input 7 5 9 2" xfId="22807"/>
    <cellStyle name="Input 7 5 9 3" xfId="22808"/>
    <cellStyle name="Input 7 5 9 4" xfId="22809"/>
    <cellStyle name="Input 7 6" xfId="22810"/>
    <cellStyle name="Input 7 6 10" xfId="22811"/>
    <cellStyle name="Input 7 6 10 2" xfId="22812"/>
    <cellStyle name="Input 7 6 10 3" xfId="22813"/>
    <cellStyle name="Input 7 6 10 4" xfId="22814"/>
    <cellStyle name="Input 7 6 11" xfId="22815"/>
    <cellStyle name="Input 7 6 11 2" xfId="22816"/>
    <cellStyle name="Input 7 6 11 3" xfId="22817"/>
    <cellStyle name="Input 7 6 11 4" xfId="22818"/>
    <cellStyle name="Input 7 6 12" xfId="22819"/>
    <cellStyle name="Input 7 6 12 2" xfId="22820"/>
    <cellStyle name="Input 7 6 12 3" xfId="22821"/>
    <cellStyle name="Input 7 6 12 4" xfId="22822"/>
    <cellStyle name="Input 7 6 13" xfId="22823"/>
    <cellStyle name="Input 7 6 13 2" xfId="22824"/>
    <cellStyle name="Input 7 6 13 3" xfId="22825"/>
    <cellStyle name="Input 7 6 13 4" xfId="22826"/>
    <cellStyle name="Input 7 6 14" xfId="22827"/>
    <cellStyle name="Input 7 6 14 2" xfId="22828"/>
    <cellStyle name="Input 7 6 14 3" xfId="22829"/>
    <cellStyle name="Input 7 6 14 4" xfId="22830"/>
    <cellStyle name="Input 7 6 15" xfId="22831"/>
    <cellStyle name="Input 7 6 15 2" xfId="22832"/>
    <cellStyle name="Input 7 6 15 3" xfId="22833"/>
    <cellStyle name="Input 7 6 15 4" xfId="22834"/>
    <cellStyle name="Input 7 6 16" xfId="22835"/>
    <cellStyle name="Input 7 6 16 2" xfId="22836"/>
    <cellStyle name="Input 7 6 16 3" xfId="22837"/>
    <cellStyle name="Input 7 6 16 4" xfId="22838"/>
    <cellStyle name="Input 7 6 17" xfId="22839"/>
    <cellStyle name="Input 7 6 17 2" xfId="22840"/>
    <cellStyle name="Input 7 6 17 3" xfId="22841"/>
    <cellStyle name="Input 7 6 17 4" xfId="22842"/>
    <cellStyle name="Input 7 6 18" xfId="22843"/>
    <cellStyle name="Input 7 6 18 2" xfId="22844"/>
    <cellStyle name="Input 7 6 18 3" xfId="22845"/>
    <cellStyle name="Input 7 6 18 4" xfId="22846"/>
    <cellStyle name="Input 7 6 19" xfId="22847"/>
    <cellStyle name="Input 7 6 19 2" xfId="22848"/>
    <cellStyle name="Input 7 6 19 3" xfId="22849"/>
    <cellStyle name="Input 7 6 19 4" xfId="22850"/>
    <cellStyle name="Input 7 6 2" xfId="22851"/>
    <cellStyle name="Input 7 6 2 2" xfId="22852"/>
    <cellStyle name="Input 7 6 2 3" xfId="22853"/>
    <cellStyle name="Input 7 6 2 4" xfId="22854"/>
    <cellStyle name="Input 7 6 20" xfId="22855"/>
    <cellStyle name="Input 7 6 20 2" xfId="22856"/>
    <cellStyle name="Input 7 6 20 3" xfId="22857"/>
    <cellStyle name="Input 7 6 20 4" xfId="22858"/>
    <cellStyle name="Input 7 6 21" xfId="22859"/>
    <cellStyle name="Input 7 6 22" xfId="22860"/>
    <cellStyle name="Input 7 6 3" xfId="22861"/>
    <cellStyle name="Input 7 6 3 2" xfId="22862"/>
    <cellStyle name="Input 7 6 3 3" xfId="22863"/>
    <cellStyle name="Input 7 6 3 4" xfId="22864"/>
    <cellStyle name="Input 7 6 4" xfId="22865"/>
    <cellStyle name="Input 7 6 4 2" xfId="22866"/>
    <cellStyle name="Input 7 6 4 3" xfId="22867"/>
    <cellStyle name="Input 7 6 4 4" xfId="22868"/>
    <cellStyle name="Input 7 6 5" xfId="22869"/>
    <cellStyle name="Input 7 6 5 2" xfId="22870"/>
    <cellStyle name="Input 7 6 5 3" xfId="22871"/>
    <cellStyle name="Input 7 6 5 4" xfId="22872"/>
    <cellStyle name="Input 7 6 6" xfId="22873"/>
    <cellStyle name="Input 7 6 6 2" xfId="22874"/>
    <cellStyle name="Input 7 6 6 3" xfId="22875"/>
    <cellStyle name="Input 7 6 6 4" xfId="22876"/>
    <cellStyle name="Input 7 6 7" xfId="22877"/>
    <cellStyle name="Input 7 6 7 2" xfId="22878"/>
    <cellStyle name="Input 7 6 7 3" xfId="22879"/>
    <cellStyle name="Input 7 6 7 4" xfId="22880"/>
    <cellStyle name="Input 7 6 8" xfId="22881"/>
    <cellStyle name="Input 7 6 8 2" xfId="22882"/>
    <cellStyle name="Input 7 6 8 3" xfId="22883"/>
    <cellStyle name="Input 7 6 8 4" xfId="22884"/>
    <cellStyle name="Input 7 6 9" xfId="22885"/>
    <cellStyle name="Input 7 6 9 2" xfId="22886"/>
    <cellStyle name="Input 7 6 9 3" xfId="22887"/>
    <cellStyle name="Input 7 6 9 4" xfId="22888"/>
    <cellStyle name="Input 7 7" xfId="22889"/>
    <cellStyle name="Input 7 7 10" xfId="22890"/>
    <cellStyle name="Input 7 7 10 2" xfId="22891"/>
    <cellStyle name="Input 7 7 10 3" xfId="22892"/>
    <cellStyle name="Input 7 7 10 4" xfId="22893"/>
    <cellStyle name="Input 7 7 11" xfId="22894"/>
    <cellStyle name="Input 7 7 11 2" xfId="22895"/>
    <cellStyle name="Input 7 7 11 3" xfId="22896"/>
    <cellStyle name="Input 7 7 11 4" xfId="22897"/>
    <cellStyle name="Input 7 7 12" xfId="22898"/>
    <cellStyle name="Input 7 7 12 2" xfId="22899"/>
    <cellStyle name="Input 7 7 12 3" xfId="22900"/>
    <cellStyle name="Input 7 7 12 4" xfId="22901"/>
    <cellStyle name="Input 7 7 13" xfId="22902"/>
    <cellStyle name="Input 7 7 13 2" xfId="22903"/>
    <cellStyle name="Input 7 7 13 3" xfId="22904"/>
    <cellStyle name="Input 7 7 13 4" xfId="22905"/>
    <cellStyle name="Input 7 7 14" xfId="22906"/>
    <cellStyle name="Input 7 7 14 2" xfId="22907"/>
    <cellStyle name="Input 7 7 14 3" xfId="22908"/>
    <cellStyle name="Input 7 7 14 4" xfId="22909"/>
    <cellStyle name="Input 7 7 15" xfId="22910"/>
    <cellStyle name="Input 7 7 15 2" xfId="22911"/>
    <cellStyle name="Input 7 7 15 3" xfId="22912"/>
    <cellStyle name="Input 7 7 15 4" xfId="22913"/>
    <cellStyle name="Input 7 7 16" xfId="22914"/>
    <cellStyle name="Input 7 7 16 2" xfId="22915"/>
    <cellStyle name="Input 7 7 16 3" xfId="22916"/>
    <cellStyle name="Input 7 7 16 4" xfId="22917"/>
    <cellStyle name="Input 7 7 17" xfId="22918"/>
    <cellStyle name="Input 7 7 17 2" xfId="22919"/>
    <cellStyle name="Input 7 7 17 3" xfId="22920"/>
    <cellStyle name="Input 7 7 17 4" xfId="22921"/>
    <cellStyle name="Input 7 7 18" xfId="22922"/>
    <cellStyle name="Input 7 7 18 2" xfId="22923"/>
    <cellStyle name="Input 7 7 18 3" xfId="22924"/>
    <cellStyle name="Input 7 7 18 4" xfId="22925"/>
    <cellStyle name="Input 7 7 19" xfId="22926"/>
    <cellStyle name="Input 7 7 19 2" xfId="22927"/>
    <cellStyle name="Input 7 7 19 3" xfId="22928"/>
    <cellStyle name="Input 7 7 19 4" xfId="22929"/>
    <cellStyle name="Input 7 7 2" xfId="22930"/>
    <cellStyle name="Input 7 7 2 2" xfId="22931"/>
    <cellStyle name="Input 7 7 2 3" xfId="22932"/>
    <cellStyle name="Input 7 7 2 4" xfId="22933"/>
    <cellStyle name="Input 7 7 20" xfId="22934"/>
    <cellStyle name="Input 7 7 20 2" xfId="22935"/>
    <cellStyle name="Input 7 7 20 3" xfId="22936"/>
    <cellStyle name="Input 7 7 20 4" xfId="22937"/>
    <cellStyle name="Input 7 7 21" xfId="22938"/>
    <cellStyle name="Input 7 7 22" xfId="22939"/>
    <cellStyle name="Input 7 7 3" xfId="22940"/>
    <cellStyle name="Input 7 7 3 2" xfId="22941"/>
    <cellStyle name="Input 7 7 3 3" xfId="22942"/>
    <cellStyle name="Input 7 7 3 4" xfId="22943"/>
    <cellStyle name="Input 7 7 4" xfId="22944"/>
    <cellStyle name="Input 7 7 4 2" xfId="22945"/>
    <cellStyle name="Input 7 7 4 3" xfId="22946"/>
    <cellStyle name="Input 7 7 4 4" xfId="22947"/>
    <cellStyle name="Input 7 7 5" xfId="22948"/>
    <cellStyle name="Input 7 7 5 2" xfId="22949"/>
    <cellStyle name="Input 7 7 5 3" xfId="22950"/>
    <cellStyle name="Input 7 7 5 4" xfId="22951"/>
    <cellStyle name="Input 7 7 6" xfId="22952"/>
    <cellStyle name="Input 7 7 6 2" xfId="22953"/>
    <cellStyle name="Input 7 7 6 3" xfId="22954"/>
    <cellStyle name="Input 7 7 6 4" xfId="22955"/>
    <cellStyle name="Input 7 7 7" xfId="22956"/>
    <cellStyle name="Input 7 7 7 2" xfId="22957"/>
    <cellStyle name="Input 7 7 7 3" xfId="22958"/>
    <cellStyle name="Input 7 7 7 4" xfId="22959"/>
    <cellStyle name="Input 7 7 8" xfId="22960"/>
    <cellStyle name="Input 7 7 8 2" xfId="22961"/>
    <cellStyle name="Input 7 7 8 3" xfId="22962"/>
    <cellStyle name="Input 7 7 8 4" xfId="22963"/>
    <cellStyle name="Input 7 7 9" xfId="22964"/>
    <cellStyle name="Input 7 7 9 2" xfId="22965"/>
    <cellStyle name="Input 7 7 9 3" xfId="22966"/>
    <cellStyle name="Input 7 7 9 4" xfId="22967"/>
    <cellStyle name="Input 7 8" xfId="22968"/>
    <cellStyle name="Input 7 8 10" xfId="22969"/>
    <cellStyle name="Input 7 8 10 2" xfId="22970"/>
    <cellStyle name="Input 7 8 10 3" xfId="22971"/>
    <cellStyle name="Input 7 8 10 4" xfId="22972"/>
    <cellStyle name="Input 7 8 11" xfId="22973"/>
    <cellStyle name="Input 7 8 11 2" xfId="22974"/>
    <cellStyle name="Input 7 8 11 3" xfId="22975"/>
    <cellStyle name="Input 7 8 11 4" xfId="22976"/>
    <cellStyle name="Input 7 8 12" xfId="22977"/>
    <cellStyle name="Input 7 8 12 2" xfId="22978"/>
    <cellStyle name="Input 7 8 12 3" xfId="22979"/>
    <cellStyle name="Input 7 8 12 4" xfId="22980"/>
    <cellStyle name="Input 7 8 13" xfId="22981"/>
    <cellStyle name="Input 7 8 13 2" xfId="22982"/>
    <cellStyle name="Input 7 8 13 3" xfId="22983"/>
    <cellStyle name="Input 7 8 13 4" xfId="22984"/>
    <cellStyle name="Input 7 8 14" xfId="22985"/>
    <cellStyle name="Input 7 8 14 2" xfId="22986"/>
    <cellStyle name="Input 7 8 14 3" xfId="22987"/>
    <cellStyle name="Input 7 8 14 4" xfId="22988"/>
    <cellStyle name="Input 7 8 15" xfId="22989"/>
    <cellStyle name="Input 7 8 15 2" xfId="22990"/>
    <cellStyle name="Input 7 8 15 3" xfId="22991"/>
    <cellStyle name="Input 7 8 15 4" xfId="22992"/>
    <cellStyle name="Input 7 8 16" xfId="22993"/>
    <cellStyle name="Input 7 8 16 2" xfId="22994"/>
    <cellStyle name="Input 7 8 16 3" xfId="22995"/>
    <cellStyle name="Input 7 8 16 4" xfId="22996"/>
    <cellStyle name="Input 7 8 17" xfId="22997"/>
    <cellStyle name="Input 7 8 17 2" xfId="22998"/>
    <cellStyle name="Input 7 8 17 3" xfId="22999"/>
    <cellStyle name="Input 7 8 17 4" xfId="23000"/>
    <cellStyle name="Input 7 8 18" xfId="23001"/>
    <cellStyle name="Input 7 8 18 2" xfId="23002"/>
    <cellStyle name="Input 7 8 18 3" xfId="23003"/>
    <cellStyle name="Input 7 8 18 4" xfId="23004"/>
    <cellStyle name="Input 7 8 19" xfId="23005"/>
    <cellStyle name="Input 7 8 19 2" xfId="23006"/>
    <cellStyle name="Input 7 8 19 3" xfId="23007"/>
    <cellStyle name="Input 7 8 19 4" xfId="23008"/>
    <cellStyle name="Input 7 8 2" xfId="23009"/>
    <cellStyle name="Input 7 8 2 2" xfId="23010"/>
    <cellStyle name="Input 7 8 2 3" xfId="23011"/>
    <cellStyle name="Input 7 8 2 4" xfId="23012"/>
    <cellStyle name="Input 7 8 20" xfId="23013"/>
    <cellStyle name="Input 7 8 20 2" xfId="23014"/>
    <cellStyle name="Input 7 8 20 3" xfId="23015"/>
    <cellStyle name="Input 7 8 20 4" xfId="23016"/>
    <cellStyle name="Input 7 8 21" xfId="23017"/>
    <cellStyle name="Input 7 8 22" xfId="23018"/>
    <cellStyle name="Input 7 8 3" xfId="23019"/>
    <cellStyle name="Input 7 8 3 2" xfId="23020"/>
    <cellStyle name="Input 7 8 3 3" xfId="23021"/>
    <cellStyle name="Input 7 8 3 4" xfId="23022"/>
    <cellStyle name="Input 7 8 4" xfId="23023"/>
    <cellStyle name="Input 7 8 4 2" xfId="23024"/>
    <cellStyle name="Input 7 8 4 3" xfId="23025"/>
    <cellStyle name="Input 7 8 4 4" xfId="23026"/>
    <cellStyle name="Input 7 8 5" xfId="23027"/>
    <cellStyle name="Input 7 8 5 2" xfId="23028"/>
    <cellStyle name="Input 7 8 5 3" xfId="23029"/>
    <cellStyle name="Input 7 8 5 4" xfId="23030"/>
    <cellStyle name="Input 7 8 6" xfId="23031"/>
    <cellStyle name="Input 7 8 6 2" xfId="23032"/>
    <cellStyle name="Input 7 8 6 3" xfId="23033"/>
    <cellStyle name="Input 7 8 6 4" xfId="23034"/>
    <cellStyle name="Input 7 8 7" xfId="23035"/>
    <cellStyle name="Input 7 8 7 2" xfId="23036"/>
    <cellStyle name="Input 7 8 7 3" xfId="23037"/>
    <cellStyle name="Input 7 8 7 4" xfId="23038"/>
    <cellStyle name="Input 7 8 8" xfId="23039"/>
    <cellStyle name="Input 7 8 8 2" xfId="23040"/>
    <cellStyle name="Input 7 8 8 3" xfId="23041"/>
    <cellStyle name="Input 7 8 8 4" xfId="23042"/>
    <cellStyle name="Input 7 8 9" xfId="23043"/>
    <cellStyle name="Input 7 8 9 2" xfId="23044"/>
    <cellStyle name="Input 7 8 9 3" xfId="23045"/>
    <cellStyle name="Input 7 8 9 4" xfId="23046"/>
    <cellStyle name="Input 7 9" xfId="23047"/>
    <cellStyle name="Input 7 9 10" xfId="23048"/>
    <cellStyle name="Input 7 9 10 2" xfId="23049"/>
    <cellStyle name="Input 7 9 10 3" xfId="23050"/>
    <cellStyle name="Input 7 9 10 4" xfId="23051"/>
    <cellStyle name="Input 7 9 11" xfId="23052"/>
    <cellStyle name="Input 7 9 11 2" xfId="23053"/>
    <cellStyle name="Input 7 9 11 3" xfId="23054"/>
    <cellStyle name="Input 7 9 11 4" xfId="23055"/>
    <cellStyle name="Input 7 9 12" xfId="23056"/>
    <cellStyle name="Input 7 9 12 2" xfId="23057"/>
    <cellStyle name="Input 7 9 12 3" xfId="23058"/>
    <cellStyle name="Input 7 9 12 4" xfId="23059"/>
    <cellStyle name="Input 7 9 13" xfId="23060"/>
    <cellStyle name="Input 7 9 13 2" xfId="23061"/>
    <cellStyle name="Input 7 9 13 3" xfId="23062"/>
    <cellStyle name="Input 7 9 13 4" xfId="23063"/>
    <cellStyle name="Input 7 9 14" xfId="23064"/>
    <cellStyle name="Input 7 9 14 2" xfId="23065"/>
    <cellStyle name="Input 7 9 14 3" xfId="23066"/>
    <cellStyle name="Input 7 9 14 4" xfId="23067"/>
    <cellStyle name="Input 7 9 15" xfId="23068"/>
    <cellStyle name="Input 7 9 15 2" xfId="23069"/>
    <cellStyle name="Input 7 9 15 3" xfId="23070"/>
    <cellStyle name="Input 7 9 15 4" xfId="23071"/>
    <cellStyle name="Input 7 9 16" xfId="23072"/>
    <cellStyle name="Input 7 9 16 2" xfId="23073"/>
    <cellStyle name="Input 7 9 16 3" xfId="23074"/>
    <cellStyle name="Input 7 9 16 4" xfId="23075"/>
    <cellStyle name="Input 7 9 17" xfId="23076"/>
    <cellStyle name="Input 7 9 17 2" xfId="23077"/>
    <cellStyle name="Input 7 9 17 3" xfId="23078"/>
    <cellStyle name="Input 7 9 17 4" xfId="23079"/>
    <cellStyle name="Input 7 9 18" xfId="23080"/>
    <cellStyle name="Input 7 9 18 2" xfId="23081"/>
    <cellStyle name="Input 7 9 18 3" xfId="23082"/>
    <cellStyle name="Input 7 9 18 4" xfId="23083"/>
    <cellStyle name="Input 7 9 19" xfId="23084"/>
    <cellStyle name="Input 7 9 19 2" xfId="23085"/>
    <cellStyle name="Input 7 9 19 3" xfId="23086"/>
    <cellStyle name="Input 7 9 19 4" xfId="23087"/>
    <cellStyle name="Input 7 9 2" xfId="23088"/>
    <cellStyle name="Input 7 9 2 2" xfId="23089"/>
    <cellStyle name="Input 7 9 2 3" xfId="23090"/>
    <cellStyle name="Input 7 9 2 4" xfId="23091"/>
    <cellStyle name="Input 7 9 20" xfId="23092"/>
    <cellStyle name="Input 7 9 20 2" xfId="23093"/>
    <cellStyle name="Input 7 9 20 3" xfId="23094"/>
    <cellStyle name="Input 7 9 20 4" xfId="23095"/>
    <cellStyle name="Input 7 9 21" xfId="23096"/>
    <cellStyle name="Input 7 9 22" xfId="23097"/>
    <cellStyle name="Input 7 9 3" xfId="23098"/>
    <cellStyle name="Input 7 9 3 2" xfId="23099"/>
    <cellStyle name="Input 7 9 3 3" xfId="23100"/>
    <cellStyle name="Input 7 9 3 4" xfId="23101"/>
    <cellStyle name="Input 7 9 4" xfId="23102"/>
    <cellStyle name="Input 7 9 4 2" xfId="23103"/>
    <cellStyle name="Input 7 9 4 3" xfId="23104"/>
    <cellStyle name="Input 7 9 4 4" xfId="23105"/>
    <cellStyle name="Input 7 9 5" xfId="23106"/>
    <cellStyle name="Input 7 9 5 2" xfId="23107"/>
    <cellStyle name="Input 7 9 5 3" xfId="23108"/>
    <cellStyle name="Input 7 9 5 4" xfId="23109"/>
    <cellStyle name="Input 7 9 6" xfId="23110"/>
    <cellStyle name="Input 7 9 6 2" xfId="23111"/>
    <cellStyle name="Input 7 9 6 3" xfId="23112"/>
    <cellStyle name="Input 7 9 6 4" xfId="23113"/>
    <cellStyle name="Input 7 9 7" xfId="23114"/>
    <cellStyle name="Input 7 9 7 2" xfId="23115"/>
    <cellStyle name="Input 7 9 7 3" xfId="23116"/>
    <cellStyle name="Input 7 9 7 4" xfId="23117"/>
    <cellStyle name="Input 7 9 8" xfId="23118"/>
    <cellStyle name="Input 7 9 8 2" xfId="23119"/>
    <cellStyle name="Input 7 9 8 3" xfId="23120"/>
    <cellStyle name="Input 7 9 8 4" xfId="23121"/>
    <cellStyle name="Input 7 9 9" xfId="23122"/>
    <cellStyle name="Input 7 9 9 2" xfId="23123"/>
    <cellStyle name="Input 7 9 9 3" xfId="23124"/>
    <cellStyle name="Input 7 9 9 4" xfId="23125"/>
    <cellStyle name="Input 8" xfId="23126"/>
    <cellStyle name="Input 8 10" xfId="23127"/>
    <cellStyle name="Input 8 10 2" xfId="23128"/>
    <cellStyle name="Input 8 10 3" xfId="23129"/>
    <cellStyle name="Input 8 10 4" xfId="23130"/>
    <cellStyle name="Input 8 11" xfId="23131"/>
    <cellStyle name="Input 8 11 2" xfId="23132"/>
    <cellStyle name="Input 8 11 3" xfId="23133"/>
    <cellStyle name="Input 8 11 4" xfId="23134"/>
    <cellStyle name="Input 8 12" xfId="23135"/>
    <cellStyle name="Input 8 12 2" xfId="23136"/>
    <cellStyle name="Input 8 12 3" xfId="23137"/>
    <cellStyle name="Input 8 12 4" xfId="23138"/>
    <cellStyle name="Input 8 13" xfId="23139"/>
    <cellStyle name="Input 8 13 2" xfId="23140"/>
    <cellStyle name="Input 8 13 3" xfId="23141"/>
    <cellStyle name="Input 8 13 4" xfId="23142"/>
    <cellStyle name="Input 8 14" xfId="23143"/>
    <cellStyle name="Input 8 14 2" xfId="23144"/>
    <cellStyle name="Input 8 14 3" xfId="23145"/>
    <cellStyle name="Input 8 14 4" xfId="23146"/>
    <cellStyle name="Input 8 15" xfId="23147"/>
    <cellStyle name="Input 8 15 2" xfId="23148"/>
    <cellStyle name="Input 8 15 3" xfId="23149"/>
    <cellStyle name="Input 8 15 4" xfId="23150"/>
    <cellStyle name="Input 8 16" xfId="23151"/>
    <cellStyle name="Input 8 16 2" xfId="23152"/>
    <cellStyle name="Input 8 16 3" xfId="23153"/>
    <cellStyle name="Input 8 16 4" xfId="23154"/>
    <cellStyle name="Input 8 17" xfId="23155"/>
    <cellStyle name="Input 8 17 2" xfId="23156"/>
    <cellStyle name="Input 8 17 3" xfId="23157"/>
    <cellStyle name="Input 8 17 4" xfId="23158"/>
    <cellStyle name="Input 8 18" xfId="23159"/>
    <cellStyle name="Input 8 18 2" xfId="23160"/>
    <cellStyle name="Input 8 18 3" xfId="23161"/>
    <cellStyle name="Input 8 18 4" xfId="23162"/>
    <cellStyle name="Input 8 19" xfId="23163"/>
    <cellStyle name="Input 8 19 2" xfId="23164"/>
    <cellStyle name="Input 8 19 3" xfId="23165"/>
    <cellStyle name="Input 8 19 4" xfId="23166"/>
    <cellStyle name="Input 8 2" xfId="23167"/>
    <cellStyle name="Input 8 2 2" xfId="23168"/>
    <cellStyle name="Input 8 2 3" xfId="23169"/>
    <cellStyle name="Input 8 2 4" xfId="23170"/>
    <cellStyle name="Input 8 20" xfId="23171"/>
    <cellStyle name="Input 8 20 2" xfId="23172"/>
    <cellStyle name="Input 8 20 3" xfId="23173"/>
    <cellStyle name="Input 8 20 4" xfId="23174"/>
    <cellStyle name="Input 8 21" xfId="23175"/>
    <cellStyle name="Input 8 22" xfId="23176"/>
    <cellStyle name="Input 8 23" xfId="23177"/>
    <cellStyle name="Input 8 3" xfId="23178"/>
    <cellStyle name="Input 8 3 2" xfId="23179"/>
    <cellStyle name="Input 8 3 3" xfId="23180"/>
    <cellStyle name="Input 8 3 4" xfId="23181"/>
    <cellStyle name="Input 8 4" xfId="23182"/>
    <cellStyle name="Input 8 4 2" xfId="23183"/>
    <cellStyle name="Input 8 4 3" xfId="23184"/>
    <cellStyle name="Input 8 4 4" xfId="23185"/>
    <cellStyle name="Input 8 5" xfId="23186"/>
    <cellStyle name="Input 8 5 2" xfId="23187"/>
    <cellStyle name="Input 8 5 3" xfId="23188"/>
    <cellStyle name="Input 8 5 4" xfId="23189"/>
    <cellStyle name="Input 8 6" xfId="23190"/>
    <cellStyle name="Input 8 6 2" xfId="23191"/>
    <cellStyle name="Input 8 6 3" xfId="23192"/>
    <cellStyle name="Input 8 6 4" xfId="23193"/>
    <cellStyle name="Input 8 7" xfId="23194"/>
    <cellStyle name="Input 8 7 2" xfId="23195"/>
    <cellStyle name="Input 8 7 3" xfId="23196"/>
    <cellStyle name="Input 8 7 4" xfId="23197"/>
    <cellStyle name="Input 8 8" xfId="23198"/>
    <cellStyle name="Input 8 8 2" xfId="23199"/>
    <cellStyle name="Input 8 8 3" xfId="23200"/>
    <cellStyle name="Input 8 8 4" xfId="23201"/>
    <cellStyle name="Input 8 9" xfId="23202"/>
    <cellStyle name="Input 8 9 2" xfId="23203"/>
    <cellStyle name="Input 8 9 3" xfId="23204"/>
    <cellStyle name="Input 8 9 4" xfId="23205"/>
    <cellStyle name="Input 9" xfId="23206"/>
    <cellStyle name="Input 9 10" xfId="23207"/>
    <cellStyle name="Input 9 10 2" xfId="23208"/>
    <cellStyle name="Input 9 10 3" xfId="23209"/>
    <cellStyle name="Input 9 10 4" xfId="23210"/>
    <cellStyle name="Input 9 11" xfId="23211"/>
    <cellStyle name="Input 9 11 2" xfId="23212"/>
    <cellStyle name="Input 9 11 3" xfId="23213"/>
    <cellStyle name="Input 9 11 4" xfId="23214"/>
    <cellStyle name="Input 9 12" xfId="23215"/>
    <cellStyle name="Input 9 12 2" xfId="23216"/>
    <cellStyle name="Input 9 12 3" xfId="23217"/>
    <cellStyle name="Input 9 12 4" xfId="23218"/>
    <cellStyle name="Input 9 13" xfId="23219"/>
    <cellStyle name="Input 9 13 2" xfId="23220"/>
    <cellStyle name="Input 9 13 3" xfId="23221"/>
    <cellStyle name="Input 9 13 4" xfId="23222"/>
    <cellStyle name="Input 9 14" xfId="23223"/>
    <cellStyle name="Input 9 14 2" xfId="23224"/>
    <cellStyle name="Input 9 14 3" xfId="23225"/>
    <cellStyle name="Input 9 14 4" xfId="23226"/>
    <cellStyle name="Input 9 15" xfId="23227"/>
    <cellStyle name="Input 9 15 2" xfId="23228"/>
    <cellStyle name="Input 9 15 3" xfId="23229"/>
    <cellStyle name="Input 9 15 4" xfId="23230"/>
    <cellStyle name="Input 9 16" xfId="23231"/>
    <cellStyle name="Input 9 16 2" xfId="23232"/>
    <cellStyle name="Input 9 16 3" xfId="23233"/>
    <cellStyle name="Input 9 16 4" xfId="23234"/>
    <cellStyle name="Input 9 17" xfId="23235"/>
    <cellStyle name="Input 9 17 2" xfId="23236"/>
    <cellStyle name="Input 9 17 3" xfId="23237"/>
    <cellStyle name="Input 9 17 4" xfId="23238"/>
    <cellStyle name="Input 9 18" xfId="23239"/>
    <cellStyle name="Input 9 18 2" xfId="23240"/>
    <cellStyle name="Input 9 18 3" xfId="23241"/>
    <cellStyle name="Input 9 18 4" xfId="23242"/>
    <cellStyle name="Input 9 19" xfId="23243"/>
    <cellStyle name="Input 9 19 2" xfId="23244"/>
    <cellStyle name="Input 9 19 3" xfId="23245"/>
    <cellStyle name="Input 9 19 4" xfId="23246"/>
    <cellStyle name="Input 9 2" xfId="23247"/>
    <cellStyle name="Input 9 2 2" xfId="23248"/>
    <cellStyle name="Input 9 2 3" xfId="23249"/>
    <cellStyle name="Input 9 2 4" xfId="23250"/>
    <cellStyle name="Input 9 20" xfId="23251"/>
    <cellStyle name="Input 9 20 2" xfId="23252"/>
    <cellStyle name="Input 9 20 3" xfId="23253"/>
    <cellStyle name="Input 9 20 4" xfId="23254"/>
    <cellStyle name="Input 9 21" xfId="23255"/>
    <cellStyle name="Input 9 22" xfId="23256"/>
    <cellStyle name="Input 9 23" xfId="23257"/>
    <cellStyle name="Input 9 3" xfId="23258"/>
    <cellStyle name="Input 9 3 2" xfId="23259"/>
    <cellStyle name="Input 9 3 3" xfId="23260"/>
    <cellStyle name="Input 9 3 4" xfId="23261"/>
    <cellStyle name="Input 9 4" xfId="23262"/>
    <cellStyle name="Input 9 4 2" xfId="23263"/>
    <cellStyle name="Input 9 4 3" xfId="23264"/>
    <cellStyle name="Input 9 4 4" xfId="23265"/>
    <cellStyle name="Input 9 5" xfId="23266"/>
    <cellStyle name="Input 9 5 2" xfId="23267"/>
    <cellStyle name="Input 9 5 3" xfId="23268"/>
    <cellStyle name="Input 9 5 4" xfId="23269"/>
    <cellStyle name="Input 9 6" xfId="23270"/>
    <cellStyle name="Input 9 6 2" xfId="23271"/>
    <cellStyle name="Input 9 6 3" xfId="23272"/>
    <cellStyle name="Input 9 6 4" xfId="23273"/>
    <cellStyle name="Input 9 7" xfId="23274"/>
    <cellStyle name="Input 9 7 2" xfId="23275"/>
    <cellStyle name="Input 9 7 3" xfId="23276"/>
    <cellStyle name="Input 9 7 4" xfId="23277"/>
    <cellStyle name="Input 9 8" xfId="23278"/>
    <cellStyle name="Input 9 8 2" xfId="23279"/>
    <cellStyle name="Input 9 8 3" xfId="23280"/>
    <cellStyle name="Input 9 8 4" xfId="23281"/>
    <cellStyle name="Input 9 9" xfId="23282"/>
    <cellStyle name="Input 9 9 2" xfId="23283"/>
    <cellStyle name="Input 9 9 3" xfId="23284"/>
    <cellStyle name="Input 9 9 4" xfId="23285"/>
    <cellStyle name="Linked Cell 10" xfId="23286"/>
    <cellStyle name="Linked Cell 10 2" xfId="23287"/>
    <cellStyle name="Linked Cell 10 3" xfId="23288"/>
    <cellStyle name="Linked Cell 11" xfId="23289"/>
    <cellStyle name="Linked Cell 11 2" xfId="23290"/>
    <cellStyle name="Linked Cell 11 3" xfId="23291"/>
    <cellStyle name="Linked Cell 12" xfId="23292"/>
    <cellStyle name="Linked Cell 12 10" xfId="23293"/>
    <cellStyle name="Linked Cell 12 10 2" xfId="23294"/>
    <cellStyle name="Linked Cell 12 11" xfId="23295"/>
    <cellStyle name="Linked Cell 12 11 2" xfId="23296"/>
    <cellStyle name="Linked Cell 12 12" xfId="23297"/>
    <cellStyle name="Linked Cell 12 12 2" xfId="23298"/>
    <cellStyle name="Linked Cell 12 13" xfId="23299"/>
    <cellStyle name="Linked Cell 12 13 2" xfId="23300"/>
    <cellStyle name="Linked Cell 12 14" xfId="23301"/>
    <cellStyle name="Linked Cell 12 14 2" xfId="23302"/>
    <cellStyle name="Linked Cell 12 15" xfId="23303"/>
    <cellStyle name="Linked Cell 12 15 2" xfId="23304"/>
    <cellStyle name="Linked Cell 12 16" xfId="23305"/>
    <cellStyle name="Linked Cell 12 16 2" xfId="23306"/>
    <cellStyle name="Linked Cell 12 17" xfId="23307"/>
    <cellStyle name="Linked Cell 12 17 2" xfId="23308"/>
    <cellStyle name="Linked Cell 12 18" xfId="23309"/>
    <cellStyle name="Linked Cell 12 18 2" xfId="23310"/>
    <cellStyle name="Linked Cell 12 19" xfId="23311"/>
    <cellStyle name="Linked Cell 12 19 2" xfId="23312"/>
    <cellStyle name="Linked Cell 12 2" xfId="23313"/>
    <cellStyle name="Linked Cell 12 2 2" xfId="23314"/>
    <cellStyle name="Linked Cell 12 20" xfId="23315"/>
    <cellStyle name="Linked Cell 12 20 2" xfId="23316"/>
    <cellStyle name="Linked Cell 12 21" xfId="23317"/>
    <cellStyle name="Linked Cell 12 21 2" xfId="23318"/>
    <cellStyle name="Linked Cell 12 22" xfId="23319"/>
    <cellStyle name="Linked Cell 12 22 2" xfId="23320"/>
    <cellStyle name="Linked Cell 12 23" xfId="23321"/>
    <cellStyle name="Linked Cell 12 23 2" xfId="23322"/>
    <cellStyle name="Linked Cell 12 24" xfId="23323"/>
    <cellStyle name="Linked Cell 12 24 2" xfId="23324"/>
    <cellStyle name="Linked Cell 12 25" xfId="23325"/>
    <cellStyle name="Linked Cell 12 25 2" xfId="23326"/>
    <cellStyle name="Linked Cell 12 26" xfId="23327"/>
    <cellStyle name="Linked Cell 12 26 2" xfId="23328"/>
    <cellStyle name="Linked Cell 12 27" xfId="23329"/>
    <cellStyle name="Linked Cell 12 27 2" xfId="23330"/>
    <cellStyle name="Linked Cell 12 28" xfId="23331"/>
    <cellStyle name="Linked Cell 12 28 2" xfId="23332"/>
    <cellStyle name="Linked Cell 12 29" xfId="23333"/>
    <cellStyle name="Linked Cell 12 29 2" xfId="23334"/>
    <cellStyle name="Linked Cell 12 3" xfId="23335"/>
    <cellStyle name="Linked Cell 12 3 2" xfId="23336"/>
    <cellStyle name="Linked Cell 12 30" xfId="23337"/>
    <cellStyle name="Linked Cell 12 30 2" xfId="23338"/>
    <cellStyle name="Linked Cell 12 31" xfId="23339"/>
    <cellStyle name="Linked Cell 12 4" xfId="23340"/>
    <cellStyle name="Linked Cell 12 4 2" xfId="23341"/>
    <cellStyle name="Linked Cell 12 5" xfId="23342"/>
    <cellStyle name="Linked Cell 12 5 2" xfId="23343"/>
    <cellStyle name="Linked Cell 12 6" xfId="23344"/>
    <cellStyle name="Linked Cell 12 6 2" xfId="23345"/>
    <cellStyle name="Linked Cell 12 7" xfId="23346"/>
    <cellStyle name="Linked Cell 12 7 2" xfId="23347"/>
    <cellStyle name="Linked Cell 12 8" xfId="23348"/>
    <cellStyle name="Linked Cell 12 8 2" xfId="23349"/>
    <cellStyle name="Linked Cell 12 9" xfId="23350"/>
    <cellStyle name="Linked Cell 12 9 2" xfId="23351"/>
    <cellStyle name="Linked Cell 13" xfId="23352"/>
    <cellStyle name="Linked Cell 13 2" xfId="23353"/>
    <cellStyle name="Linked Cell 14" xfId="23354"/>
    <cellStyle name="Linked Cell 14 2" xfId="23355"/>
    <cellStyle name="Linked Cell 15" xfId="23356"/>
    <cellStyle name="Linked Cell 15 2" xfId="23357"/>
    <cellStyle name="Linked Cell 16" xfId="23358"/>
    <cellStyle name="Linked Cell 17" xfId="23359"/>
    <cellStyle name="Linked Cell 18" xfId="23360"/>
    <cellStyle name="Linked Cell 2" xfId="23361"/>
    <cellStyle name="Linked Cell 2 10" xfId="23362"/>
    <cellStyle name="Linked Cell 2 10 2" xfId="23363"/>
    <cellStyle name="Linked Cell 2 11" xfId="23364"/>
    <cellStyle name="Linked Cell 2 11 2" xfId="23365"/>
    <cellStyle name="Linked Cell 2 12" xfId="23366"/>
    <cellStyle name="Linked Cell 2 2" xfId="23367"/>
    <cellStyle name="Linked Cell 2 2 2" xfId="23368"/>
    <cellStyle name="Linked Cell 2 2 3" xfId="23369"/>
    <cellStyle name="Linked Cell 2 3" xfId="23370"/>
    <cellStyle name="Linked Cell 2 3 2" xfId="23371"/>
    <cellStyle name="Linked Cell 2 3 3" xfId="23372"/>
    <cellStyle name="Linked Cell 2 4" xfId="23373"/>
    <cellStyle name="Linked Cell 2 4 2" xfId="23374"/>
    <cellStyle name="Linked Cell 2 4 3" xfId="23375"/>
    <cellStyle name="Linked Cell 2 5" xfId="23376"/>
    <cellStyle name="Linked Cell 2 5 2" xfId="23377"/>
    <cellStyle name="Linked Cell 2 5 3" xfId="23378"/>
    <cellStyle name="Linked Cell 2 6" xfId="23379"/>
    <cellStyle name="Linked Cell 2 6 2" xfId="23380"/>
    <cellStyle name="Linked Cell 2 6 3" xfId="23381"/>
    <cellStyle name="Linked Cell 2 7" xfId="23382"/>
    <cellStyle name="Linked Cell 2 7 2" xfId="23383"/>
    <cellStyle name="Linked Cell 2 7 3" xfId="23384"/>
    <cellStyle name="Linked Cell 2 8" xfId="23385"/>
    <cellStyle name="Linked Cell 2 8 2" xfId="23386"/>
    <cellStyle name="Linked Cell 2 8 3" xfId="23387"/>
    <cellStyle name="Linked Cell 2 9" xfId="23388"/>
    <cellStyle name="Linked Cell 3" xfId="23389"/>
    <cellStyle name="Linked Cell 3 2" xfId="23390"/>
    <cellStyle name="Linked Cell 3 2 2" xfId="23391"/>
    <cellStyle name="Linked Cell 3 3" xfId="23392"/>
    <cellStyle name="Linked Cell 3 4" xfId="23393"/>
    <cellStyle name="Linked Cell 4" xfId="23394"/>
    <cellStyle name="Linked Cell 4 2" xfId="23395"/>
    <cellStyle name="Linked Cell 4 2 2" xfId="23396"/>
    <cellStyle name="Linked Cell 4 3" xfId="23397"/>
    <cellStyle name="Linked Cell 4 4" xfId="23398"/>
    <cellStyle name="Linked Cell 5" xfId="23399"/>
    <cellStyle name="Linked Cell 5 2" xfId="23400"/>
    <cellStyle name="Linked Cell 5 2 2" xfId="23401"/>
    <cellStyle name="Linked Cell 5 3" xfId="23402"/>
    <cellStyle name="Linked Cell 5 4" xfId="23403"/>
    <cellStyle name="Linked Cell 6" xfId="23404"/>
    <cellStyle name="Linked Cell 6 2" xfId="23405"/>
    <cellStyle name="Linked Cell 6 2 2" xfId="23406"/>
    <cellStyle name="Linked Cell 6 3" xfId="23407"/>
    <cellStyle name="Linked Cell 6 4" xfId="23408"/>
    <cellStyle name="Linked Cell 7" xfId="23409"/>
    <cellStyle name="Linked Cell 7 10" xfId="23410"/>
    <cellStyle name="Linked Cell 7 10 2" xfId="23411"/>
    <cellStyle name="Linked Cell 7 11" xfId="23412"/>
    <cellStyle name="Linked Cell 7 11 2" xfId="23413"/>
    <cellStyle name="Linked Cell 7 12" xfId="23414"/>
    <cellStyle name="Linked Cell 7 13" xfId="23415"/>
    <cellStyle name="Linked Cell 7 2" xfId="23416"/>
    <cellStyle name="Linked Cell 7 2 2" xfId="23417"/>
    <cellStyle name="Linked Cell 7 3" xfId="23418"/>
    <cellStyle name="Linked Cell 7 3 2" xfId="23419"/>
    <cellStyle name="Linked Cell 7 4" xfId="23420"/>
    <cellStyle name="Linked Cell 7 4 2" xfId="23421"/>
    <cellStyle name="Linked Cell 7 5" xfId="23422"/>
    <cellStyle name="Linked Cell 7 5 2" xfId="23423"/>
    <cellStyle name="Linked Cell 7 6" xfId="23424"/>
    <cellStyle name="Linked Cell 7 6 2" xfId="23425"/>
    <cellStyle name="Linked Cell 7 7" xfId="23426"/>
    <cellStyle name="Linked Cell 7 7 2" xfId="23427"/>
    <cellStyle name="Linked Cell 7 8" xfId="23428"/>
    <cellStyle name="Linked Cell 7 8 2" xfId="23429"/>
    <cellStyle name="Linked Cell 7 9" xfId="23430"/>
    <cellStyle name="Linked Cell 7 9 2" xfId="23431"/>
    <cellStyle name="Linked Cell 8" xfId="23432"/>
    <cellStyle name="Linked Cell 8 2" xfId="23433"/>
    <cellStyle name="Linked Cell 8 3" xfId="23434"/>
    <cellStyle name="Linked Cell 9" xfId="23435"/>
    <cellStyle name="Linked Cell 9 2" xfId="23436"/>
    <cellStyle name="Linked Cell 9 3" xfId="23437"/>
    <cellStyle name="Neutral 10" xfId="23438"/>
    <cellStyle name="Neutral 10 2" xfId="23439"/>
    <cellStyle name="Neutral 10 3" xfId="23440"/>
    <cellStyle name="Neutral 11" xfId="23441"/>
    <cellStyle name="Neutral 11 2" xfId="23442"/>
    <cellStyle name="Neutral 11 3" xfId="23443"/>
    <cellStyle name="Neutral 12" xfId="23444"/>
    <cellStyle name="Neutral 12 10" xfId="23445"/>
    <cellStyle name="Neutral 12 10 2" xfId="23446"/>
    <cellStyle name="Neutral 12 11" xfId="23447"/>
    <cellStyle name="Neutral 12 11 2" xfId="23448"/>
    <cellStyle name="Neutral 12 12" xfId="23449"/>
    <cellStyle name="Neutral 12 12 2" xfId="23450"/>
    <cellStyle name="Neutral 12 13" xfId="23451"/>
    <cellStyle name="Neutral 12 13 2" xfId="23452"/>
    <cellStyle name="Neutral 12 14" xfId="23453"/>
    <cellStyle name="Neutral 12 14 2" xfId="23454"/>
    <cellStyle name="Neutral 12 15" xfId="23455"/>
    <cellStyle name="Neutral 12 15 2" xfId="23456"/>
    <cellStyle name="Neutral 12 16" xfId="23457"/>
    <cellStyle name="Neutral 12 16 2" xfId="23458"/>
    <cellStyle name="Neutral 12 17" xfId="23459"/>
    <cellStyle name="Neutral 12 17 2" xfId="23460"/>
    <cellStyle name="Neutral 12 18" xfId="23461"/>
    <cellStyle name="Neutral 12 18 2" xfId="23462"/>
    <cellStyle name="Neutral 12 19" xfId="23463"/>
    <cellStyle name="Neutral 12 19 2" xfId="23464"/>
    <cellStyle name="Neutral 12 2" xfId="23465"/>
    <cellStyle name="Neutral 12 2 2" xfId="23466"/>
    <cellStyle name="Neutral 12 20" xfId="23467"/>
    <cellStyle name="Neutral 12 20 2" xfId="23468"/>
    <cellStyle name="Neutral 12 21" xfId="23469"/>
    <cellStyle name="Neutral 12 21 2" xfId="23470"/>
    <cellStyle name="Neutral 12 22" xfId="23471"/>
    <cellStyle name="Neutral 12 22 2" xfId="23472"/>
    <cellStyle name="Neutral 12 23" xfId="23473"/>
    <cellStyle name="Neutral 12 23 2" xfId="23474"/>
    <cellStyle name="Neutral 12 24" xfId="23475"/>
    <cellStyle name="Neutral 12 24 2" xfId="23476"/>
    <cellStyle name="Neutral 12 25" xfId="23477"/>
    <cellStyle name="Neutral 12 25 2" xfId="23478"/>
    <cellStyle name="Neutral 12 26" xfId="23479"/>
    <cellStyle name="Neutral 12 26 2" xfId="23480"/>
    <cellStyle name="Neutral 12 27" xfId="23481"/>
    <cellStyle name="Neutral 12 27 2" xfId="23482"/>
    <cellStyle name="Neutral 12 28" xfId="23483"/>
    <cellStyle name="Neutral 12 28 2" xfId="23484"/>
    <cellStyle name="Neutral 12 29" xfId="23485"/>
    <cellStyle name="Neutral 12 29 2" xfId="23486"/>
    <cellStyle name="Neutral 12 3" xfId="23487"/>
    <cellStyle name="Neutral 12 3 2" xfId="23488"/>
    <cellStyle name="Neutral 12 30" xfId="23489"/>
    <cellStyle name="Neutral 12 30 2" xfId="23490"/>
    <cellStyle name="Neutral 12 31" xfId="23491"/>
    <cellStyle name="Neutral 12 4" xfId="23492"/>
    <cellStyle name="Neutral 12 4 2" xfId="23493"/>
    <cellStyle name="Neutral 12 5" xfId="23494"/>
    <cellStyle name="Neutral 12 5 2" xfId="23495"/>
    <cellStyle name="Neutral 12 6" xfId="23496"/>
    <cellStyle name="Neutral 12 6 2" xfId="23497"/>
    <cellStyle name="Neutral 12 7" xfId="23498"/>
    <cellStyle name="Neutral 12 7 2" xfId="23499"/>
    <cellStyle name="Neutral 12 8" xfId="23500"/>
    <cellStyle name="Neutral 12 8 2" xfId="23501"/>
    <cellStyle name="Neutral 12 9" xfId="23502"/>
    <cellStyle name="Neutral 12 9 2" xfId="23503"/>
    <cellStyle name="Neutral 13" xfId="23504"/>
    <cellStyle name="Neutral 13 2" xfId="23505"/>
    <cellStyle name="Neutral 14" xfId="23506"/>
    <cellStyle name="Neutral 14 2" xfId="23507"/>
    <cellStyle name="Neutral 15" xfId="23508"/>
    <cellStyle name="Neutral 15 2" xfId="23509"/>
    <cellStyle name="Neutral 16" xfId="23510"/>
    <cellStyle name="Neutral 17" xfId="23511"/>
    <cellStyle name="Neutral 18" xfId="23512"/>
    <cellStyle name="Neutral 2" xfId="23513"/>
    <cellStyle name="Neutral 2 10" xfId="23514"/>
    <cellStyle name="Neutral 2 10 2" xfId="23515"/>
    <cellStyle name="Neutral 2 11" xfId="23516"/>
    <cellStyle name="Neutral 2 11 2" xfId="23517"/>
    <cellStyle name="Neutral 2 12" xfId="23518"/>
    <cellStyle name="Neutral 2 2" xfId="23519"/>
    <cellStyle name="Neutral 2 2 2" xfId="23520"/>
    <cellStyle name="Neutral 2 2 3" xfId="23521"/>
    <cellStyle name="Neutral 2 3" xfId="23522"/>
    <cellStyle name="Neutral 2 3 2" xfId="23523"/>
    <cellStyle name="Neutral 2 3 3" xfId="23524"/>
    <cellStyle name="Neutral 2 4" xfId="23525"/>
    <cellStyle name="Neutral 2 4 2" xfId="23526"/>
    <cellStyle name="Neutral 2 4 3" xfId="23527"/>
    <cellStyle name="Neutral 2 5" xfId="23528"/>
    <cellStyle name="Neutral 2 5 2" xfId="23529"/>
    <cellStyle name="Neutral 2 5 3" xfId="23530"/>
    <cellStyle name="Neutral 2 6" xfId="23531"/>
    <cellStyle name="Neutral 2 6 2" xfId="23532"/>
    <cellStyle name="Neutral 2 6 3" xfId="23533"/>
    <cellStyle name="Neutral 2 7" xfId="23534"/>
    <cellStyle name="Neutral 2 7 2" xfId="23535"/>
    <cellStyle name="Neutral 2 7 3" xfId="23536"/>
    <cellStyle name="Neutral 2 8" xfId="23537"/>
    <cellStyle name="Neutral 2 8 2" xfId="23538"/>
    <cellStyle name="Neutral 2 8 3" xfId="23539"/>
    <cellStyle name="Neutral 2 9" xfId="23540"/>
    <cellStyle name="Neutral 3" xfId="23541"/>
    <cellStyle name="Neutral 3 2" xfId="23542"/>
    <cellStyle name="Neutral 3 2 2" xfId="23543"/>
    <cellStyle name="Neutral 3 3" xfId="23544"/>
    <cellStyle name="Neutral 3 4" xfId="23545"/>
    <cellStyle name="Neutral 4" xfId="23546"/>
    <cellStyle name="Neutral 4 2" xfId="23547"/>
    <cellStyle name="Neutral 4 2 2" xfId="23548"/>
    <cellStyle name="Neutral 4 3" xfId="23549"/>
    <cellStyle name="Neutral 4 4" xfId="23550"/>
    <cellStyle name="Neutral 5" xfId="23551"/>
    <cellStyle name="Neutral 5 2" xfId="23552"/>
    <cellStyle name="Neutral 5 2 2" xfId="23553"/>
    <cellStyle name="Neutral 5 3" xfId="23554"/>
    <cellStyle name="Neutral 5 4" xfId="23555"/>
    <cellStyle name="Neutral 6" xfId="23556"/>
    <cellStyle name="Neutral 6 2" xfId="23557"/>
    <cellStyle name="Neutral 6 2 2" xfId="23558"/>
    <cellStyle name="Neutral 6 3" xfId="23559"/>
    <cellStyle name="Neutral 6 4" xfId="23560"/>
    <cellStyle name="Neutral 7" xfId="23561"/>
    <cellStyle name="Neutral 7 10" xfId="23562"/>
    <cellStyle name="Neutral 7 10 2" xfId="23563"/>
    <cellStyle name="Neutral 7 11" xfId="23564"/>
    <cellStyle name="Neutral 7 11 2" xfId="23565"/>
    <cellStyle name="Neutral 7 12" xfId="23566"/>
    <cellStyle name="Neutral 7 13" xfId="23567"/>
    <cellStyle name="Neutral 7 2" xfId="23568"/>
    <cellStyle name="Neutral 7 2 2" xfId="23569"/>
    <cellStyle name="Neutral 7 3" xfId="23570"/>
    <cellStyle name="Neutral 7 3 2" xfId="23571"/>
    <cellStyle name="Neutral 7 4" xfId="23572"/>
    <cellStyle name="Neutral 7 4 2" xfId="23573"/>
    <cellStyle name="Neutral 7 5" xfId="23574"/>
    <cellStyle name="Neutral 7 5 2" xfId="23575"/>
    <cellStyle name="Neutral 7 6" xfId="23576"/>
    <cellStyle name="Neutral 7 6 2" xfId="23577"/>
    <cellStyle name="Neutral 7 7" xfId="23578"/>
    <cellStyle name="Neutral 7 7 2" xfId="23579"/>
    <cellStyle name="Neutral 7 8" xfId="23580"/>
    <cellStyle name="Neutral 7 8 2" xfId="23581"/>
    <cellStyle name="Neutral 7 9" xfId="23582"/>
    <cellStyle name="Neutral 7 9 2" xfId="23583"/>
    <cellStyle name="Neutral 8" xfId="23584"/>
    <cellStyle name="Neutral 8 2" xfId="23585"/>
    <cellStyle name="Neutral 8 3" xfId="23586"/>
    <cellStyle name="Neutral 9" xfId="23587"/>
    <cellStyle name="Neutral 9 2" xfId="23588"/>
    <cellStyle name="Neutral 9 3" xfId="23589"/>
    <cellStyle name="Normal" xfId="0" builtinId="0" customBuiltin="1"/>
    <cellStyle name="Normal 10" xfId="104"/>
    <cellStyle name="Normal 10 10" xfId="23590"/>
    <cellStyle name="Normal 10 10 2" xfId="23591"/>
    <cellStyle name="Normal 10 11" xfId="23592"/>
    <cellStyle name="Normal 10 11 2" xfId="23593"/>
    <cellStyle name="Normal 10 12" xfId="23594"/>
    <cellStyle name="Normal 10 12 2" xfId="23595"/>
    <cellStyle name="Normal 10 13" xfId="23596"/>
    <cellStyle name="Normal 10 13 2" xfId="23597"/>
    <cellStyle name="Normal 10 14" xfId="23598"/>
    <cellStyle name="Normal 10 14 2" xfId="23599"/>
    <cellStyle name="Normal 10 15" xfId="23600"/>
    <cellStyle name="Normal 10 15 2" xfId="23601"/>
    <cellStyle name="Normal 10 16" xfId="23602"/>
    <cellStyle name="Normal 10 16 2" xfId="23603"/>
    <cellStyle name="Normal 10 17" xfId="23604"/>
    <cellStyle name="Normal 10 17 2" xfId="23605"/>
    <cellStyle name="Normal 10 18" xfId="23606"/>
    <cellStyle name="Normal 10 18 2" xfId="23607"/>
    <cellStyle name="Normal 10 19" xfId="23608"/>
    <cellStyle name="Normal 10 19 2" xfId="23609"/>
    <cellStyle name="Normal 10 2" xfId="12"/>
    <cellStyle name="Normal 10 2 2" xfId="13"/>
    <cellStyle name="Normal 10 2 2 2" xfId="38"/>
    <cellStyle name="Normal 10 2 3" xfId="14"/>
    <cellStyle name="Normal 10 2 3 2" xfId="41"/>
    <cellStyle name="Normal 10 2 3 3" xfId="23610"/>
    <cellStyle name="Normal 10 2 4" xfId="15"/>
    <cellStyle name="Normal 10 2 4 2" xfId="40"/>
    <cellStyle name="Normal 10 2 5" xfId="37"/>
    <cellStyle name="Normal 10 20" xfId="23611"/>
    <cellStyle name="Normal 10 21" xfId="23612"/>
    <cellStyle name="Normal 10 22" xfId="23613"/>
    <cellStyle name="Normal 10 23" xfId="55648"/>
    <cellStyle name="Normal 10 24" xfId="55658"/>
    <cellStyle name="Normal 10 3" xfId="23614"/>
    <cellStyle name="Normal 10 3 2" xfId="23615"/>
    <cellStyle name="Normal 10 4" xfId="23616"/>
    <cellStyle name="Normal 10 4 2" xfId="23617"/>
    <cellStyle name="Normal 10 5" xfId="23618"/>
    <cellStyle name="Normal 10 5 2" xfId="23619"/>
    <cellStyle name="Normal 10 6" xfId="23620"/>
    <cellStyle name="Normal 10 6 2" xfId="23621"/>
    <cellStyle name="Normal 10 7" xfId="23622"/>
    <cellStyle name="Normal 10 7 2" xfId="23623"/>
    <cellStyle name="Normal 10 8" xfId="23624"/>
    <cellStyle name="Normal 10 8 2" xfId="23625"/>
    <cellStyle name="Normal 10 9" xfId="23626"/>
    <cellStyle name="Normal 10 9 2" xfId="23627"/>
    <cellStyle name="Normal 102 2" xfId="55650"/>
    <cellStyle name="Normal 105" xfId="55659"/>
    <cellStyle name="Normal 11" xfId="105"/>
    <cellStyle name="Normal 11 2" xfId="23628"/>
    <cellStyle name="Normal 11 2 2" xfId="23629"/>
    <cellStyle name="Normal 11 3" xfId="23630"/>
    <cellStyle name="Normal 12" xfId="106"/>
    <cellStyle name="Normal 12 2" xfId="23631"/>
    <cellStyle name="Normal 12 2 2" xfId="23632"/>
    <cellStyle name="Normal 12 3" xfId="23633"/>
    <cellStyle name="Normal 13" xfId="107"/>
    <cellStyle name="Normal 13 2" xfId="23634"/>
    <cellStyle name="Normal 13 2 2" xfId="23635"/>
    <cellStyle name="Normal 13 3" xfId="23636"/>
    <cellStyle name="Normal 14" xfId="108"/>
    <cellStyle name="Normal 14 2" xfId="23637"/>
    <cellStyle name="Normal 14 2 2" xfId="23638"/>
    <cellStyle name="Normal 14 3" xfId="23639"/>
    <cellStyle name="Normal 14 3 2" xfId="23640"/>
    <cellStyle name="Normal 14 4" xfId="23641"/>
    <cellStyle name="Normal 14 4 2" xfId="23642"/>
    <cellStyle name="Normal 14 5" xfId="23643"/>
    <cellStyle name="Normal 14 5 2" xfId="23644"/>
    <cellStyle name="Normal 14 6" xfId="23645"/>
    <cellStyle name="Normal 14 6 2" xfId="23646"/>
    <cellStyle name="Normal 14 7" xfId="23647"/>
    <cellStyle name="Normal 14 7 2" xfId="23648"/>
    <cellStyle name="Normal 14 8" xfId="23649"/>
    <cellStyle name="Normal 15" xfId="109"/>
    <cellStyle name="Normal 15 2" xfId="23650"/>
    <cellStyle name="Normal 15 2 2" xfId="23651"/>
    <cellStyle name="Normal 15 3" xfId="23652"/>
    <cellStyle name="Normal 15 3 2" xfId="23653"/>
    <cellStyle name="Normal 15 4" xfId="23654"/>
    <cellStyle name="Normal 15 4 2" xfId="23655"/>
    <cellStyle name="Normal 15 5" xfId="23656"/>
    <cellStyle name="Normal 15 5 2" xfId="23657"/>
    <cellStyle name="Normal 15 6" xfId="23658"/>
    <cellStyle name="Normal 15 6 2" xfId="23659"/>
    <cellStyle name="Normal 15 7" xfId="23660"/>
    <cellStyle name="Normal 15 7 2" xfId="23661"/>
    <cellStyle name="Normal 15 8" xfId="23662"/>
    <cellStyle name="Normal 16" xfId="110"/>
    <cellStyle name="Normal 16 2" xfId="23663"/>
    <cellStyle name="Normal 16 2 2" xfId="23664"/>
    <cellStyle name="Normal 16 3" xfId="23665"/>
    <cellStyle name="Normal 17" xfId="111"/>
    <cellStyle name="Normal 17 2" xfId="23666"/>
    <cellStyle name="Normal 17 2 2" xfId="23667"/>
    <cellStyle name="Normal 17 3" xfId="23668"/>
    <cellStyle name="Normal 17 3 2" xfId="23669"/>
    <cellStyle name="Normal 17 4" xfId="23670"/>
    <cellStyle name="Normal 17 4 2" xfId="23671"/>
    <cellStyle name="Normal 17 4 2 2" xfId="23672"/>
    <cellStyle name="Normal 17 4 3" xfId="23673"/>
    <cellStyle name="Normal 17 5" xfId="23674"/>
    <cellStyle name="Normal 17 5 2" xfId="23675"/>
    <cellStyle name="Normal 17 5 2 2" xfId="23676"/>
    <cellStyle name="Normal 17 5 3" xfId="23677"/>
    <cellStyle name="Normal 17 6" xfId="23678"/>
    <cellStyle name="Normal 17 6 2" xfId="23679"/>
    <cellStyle name="Normal 17 6 2 2" xfId="23680"/>
    <cellStyle name="Normal 17 6 3" xfId="23681"/>
    <cellStyle name="Normal 17 7" xfId="23682"/>
    <cellStyle name="Normal 17 7 2" xfId="23683"/>
    <cellStyle name="Normal 17 8" xfId="23684"/>
    <cellStyle name="Normal 18" xfId="112"/>
    <cellStyle name="Normal 18 2" xfId="23685"/>
    <cellStyle name="Normal 18 2 2" xfId="23686"/>
    <cellStyle name="Normal 18 3" xfId="23687"/>
    <cellStyle name="Normal 19" xfId="113"/>
    <cellStyle name="Normal 19 2" xfId="23688"/>
    <cellStyle name="Normal 19 2 2" xfId="23689"/>
    <cellStyle name="Normal 19 3" xfId="23690"/>
    <cellStyle name="Normal 2" xfId="16"/>
    <cellStyle name="Normal 2 10" xfId="115"/>
    <cellStyle name="Normal 2 10 2" xfId="23691"/>
    <cellStyle name="Normal 2 10 3" xfId="23692"/>
    <cellStyle name="Normal 2 10 4" xfId="23693"/>
    <cellStyle name="Normal 2 11" xfId="116"/>
    <cellStyle name="Normal 2 11 2" xfId="23694"/>
    <cellStyle name="Normal 2 11 3" xfId="23695"/>
    <cellStyle name="Normal 2 11 4" xfId="23696"/>
    <cellStyle name="Normal 2 12" xfId="117"/>
    <cellStyle name="Normal 2 12 2" xfId="23697"/>
    <cellStyle name="Normal 2 12 3" xfId="23698"/>
    <cellStyle name="Normal 2 12 4" xfId="23699"/>
    <cellStyle name="Normal 2 13" xfId="118"/>
    <cellStyle name="Normal 2 13 2" xfId="23700"/>
    <cellStyle name="Normal 2 13 3" xfId="23701"/>
    <cellStyle name="Normal 2 13 4" xfId="23702"/>
    <cellStyle name="Normal 2 14" xfId="119"/>
    <cellStyle name="Normal 2 14 2" xfId="23703"/>
    <cellStyle name="Normal 2 14 3" xfId="23704"/>
    <cellStyle name="Normal 2 14 4" xfId="23705"/>
    <cellStyle name="Normal 2 15" xfId="120"/>
    <cellStyle name="Normal 2 15 2" xfId="23706"/>
    <cellStyle name="Normal 2 15 3" xfId="23707"/>
    <cellStyle name="Normal 2 15 4" xfId="23708"/>
    <cellStyle name="Normal 2 16" xfId="121"/>
    <cellStyle name="Normal 2 16 2" xfId="23709"/>
    <cellStyle name="Normal 2 16 3" xfId="23710"/>
    <cellStyle name="Normal 2 16 4" xfId="23711"/>
    <cellStyle name="Normal 2 17" xfId="122"/>
    <cellStyle name="Normal 2 17 2" xfId="23712"/>
    <cellStyle name="Normal 2 17 3" xfId="23713"/>
    <cellStyle name="Normal 2 17 4" xfId="23714"/>
    <cellStyle name="Normal 2 18" xfId="123"/>
    <cellStyle name="Normal 2 18 2" xfId="23715"/>
    <cellStyle name="Normal 2 18 3" xfId="23716"/>
    <cellStyle name="Normal 2 18 4" xfId="23717"/>
    <cellStyle name="Normal 2 19" xfId="124"/>
    <cellStyle name="Normal 2 19 2" xfId="23718"/>
    <cellStyle name="Normal 2 2" xfId="17"/>
    <cellStyle name="Normal 2 2 2" xfId="45"/>
    <cellStyle name="Normal 2 2 2 2" xfId="125"/>
    <cellStyle name="Normal 2 2 2 3" xfId="23719"/>
    <cellStyle name="Normal 2 2 2 4" xfId="23720"/>
    <cellStyle name="Normal 2 2 2 5" xfId="65"/>
    <cellStyle name="Normal 2 2 3" xfId="126"/>
    <cellStyle name="Normal 2 2 3 2" xfId="23721"/>
    <cellStyle name="Normal 2 2 4" xfId="127"/>
    <cellStyle name="Normal 2 2 5" xfId="128"/>
    <cellStyle name="Normal 2 2 6" xfId="23722"/>
    <cellStyle name="Normal 2 2 7" xfId="55647"/>
    <cellStyle name="Normal 2 2 8" xfId="55656"/>
    <cellStyle name="Normal 2 2 9" xfId="64"/>
    <cellStyle name="Normal 2 20" xfId="129"/>
    <cellStyle name="Normal 2 20 2" xfId="23723"/>
    <cellStyle name="Normal 2 21" xfId="130"/>
    <cellStyle name="Normal 2 21 2" xfId="23724"/>
    <cellStyle name="Normal 2 22" xfId="131"/>
    <cellStyle name="Normal 2 22 2" xfId="23725"/>
    <cellStyle name="Normal 2 23" xfId="132"/>
    <cellStyle name="Normal 2 23 2" xfId="23726"/>
    <cellStyle name="Normal 2 24" xfId="133"/>
    <cellStyle name="Normal 2 24 2" xfId="23727"/>
    <cellStyle name="Normal 2 25" xfId="134"/>
    <cellStyle name="Normal 2 25 2" xfId="23728"/>
    <cellStyle name="Normal 2 26" xfId="135"/>
    <cellStyle name="Normal 2 26 2" xfId="23729"/>
    <cellStyle name="Normal 2 27" xfId="136"/>
    <cellStyle name="Normal 2 27 2" xfId="23730"/>
    <cellStyle name="Normal 2 28" xfId="137"/>
    <cellStyle name="Normal 2 28 2" xfId="23731"/>
    <cellStyle name="Normal 2 29" xfId="138"/>
    <cellStyle name="Normal 2 29 2" xfId="23732"/>
    <cellStyle name="Normal 2 3" xfId="27"/>
    <cellStyle name="Normal 2 3 2" xfId="139"/>
    <cellStyle name="Normal 2 3 2 2" xfId="23733"/>
    <cellStyle name="Normal 2 3 3" xfId="140"/>
    <cellStyle name="Normal 2 3 3 2" xfId="55616"/>
    <cellStyle name="Normal 2 3 4" xfId="141"/>
    <cellStyle name="Normal 2 3 5" xfId="142"/>
    <cellStyle name="Normal 2 3 6" xfId="143"/>
    <cellStyle name="Normal 2 3 7" xfId="144"/>
    <cellStyle name="Normal 2 3 8" xfId="145"/>
    <cellStyle name="Normal 2 3 9" xfId="66"/>
    <cellStyle name="Normal 2 30" xfId="146"/>
    <cellStyle name="Normal 2 30 2" xfId="55609"/>
    <cellStyle name="Normal 2 31" xfId="147"/>
    <cellStyle name="Normal 2 31 10" xfId="23734"/>
    <cellStyle name="Normal 2 31 11" xfId="23735"/>
    <cellStyle name="Normal 2 31 12" xfId="23736"/>
    <cellStyle name="Normal 2 31 13" xfId="23737"/>
    <cellStyle name="Normal 2 31 14" xfId="23738"/>
    <cellStyle name="Normal 2 31 2" xfId="23739"/>
    <cellStyle name="Normal 2 31 2 2" xfId="23740"/>
    <cellStyle name="Normal 2 31 2 3" xfId="23741"/>
    <cellStyle name="Normal 2 31 2 4" xfId="23742"/>
    <cellStyle name="Normal 2 31 2_Circuits" xfId="23743"/>
    <cellStyle name="Normal 2 31 3" xfId="23744"/>
    <cellStyle name="Normal 2 31 4" xfId="23745"/>
    <cellStyle name="Normal 2 31 5" xfId="23746"/>
    <cellStyle name="Normal 2 31 6" xfId="23747"/>
    <cellStyle name="Normal 2 31 7" xfId="23748"/>
    <cellStyle name="Normal 2 31 8" xfId="23749"/>
    <cellStyle name="Normal 2 31 9" xfId="23750"/>
    <cellStyle name="Normal 2 31 9 2" xfId="23751"/>
    <cellStyle name="Normal 2 31 9 3" xfId="23752"/>
    <cellStyle name="Normal 2 31 9 4" xfId="23753"/>
    <cellStyle name="Normal 2 31_Circuits" xfId="23754"/>
    <cellStyle name="Normal 2 32" xfId="148"/>
    <cellStyle name="Normal 2 32 2" xfId="23755"/>
    <cellStyle name="Normal 2 33" xfId="149"/>
    <cellStyle name="Normal 2 34" xfId="114"/>
    <cellStyle name="Normal 2 35" xfId="63"/>
    <cellStyle name="Normal 2 36" xfId="62"/>
    <cellStyle name="Normal 2 4" xfId="67"/>
    <cellStyle name="Normal 2 4 2" xfId="150"/>
    <cellStyle name="Normal 2 4 2 2" xfId="55617"/>
    <cellStyle name="Normal 2 4 3" xfId="151"/>
    <cellStyle name="Normal 2 4 3 2" xfId="55618"/>
    <cellStyle name="Normal 2 4 4" xfId="152"/>
    <cellStyle name="Normal 2 4 5" xfId="153"/>
    <cellStyle name="Normal 2 5" xfId="68"/>
    <cellStyle name="Normal 2 5 2" xfId="154"/>
    <cellStyle name="Normal 2 5 2 2" xfId="55619"/>
    <cellStyle name="Normal 2 5 3" xfId="155"/>
    <cellStyle name="Normal 2 5 3 2" xfId="55620"/>
    <cellStyle name="Normal 2 5 4" xfId="156"/>
    <cellStyle name="Normal 2 5 5" xfId="157"/>
    <cellStyle name="Normal 2 6" xfId="69"/>
    <cellStyle name="Normal 2 6 2" xfId="158"/>
    <cellStyle name="Normal 2 6 2 2" xfId="55621"/>
    <cellStyle name="Normal 2 6 3" xfId="159"/>
    <cellStyle name="Normal 2 6 3 2" xfId="55622"/>
    <cellStyle name="Normal 2 6 4" xfId="160"/>
    <cellStyle name="Normal 2 6 5" xfId="161"/>
    <cellStyle name="Normal 2 7" xfId="70"/>
    <cellStyle name="Normal 2 7 10" xfId="23756"/>
    <cellStyle name="Normal 2 7 10 2" xfId="23757"/>
    <cellStyle name="Normal 2 7 11" xfId="23758"/>
    <cellStyle name="Normal 2 7 11 2" xfId="23759"/>
    <cellStyle name="Normal 2 7 12" xfId="23760"/>
    <cellStyle name="Normal 2 7 13" xfId="23761"/>
    <cellStyle name="Normal 2 7 14" xfId="23762"/>
    <cellStyle name="Normal 2 7 15" xfId="23763"/>
    <cellStyle name="Normal 2 7 2" xfId="162"/>
    <cellStyle name="Normal 2 7 2 2" xfId="23764"/>
    <cellStyle name="Normal 2 7 2 3" xfId="23765"/>
    <cellStyle name="Normal 2 7 3" xfId="23766"/>
    <cellStyle name="Normal 2 7 3 2" xfId="23767"/>
    <cellStyle name="Normal 2 7 4" xfId="23768"/>
    <cellStyle name="Normal 2 7 4 2" xfId="23769"/>
    <cellStyle name="Normal 2 7 5" xfId="23770"/>
    <cellStyle name="Normal 2 7 5 2" xfId="23771"/>
    <cellStyle name="Normal 2 7 6" xfId="23772"/>
    <cellStyle name="Normal 2 7 6 2" xfId="23773"/>
    <cellStyle name="Normal 2 7 7" xfId="23774"/>
    <cellStyle name="Normal 2 7 7 2" xfId="23775"/>
    <cellStyle name="Normal 2 7 8" xfId="23776"/>
    <cellStyle name="Normal 2 7 8 2" xfId="23777"/>
    <cellStyle name="Normal 2 7 9" xfId="23778"/>
    <cellStyle name="Normal 2 7 9 2" xfId="23779"/>
    <cellStyle name="Normal 2 7_LocalAssetCharging" xfId="23780"/>
    <cellStyle name="Normal 2 8" xfId="163"/>
    <cellStyle name="Normal 2 8 2" xfId="23781"/>
    <cellStyle name="Normal 2 8 3" xfId="23782"/>
    <cellStyle name="Normal 2 8 4" xfId="23783"/>
    <cellStyle name="Normal 2 9" xfId="164"/>
    <cellStyle name="Normal 2 9 2" xfId="23784"/>
    <cellStyle name="Normal 2 9 3" xfId="23785"/>
    <cellStyle name="Normal 2 9 4" xfId="23786"/>
    <cellStyle name="Normal 2_Circuits" xfId="23787"/>
    <cellStyle name="Normal 20" xfId="165"/>
    <cellStyle name="Normal 20 10" xfId="23788"/>
    <cellStyle name="Normal 20 10 2" xfId="23789"/>
    <cellStyle name="Normal 20 11" xfId="23790"/>
    <cellStyle name="Normal 20 11 2" xfId="23791"/>
    <cellStyle name="Normal 20 12" xfId="23792"/>
    <cellStyle name="Normal 20 13" xfId="23793"/>
    <cellStyle name="Normal 20 14" xfId="23794"/>
    <cellStyle name="Normal 20 2" xfId="23795"/>
    <cellStyle name="Normal 20 2 2" xfId="23796"/>
    <cellStyle name="Normal 20 3" xfId="23797"/>
    <cellStyle name="Normal 20 3 2" xfId="23798"/>
    <cellStyle name="Normal 20 4" xfId="23799"/>
    <cellStyle name="Normal 20 4 2" xfId="23800"/>
    <cellStyle name="Normal 20 5" xfId="23801"/>
    <cellStyle name="Normal 20 5 2" xfId="23802"/>
    <cellStyle name="Normal 20 6" xfId="23803"/>
    <cellStyle name="Normal 20 6 2" xfId="23804"/>
    <cellStyle name="Normal 20 7" xfId="23805"/>
    <cellStyle name="Normal 20 7 2" xfId="23806"/>
    <cellStyle name="Normal 20 8" xfId="23807"/>
    <cellStyle name="Normal 20 8 2" xfId="23808"/>
    <cellStyle name="Normal 20 9" xfId="23809"/>
    <cellStyle name="Normal 20 9 2" xfId="23810"/>
    <cellStyle name="Normal 20_LocalAssetCharging" xfId="23811"/>
    <cellStyle name="Normal 21" xfId="166"/>
    <cellStyle name="Normal 21 2" xfId="23812"/>
    <cellStyle name="Normal 21 3" xfId="23813"/>
    <cellStyle name="Normal 21 4" xfId="23814"/>
    <cellStyle name="Normal 21_LocalAssetCharging" xfId="23815"/>
    <cellStyle name="Normal 22" xfId="167"/>
    <cellStyle name="Normal 22 2" xfId="23816"/>
    <cellStyle name="Normal 23" xfId="168"/>
    <cellStyle name="Normal 23 10" xfId="23817"/>
    <cellStyle name="Normal 23 10 2" xfId="23818"/>
    <cellStyle name="Normal 23 11" xfId="23819"/>
    <cellStyle name="Normal 23 2" xfId="23820"/>
    <cellStyle name="Normal 23 2 2" xfId="23821"/>
    <cellStyle name="Normal 23 3" xfId="23822"/>
    <cellStyle name="Normal 23 3 2" xfId="23823"/>
    <cellStyle name="Normal 23 4" xfId="23824"/>
    <cellStyle name="Normal 23 4 2" xfId="23825"/>
    <cellStyle name="Normal 23 5" xfId="23826"/>
    <cellStyle name="Normal 23 5 2" xfId="23827"/>
    <cellStyle name="Normal 23 6" xfId="23828"/>
    <cellStyle name="Normal 23 6 2" xfId="23829"/>
    <cellStyle name="Normal 23 7" xfId="23830"/>
    <cellStyle name="Normal 23 7 2" xfId="23831"/>
    <cellStyle name="Normal 23 8" xfId="23832"/>
    <cellStyle name="Normal 23 8 2" xfId="23833"/>
    <cellStyle name="Normal 23 9" xfId="23834"/>
    <cellStyle name="Normal 23 9 2" xfId="23835"/>
    <cellStyle name="Normal 24" xfId="169"/>
    <cellStyle name="Normal 24 10" xfId="23836"/>
    <cellStyle name="Normal 24 10 2" xfId="23837"/>
    <cellStyle name="Normal 24 11" xfId="23838"/>
    <cellStyle name="Normal 24 2" xfId="23839"/>
    <cellStyle name="Normal 24 2 2" xfId="23840"/>
    <cellStyle name="Normal 24 3" xfId="23841"/>
    <cellStyle name="Normal 24 3 2" xfId="23842"/>
    <cellStyle name="Normal 24 4" xfId="23843"/>
    <cellStyle name="Normal 24 4 2" xfId="23844"/>
    <cellStyle name="Normal 24 5" xfId="23845"/>
    <cellStyle name="Normal 24 5 2" xfId="23846"/>
    <cellStyle name="Normal 24 6" xfId="23847"/>
    <cellStyle name="Normal 24 6 2" xfId="23848"/>
    <cellStyle name="Normal 24 7" xfId="23849"/>
    <cellStyle name="Normal 24 7 2" xfId="23850"/>
    <cellStyle name="Normal 24 8" xfId="23851"/>
    <cellStyle name="Normal 24 8 2" xfId="23852"/>
    <cellStyle name="Normal 24 9" xfId="23853"/>
    <cellStyle name="Normal 24 9 2" xfId="23854"/>
    <cellStyle name="Normal 25" xfId="170"/>
    <cellStyle name="Normal 25 10" xfId="23855"/>
    <cellStyle name="Normal 25 10 2" xfId="23856"/>
    <cellStyle name="Normal 25 11" xfId="23857"/>
    <cellStyle name="Normal 25 2" xfId="23858"/>
    <cellStyle name="Normal 25 2 2" xfId="23859"/>
    <cellStyle name="Normal 25 3" xfId="23860"/>
    <cellStyle name="Normal 25 3 2" xfId="23861"/>
    <cellStyle name="Normal 25 4" xfId="23862"/>
    <cellStyle name="Normal 25 4 2" xfId="23863"/>
    <cellStyle name="Normal 25 5" xfId="23864"/>
    <cellStyle name="Normal 25 5 2" xfId="23865"/>
    <cellStyle name="Normal 25 6" xfId="23866"/>
    <cellStyle name="Normal 25 6 2" xfId="23867"/>
    <cellStyle name="Normal 25 7" xfId="23868"/>
    <cellStyle name="Normal 25 7 2" xfId="23869"/>
    <cellStyle name="Normal 25 8" xfId="23870"/>
    <cellStyle name="Normal 25 8 2" xfId="23871"/>
    <cellStyle name="Normal 25 9" xfId="23872"/>
    <cellStyle name="Normal 25 9 2" xfId="23873"/>
    <cellStyle name="Normal 26" xfId="171"/>
    <cellStyle name="Normal 26 10" xfId="23874"/>
    <cellStyle name="Normal 26 10 2" xfId="23875"/>
    <cellStyle name="Normal 26 11" xfId="23876"/>
    <cellStyle name="Normal 26 2" xfId="23877"/>
    <cellStyle name="Normal 26 2 2" xfId="23878"/>
    <cellStyle name="Normal 26 3" xfId="23879"/>
    <cellStyle name="Normal 26 3 2" xfId="23880"/>
    <cellStyle name="Normal 26 4" xfId="23881"/>
    <cellStyle name="Normal 26 4 2" xfId="23882"/>
    <cellStyle name="Normal 26 5" xfId="23883"/>
    <cellStyle name="Normal 26 5 2" xfId="23884"/>
    <cellStyle name="Normal 26 6" xfId="23885"/>
    <cellStyle name="Normal 26 6 2" xfId="23886"/>
    <cellStyle name="Normal 26 7" xfId="23887"/>
    <cellStyle name="Normal 26 7 2" xfId="23888"/>
    <cellStyle name="Normal 26 8" xfId="23889"/>
    <cellStyle name="Normal 26 8 2" xfId="23890"/>
    <cellStyle name="Normal 26 9" xfId="23891"/>
    <cellStyle name="Normal 26 9 2" xfId="23892"/>
    <cellStyle name="Normal 27" xfId="266"/>
    <cellStyle name="Normal 27 10" xfId="23893"/>
    <cellStyle name="Normal 27 10 2" xfId="23894"/>
    <cellStyle name="Normal 27 11" xfId="23895"/>
    <cellStyle name="Normal 27 2" xfId="23896"/>
    <cellStyle name="Normal 27 2 2" xfId="23897"/>
    <cellStyle name="Normal 27 3" xfId="23898"/>
    <cellStyle name="Normal 27 3 2" xfId="23899"/>
    <cellStyle name="Normal 27 4" xfId="23900"/>
    <cellStyle name="Normal 27 4 2" xfId="23901"/>
    <cellStyle name="Normal 27 5" xfId="23902"/>
    <cellStyle name="Normal 27 5 2" xfId="23903"/>
    <cellStyle name="Normal 27 6" xfId="23904"/>
    <cellStyle name="Normal 27 6 2" xfId="23905"/>
    <cellStyle name="Normal 27 7" xfId="23906"/>
    <cellStyle name="Normal 27 7 2" xfId="23907"/>
    <cellStyle name="Normal 27 8" xfId="23908"/>
    <cellStyle name="Normal 27 8 2" xfId="23909"/>
    <cellStyle name="Normal 27 9" xfId="23910"/>
    <cellStyle name="Normal 27 9 2" xfId="23911"/>
    <cellStyle name="Normal 28" xfId="23912"/>
    <cellStyle name="Normal 28 10" xfId="23913"/>
    <cellStyle name="Normal 28 10 2" xfId="23914"/>
    <cellStyle name="Normal 28 11" xfId="23915"/>
    <cellStyle name="Normal 28 2" xfId="23916"/>
    <cellStyle name="Normal 28 2 2" xfId="23917"/>
    <cellStyle name="Normal 28 3" xfId="23918"/>
    <cellStyle name="Normal 28 3 2" xfId="23919"/>
    <cellStyle name="Normal 28 4" xfId="23920"/>
    <cellStyle name="Normal 28 4 2" xfId="23921"/>
    <cellStyle name="Normal 28 5" xfId="23922"/>
    <cellStyle name="Normal 28 5 2" xfId="23923"/>
    <cellStyle name="Normal 28 6" xfId="23924"/>
    <cellStyle name="Normal 28 6 2" xfId="23925"/>
    <cellStyle name="Normal 28 7" xfId="23926"/>
    <cellStyle name="Normal 28 7 2" xfId="23927"/>
    <cellStyle name="Normal 28 8" xfId="23928"/>
    <cellStyle name="Normal 28 8 2" xfId="23929"/>
    <cellStyle name="Normal 28 9" xfId="23930"/>
    <cellStyle name="Normal 28 9 2" xfId="23931"/>
    <cellStyle name="Normal 29" xfId="23932"/>
    <cellStyle name="Normal 29 2" xfId="23933"/>
    <cellStyle name="Normal 29 3" xfId="23934"/>
    <cellStyle name="Normal 29 3 2" xfId="23935"/>
    <cellStyle name="Normal 3" xfId="18"/>
    <cellStyle name="Normal 3 10" xfId="172"/>
    <cellStyle name="Normal 3 10 2" xfId="23936"/>
    <cellStyle name="Normal 3 10 2 2" xfId="23937"/>
    <cellStyle name="Normal 3 10 3" xfId="23938"/>
    <cellStyle name="Normal 3 10 4" xfId="23939"/>
    <cellStyle name="Normal 3 11" xfId="173"/>
    <cellStyle name="Normal 3 11 2" xfId="23940"/>
    <cellStyle name="Normal 3 11 2 2" xfId="23941"/>
    <cellStyle name="Normal 3 11 3" xfId="23942"/>
    <cellStyle name="Normal 3 12" xfId="174"/>
    <cellStyle name="Normal 3 12 2" xfId="23943"/>
    <cellStyle name="Normal 3 12 2 2" xfId="23944"/>
    <cellStyle name="Normal 3 12 3" xfId="23945"/>
    <cellStyle name="Normal 3 13" xfId="175"/>
    <cellStyle name="Normal 3 13 2" xfId="23946"/>
    <cellStyle name="Normal 3 13 2 2" xfId="23947"/>
    <cellStyle name="Normal 3 13 3" xfId="23948"/>
    <cellStyle name="Normal 3 14" xfId="176"/>
    <cellStyle name="Normal 3 14 2" xfId="23949"/>
    <cellStyle name="Normal 3 14 2 2" xfId="23950"/>
    <cellStyle name="Normal 3 14 3" xfId="23951"/>
    <cellStyle name="Normal 3 15" xfId="177"/>
    <cellStyle name="Normal 3 15 2" xfId="23952"/>
    <cellStyle name="Normal 3 15 2 2" xfId="23953"/>
    <cellStyle name="Normal 3 15 3" xfId="23954"/>
    <cellStyle name="Normal 3 16" xfId="178"/>
    <cellStyle name="Normal 3 16 2" xfId="23955"/>
    <cellStyle name="Normal 3 16 2 2" xfId="23956"/>
    <cellStyle name="Normal 3 16 3" xfId="23957"/>
    <cellStyle name="Normal 3 17" xfId="179"/>
    <cellStyle name="Normal 3 17 2" xfId="23958"/>
    <cellStyle name="Normal 3 17 2 2" xfId="23959"/>
    <cellStyle name="Normal 3 17 3" xfId="23960"/>
    <cellStyle name="Normal 3 18" xfId="180"/>
    <cellStyle name="Normal 3 18 2" xfId="23961"/>
    <cellStyle name="Normal 3 18 2 2" xfId="23962"/>
    <cellStyle name="Normal 3 18 3" xfId="23963"/>
    <cellStyle name="Normal 3 19" xfId="181"/>
    <cellStyle name="Normal 3 19 2" xfId="23964"/>
    <cellStyle name="Normal 3 19 2 2" xfId="23965"/>
    <cellStyle name="Normal 3 19 3" xfId="23966"/>
    <cellStyle name="Normal 3 2" xfId="36"/>
    <cellStyle name="Normal 3 2 10" xfId="23967"/>
    <cellStyle name="Normal 3 2 10 2" xfId="23968"/>
    <cellStyle name="Normal 3 2 11" xfId="23969"/>
    <cellStyle name="Normal 3 2 11 2" xfId="23970"/>
    <cellStyle name="Normal 3 2 12" xfId="23971"/>
    <cellStyle name="Normal 3 2 12 2" xfId="23972"/>
    <cellStyle name="Normal 3 2 13" xfId="23973"/>
    <cellStyle name="Normal 3 2 13 2" xfId="23974"/>
    <cellStyle name="Normal 3 2 14" xfId="23975"/>
    <cellStyle name="Normal 3 2 14 2" xfId="23976"/>
    <cellStyle name="Normal 3 2 15" xfId="23977"/>
    <cellStyle name="Normal 3 2 15 2" xfId="23978"/>
    <cellStyle name="Normal 3 2 16" xfId="23979"/>
    <cellStyle name="Normal 3 2 16 2" xfId="23980"/>
    <cellStyle name="Normal 3 2 17" xfId="23981"/>
    <cellStyle name="Normal 3 2 17 2" xfId="23982"/>
    <cellStyle name="Normal 3 2 18" xfId="23983"/>
    <cellStyle name="Normal 3 2 18 2" xfId="23984"/>
    <cellStyle name="Normal 3 2 19" xfId="23985"/>
    <cellStyle name="Normal 3 2 19 2" xfId="23986"/>
    <cellStyle name="Normal 3 2 2" xfId="182"/>
    <cellStyle name="Normal 3 2 2 2" xfId="183"/>
    <cellStyle name="Normal 3 2 2 2 2" xfId="23987"/>
    <cellStyle name="Normal 3 2 2 2 3" xfId="23988"/>
    <cellStyle name="Normal 3 2 2 3" xfId="184"/>
    <cellStyle name="Normal 3 2 2 3 2" xfId="23989"/>
    <cellStyle name="Normal 3 2 2 4" xfId="185"/>
    <cellStyle name="Normal 3 2 2 4 2" xfId="23990"/>
    <cellStyle name="Normal 3 2 2 5" xfId="186"/>
    <cellStyle name="Normal 3 2 2 5 2" xfId="55623"/>
    <cellStyle name="Normal 3 2 2 6" xfId="187"/>
    <cellStyle name="Normal 3 2 2 6 2" xfId="55624"/>
    <cellStyle name="Normal 3 2 20" xfId="23991"/>
    <cellStyle name="Normal 3 2 20 2" xfId="23992"/>
    <cellStyle name="Normal 3 2 21" xfId="23993"/>
    <cellStyle name="Normal 3 2 21 2" xfId="23994"/>
    <cellStyle name="Normal 3 2 22" xfId="23995"/>
    <cellStyle name="Normal 3 2 22 2" xfId="23996"/>
    <cellStyle name="Normal 3 2 23" xfId="23997"/>
    <cellStyle name="Normal 3 2 23 2" xfId="23998"/>
    <cellStyle name="Normal 3 2 24" xfId="23999"/>
    <cellStyle name="Normal 3 2 24 2" xfId="24000"/>
    <cellStyle name="Normal 3 2 25" xfId="24001"/>
    <cellStyle name="Normal 3 2 26" xfId="24002"/>
    <cellStyle name="Normal 3 2 27" xfId="24003"/>
    <cellStyle name="Normal 3 2 28" xfId="24004"/>
    <cellStyle name="Normal 3 2 29" xfId="72"/>
    <cellStyle name="Normal 3 2 3" xfId="188"/>
    <cellStyle name="Normal 3 2 3 2" xfId="24005"/>
    <cellStyle name="Normal 3 2 3 3" xfId="24006"/>
    <cellStyle name="Normal 3 2 3 3 2" xfId="24007"/>
    <cellStyle name="Normal 3 2 3 4" xfId="24008"/>
    <cellStyle name="Normal 3 2 4" xfId="189"/>
    <cellStyle name="Normal 3 2 4 2" xfId="24009"/>
    <cellStyle name="Normal 3 2 4 3" xfId="24010"/>
    <cellStyle name="Normal 3 2 5" xfId="190"/>
    <cellStyle name="Normal 3 2 5 2" xfId="24011"/>
    <cellStyle name="Normal 3 2 5 3" xfId="24012"/>
    <cellStyle name="Normal 3 2 6" xfId="191"/>
    <cellStyle name="Normal 3 2 6 2" xfId="24013"/>
    <cellStyle name="Normal 3 2 6 3" xfId="24014"/>
    <cellStyle name="Normal 3 2 7" xfId="192"/>
    <cellStyle name="Normal 3 2 7 2" xfId="24015"/>
    <cellStyle name="Normal 3 2 7 3" xfId="24016"/>
    <cellStyle name="Normal 3 2 8" xfId="193"/>
    <cellStyle name="Normal 3 2 8 2" xfId="24017"/>
    <cellStyle name="Normal 3 2 9" xfId="194"/>
    <cellStyle name="Normal 3 2 9 2" xfId="24018"/>
    <cellStyle name="Normal 3 2_LocalAssetCharging" xfId="24019"/>
    <cellStyle name="Normal 3 20" xfId="195"/>
    <cellStyle name="Normal 3 20 2" xfId="24020"/>
    <cellStyle name="Normal 3 20 2 2" xfId="24021"/>
    <cellStyle name="Normal 3 20 3" xfId="24022"/>
    <cellStyle name="Normal 3 21" xfId="196"/>
    <cellStyle name="Normal 3 21 2" xfId="24023"/>
    <cellStyle name="Normal 3 21 2 2" xfId="24024"/>
    <cellStyle name="Normal 3 21 3" xfId="24025"/>
    <cellStyle name="Normal 3 22" xfId="197"/>
    <cellStyle name="Normal 3 22 2" xfId="24026"/>
    <cellStyle name="Normal 3 22 2 2" xfId="24027"/>
    <cellStyle name="Normal 3 22 3" xfId="24028"/>
    <cellStyle name="Normal 3 23" xfId="198"/>
    <cellStyle name="Normal 3 24" xfId="199"/>
    <cellStyle name="Normal 3 24 2" xfId="24029"/>
    <cellStyle name="Normal 3 25" xfId="200"/>
    <cellStyle name="Normal 3 26" xfId="201"/>
    <cellStyle name="Normal 3 27" xfId="202"/>
    <cellStyle name="Normal 3 28" xfId="203"/>
    <cellStyle name="Normal 3 29" xfId="204"/>
    <cellStyle name="Normal 3 3" xfId="205"/>
    <cellStyle name="Normal 3 3 2" xfId="24030"/>
    <cellStyle name="Normal 3 3 2 2" xfId="24031"/>
    <cellStyle name="Normal 3 3 2 2 2" xfId="24032"/>
    <cellStyle name="Normal 3 3 2 2 3" xfId="24033"/>
    <cellStyle name="Normal 3 3 2 3" xfId="24034"/>
    <cellStyle name="Normal 3 3 2 3 2" xfId="24035"/>
    <cellStyle name="Normal 3 3 2 4" xfId="24036"/>
    <cellStyle name="Normal 3 3 2 4 2" xfId="24037"/>
    <cellStyle name="Normal 3 3 2 5" xfId="24038"/>
    <cellStyle name="Normal 3 3 2 6" xfId="24039"/>
    <cellStyle name="Normal 3 3 3" xfId="24040"/>
    <cellStyle name="Normal 3 3 3 2" xfId="24041"/>
    <cellStyle name="Normal 3 3 3 3" xfId="24042"/>
    <cellStyle name="Normal 3 3 3 4" xfId="24043"/>
    <cellStyle name="Normal 3 3 4" xfId="24044"/>
    <cellStyle name="Normal 3 3 4 2" xfId="24045"/>
    <cellStyle name="Normal 3 3 5" xfId="24046"/>
    <cellStyle name="Normal 3 3 5 2" xfId="24047"/>
    <cellStyle name="Normal 3 3 6" xfId="24048"/>
    <cellStyle name="Normal 3 3 7" xfId="24049"/>
    <cellStyle name="Normal 3 3_LocalAssetCharging" xfId="24050"/>
    <cellStyle name="Normal 3 30" xfId="206"/>
    <cellStyle name="Normal 3 31" xfId="207"/>
    <cellStyle name="Normal 3 32" xfId="208"/>
    <cellStyle name="Normal 3 33" xfId="209"/>
    <cellStyle name="Normal 3 34" xfId="210"/>
    <cellStyle name="Normal 3 35" xfId="211"/>
    <cellStyle name="Normal 3 36" xfId="71"/>
    <cellStyle name="Normal 3 4" xfId="212"/>
    <cellStyle name="Normal 3 4 10" xfId="24051"/>
    <cellStyle name="Normal 3 4 10 2" xfId="24052"/>
    <cellStyle name="Normal 3 4 11" xfId="24053"/>
    <cellStyle name="Normal 3 4 11 2" xfId="24054"/>
    <cellStyle name="Normal 3 4 12" xfId="24055"/>
    <cellStyle name="Normal 3 4 12 2" xfId="24056"/>
    <cellStyle name="Normal 3 4 13" xfId="24057"/>
    <cellStyle name="Normal 3 4 13 2" xfId="24058"/>
    <cellStyle name="Normal 3 4 14" xfId="24059"/>
    <cellStyle name="Normal 3 4 14 2" xfId="24060"/>
    <cellStyle name="Normal 3 4 15" xfId="24061"/>
    <cellStyle name="Normal 3 4 15 2" xfId="24062"/>
    <cellStyle name="Normal 3 4 16" xfId="24063"/>
    <cellStyle name="Normal 3 4 16 2" xfId="24064"/>
    <cellStyle name="Normal 3 4 17" xfId="24065"/>
    <cellStyle name="Normal 3 4 17 2" xfId="24066"/>
    <cellStyle name="Normal 3 4 18" xfId="24067"/>
    <cellStyle name="Normal 3 4 18 2" xfId="24068"/>
    <cellStyle name="Normal 3 4 19" xfId="24069"/>
    <cellStyle name="Normal 3 4 19 2" xfId="24070"/>
    <cellStyle name="Normal 3 4 2" xfId="24071"/>
    <cellStyle name="Normal 3 4 2 2" xfId="24072"/>
    <cellStyle name="Normal 3 4 2 2 2" xfId="24073"/>
    <cellStyle name="Normal 3 4 2 3" xfId="24074"/>
    <cellStyle name="Normal 3 4 20" xfId="24075"/>
    <cellStyle name="Normal 3 4 20 2" xfId="24076"/>
    <cellStyle name="Normal 3 4 21" xfId="24077"/>
    <cellStyle name="Normal 3 4 22" xfId="24078"/>
    <cellStyle name="Normal 3 4 22 2" xfId="24079"/>
    <cellStyle name="Normal 3 4 23" xfId="24080"/>
    <cellStyle name="Normal 3 4 24" xfId="24081"/>
    <cellStyle name="Normal 3 4 3" xfId="24082"/>
    <cellStyle name="Normal 3 4 3 2" xfId="24083"/>
    <cellStyle name="Normal 3 4 3 3" xfId="24084"/>
    <cellStyle name="Normal 3 4 4" xfId="24085"/>
    <cellStyle name="Normal 3 4 4 2" xfId="24086"/>
    <cellStyle name="Normal 3 4 4 3" xfId="24087"/>
    <cellStyle name="Normal 3 4 5" xfId="24088"/>
    <cellStyle name="Normal 3 4 5 2" xfId="24089"/>
    <cellStyle name="Normal 3 4 5 3" xfId="24090"/>
    <cellStyle name="Normal 3 4 6" xfId="24091"/>
    <cellStyle name="Normal 3 4 6 2" xfId="24092"/>
    <cellStyle name="Normal 3 4 7" xfId="24093"/>
    <cellStyle name="Normal 3 4 7 2" xfId="24094"/>
    <cellStyle name="Normal 3 4 7 3" xfId="24095"/>
    <cellStyle name="Normal 3 4 8" xfId="24096"/>
    <cellStyle name="Normal 3 4 8 2" xfId="24097"/>
    <cellStyle name="Normal 3 4 8 3" xfId="24098"/>
    <cellStyle name="Normal 3 4 9" xfId="24099"/>
    <cellStyle name="Normal 3 4 9 2" xfId="24100"/>
    <cellStyle name="Normal 3 5" xfId="213"/>
    <cellStyle name="Normal 3 5 2" xfId="24101"/>
    <cellStyle name="Normal 3 5 3" xfId="24102"/>
    <cellStyle name="Normal 3 5 3 2" xfId="24103"/>
    <cellStyle name="Normal 3 5 3 3" xfId="24104"/>
    <cellStyle name="Normal 3 5 4" xfId="24105"/>
    <cellStyle name="Normal 3 5 5" xfId="24106"/>
    <cellStyle name="Normal 3 6" xfId="214"/>
    <cellStyle name="Normal 3 6 2" xfId="24107"/>
    <cellStyle name="Normal 3 6 2 2" xfId="24108"/>
    <cellStyle name="Normal 3 6 2 3" xfId="24109"/>
    <cellStyle name="Normal 3 6 3" xfId="24110"/>
    <cellStyle name="Normal 3 6 3 2" xfId="24111"/>
    <cellStyle name="Normal 3 6 4" xfId="24112"/>
    <cellStyle name="Normal 3 6 5" xfId="24113"/>
    <cellStyle name="Normal 3 7" xfId="215"/>
    <cellStyle name="Normal 3 7 2" xfId="24114"/>
    <cellStyle name="Normal 3 7 2 2" xfId="24115"/>
    <cellStyle name="Normal 3 7 2 3" xfId="24116"/>
    <cellStyle name="Normal 3 7 3" xfId="24117"/>
    <cellStyle name="Normal 3 7 3 2" xfId="24118"/>
    <cellStyle name="Normal 3 7 3 3" xfId="24119"/>
    <cellStyle name="Normal 3 7 4" xfId="24120"/>
    <cellStyle name="Normal 3 7 5" xfId="24121"/>
    <cellStyle name="Normal 3 7 6" xfId="24122"/>
    <cellStyle name="Normal 3 8" xfId="216"/>
    <cellStyle name="Normal 3 8 2" xfId="24123"/>
    <cellStyle name="Normal 3 8 2 2" xfId="24124"/>
    <cellStyle name="Normal 3 8 3" xfId="24125"/>
    <cellStyle name="Normal 3 8 4" xfId="24126"/>
    <cellStyle name="Normal 3 9" xfId="217"/>
    <cellStyle name="Normal 3 9 2" xfId="24127"/>
    <cellStyle name="Normal 3 9 2 2" xfId="24128"/>
    <cellStyle name="Normal 3 9 3" xfId="24129"/>
    <cellStyle name="Normal 3 9 4" xfId="24130"/>
    <cellStyle name="Normal 3_Circuits" xfId="24131"/>
    <cellStyle name="Normal 30" xfId="24132"/>
    <cellStyle name="Normal 30 2" xfId="24133"/>
    <cellStyle name="Normal 31" xfId="24134"/>
    <cellStyle name="Normal 31 2" xfId="24135"/>
    <cellStyle name="Normal 32" xfId="24136"/>
    <cellStyle name="Normal 32 2" xfId="24137"/>
    <cellStyle name="Normal 33" xfId="24138"/>
    <cellStyle name="Normal 34" xfId="24139"/>
    <cellStyle name="Normal 35" xfId="24140"/>
    <cellStyle name="Normal 36" xfId="24141"/>
    <cellStyle name="Normal 37" xfId="24142"/>
    <cellStyle name="Normal 38" xfId="24143"/>
    <cellStyle name="Normal 39" xfId="24144"/>
    <cellStyle name="Normal 39 10" xfId="24145"/>
    <cellStyle name="Normal 39 11" xfId="24146"/>
    <cellStyle name="Normal 39 12" xfId="24147"/>
    <cellStyle name="Normal 39 13" xfId="24148"/>
    <cellStyle name="Normal 39 14" xfId="24149"/>
    <cellStyle name="Normal 39 2" xfId="24150"/>
    <cellStyle name="Normal 39 2 2" xfId="24151"/>
    <cellStyle name="Normal 39 2 3" xfId="24152"/>
    <cellStyle name="Normal 39 2 4" xfId="24153"/>
    <cellStyle name="Normal 39 2_Circuits" xfId="24154"/>
    <cellStyle name="Normal 39 3" xfId="24155"/>
    <cellStyle name="Normal 39 4" xfId="24156"/>
    <cellStyle name="Normal 39 5" xfId="24157"/>
    <cellStyle name="Normal 39 6" xfId="24158"/>
    <cellStyle name="Normal 39 7" xfId="24159"/>
    <cellStyle name="Normal 39 8" xfId="24160"/>
    <cellStyle name="Normal 39 9" xfId="24161"/>
    <cellStyle name="Normal 39 9 2" xfId="24162"/>
    <cellStyle name="Normal 39 9 3" xfId="24163"/>
    <cellStyle name="Normal 39 9 4" xfId="24164"/>
    <cellStyle name="Normal 39_Circuits" xfId="24165"/>
    <cellStyle name="Normal 4" xfId="19"/>
    <cellStyle name="Normal 4 2" xfId="43"/>
    <cellStyle name="Normal 4 2 2" xfId="218"/>
    <cellStyle name="Normal 4 2 2 2" xfId="24166"/>
    <cellStyle name="Normal 4 2 2 2 2" xfId="24167"/>
    <cellStyle name="Normal 4 2 2 3" xfId="24168"/>
    <cellStyle name="Normal 4 2 3" xfId="24169"/>
    <cellStyle name="Normal 4 2 3 2" xfId="24170"/>
    <cellStyle name="Normal 4 2 4" xfId="24171"/>
    <cellStyle name="Normal 4 2 4 2" xfId="24172"/>
    <cellStyle name="Normal 4 2 5" xfId="24173"/>
    <cellStyle name="Normal 4 2 6" xfId="24174"/>
    <cellStyle name="Normal 4 2 7" xfId="24175"/>
    <cellStyle name="Normal 4 2 8" xfId="73"/>
    <cellStyle name="Normal 4 3" xfId="219"/>
    <cellStyle name="Normal 4 3 2" xfId="24176"/>
    <cellStyle name="Normal 4 4" xfId="220"/>
    <cellStyle name="Normal 4 4 2" xfId="24177"/>
    <cellStyle name="Normal 4 5" xfId="221"/>
    <cellStyle name="Normal 4 5 2" xfId="24178"/>
    <cellStyle name="Normal 4 6" xfId="222"/>
    <cellStyle name="Normal 4 6 2" xfId="24179"/>
    <cellStyle name="Normal 4 7" xfId="223"/>
    <cellStyle name="Normal 4 7 2" xfId="24180"/>
    <cellStyle name="Normal 4 8" xfId="24181"/>
    <cellStyle name="Normal 4 9" xfId="55578"/>
    <cellStyle name="Normal 40" xfId="24182"/>
    <cellStyle name="Normal 41" xfId="24183"/>
    <cellStyle name="Normal 42" xfId="24184"/>
    <cellStyle name="Normal 43" xfId="24185"/>
    <cellStyle name="Normal 43 2" xfId="24186"/>
    <cellStyle name="Normal 44" xfId="24187"/>
    <cellStyle name="Normal 44 2" xfId="24188"/>
    <cellStyle name="Normal 45" xfId="24189"/>
    <cellStyle name="Normal 45 2" xfId="24190"/>
    <cellStyle name="Normal 46" xfId="24191"/>
    <cellStyle name="Normal 46 2" xfId="24192"/>
    <cellStyle name="Normal 46 2 2" xfId="24193"/>
    <cellStyle name="Normal 46 3" xfId="24194"/>
    <cellStyle name="Normal 46 3 2" xfId="24195"/>
    <cellStyle name="Normal 46 4" xfId="24196"/>
    <cellStyle name="Normal 47" xfId="24197"/>
    <cellStyle name="Normal 48" xfId="24198"/>
    <cellStyle name="Normal 49" xfId="55580"/>
    <cellStyle name="Normal 5" xfId="20"/>
    <cellStyle name="Normal 5 2" xfId="47"/>
    <cellStyle name="Normal 5 2 2" xfId="24199"/>
    <cellStyle name="Normal 5 2 2 2" xfId="24200"/>
    <cellStyle name="Normal 5 2 2 2 2" xfId="24201"/>
    <cellStyle name="Normal 5 2 2 3" xfId="24202"/>
    <cellStyle name="Normal 5 2 3" xfId="24203"/>
    <cellStyle name="Normal 5 2 3 2" xfId="24204"/>
    <cellStyle name="Normal 5 2 4" xfId="24205"/>
    <cellStyle name="Normal 5 2 5" xfId="24206"/>
    <cellStyle name="Normal 5 2 6" xfId="74"/>
    <cellStyle name="Normal 5 3" xfId="75"/>
    <cellStyle name="Normal 5 3 2" xfId="24207"/>
    <cellStyle name="Normal 5 3 3" xfId="24208"/>
    <cellStyle name="Normal 5 3 4" xfId="24209"/>
    <cellStyle name="Normal 5 4" xfId="76"/>
    <cellStyle name="Normal 5 4 2" xfId="24210"/>
    <cellStyle name="Normal 5 4 3" xfId="24211"/>
    <cellStyle name="Normal 5 4 4" xfId="24212"/>
    <cellStyle name="Normal 5 5" xfId="77"/>
    <cellStyle name="Normal 5 5 2" xfId="24213"/>
    <cellStyle name="Normal 5 5 3" xfId="24214"/>
    <cellStyle name="Normal 5 5 4" xfId="24215"/>
    <cellStyle name="Normal 5 6" xfId="224"/>
    <cellStyle name="Normal 5 6 2" xfId="24216"/>
    <cellStyle name="Normal 5 6 3" xfId="24217"/>
    <cellStyle name="Normal 5 7" xfId="24218"/>
    <cellStyle name="Normal 5 7 2" xfId="24219"/>
    <cellStyle name="Normal 5 8" xfId="24220"/>
    <cellStyle name="Normal 50" xfId="55629"/>
    <cellStyle name="Normal 51" xfId="55642"/>
    <cellStyle name="Normal 52" xfId="55645"/>
    <cellStyle name="Normal 53" xfId="55651"/>
    <cellStyle name="Normal 54" xfId="55653"/>
    <cellStyle name="Normal 55" xfId="55654"/>
    <cellStyle name="Normal 56" xfId="58"/>
    <cellStyle name="Normal 57" xfId="21"/>
    <cellStyle name="Normal 57 2" xfId="32"/>
    <cellStyle name="Normal 58" xfId="22"/>
    <cellStyle name="Normal 58 2" xfId="39"/>
    <cellStyle name="Normal 6" xfId="23"/>
    <cellStyle name="Normal 6 10" xfId="24221"/>
    <cellStyle name="Normal 6 11" xfId="225"/>
    <cellStyle name="Normal 6 2" xfId="78"/>
    <cellStyle name="Normal 6 2 10" xfId="24222"/>
    <cellStyle name="Normal 6 2 10 2" xfId="24223"/>
    <cellStyle name="Normal 6 2 11" xfId="24224"/>
    <cellStyle name="Normal 6 2 11 2" xfId="24225"/>
    <cellStyle name="Normal 6 2 12" xfId="24226"/>
    <cellStyle name="Normal 6 2 12 2" xfId="24227"/>
    <cellStyle name="Normal 6 2 13" xfId="24228"/>
    <cellStyle name="Normal 6 2 13 2" xfId="24229"/>
    <cellStyle name="Normal 6 2 14" xfId="24230"/>
    <cellStyle name="Normal 6 2 14 2" xfId="24231"/>
    <cellStyle name="Normal 6 2 15" xfId="24232"/>
    <cellStyle name="Normal 6 2 15 2" xfId="24233"/>
    <cellStyle name="Normal 6 2 16" xfId="24234"/>
    <cellStyle name="Normal 6 2 16 2" xfId="24235"/>
    <cellStyle name="Normal 6 2 17" xfId="24236"/>
    <cellStyle name="Normal 6 2 17 2" xfId="24237"/>
    <cellStyle name="Normal 6 2 18" xfId="24238"/>
    <cellStyle name="Normal 6 2 18 2" xfId="24239"/>
    <cellStyle name="Normal 6 2 19" xfId="24240"/>
    <cellStyle name="Normal 6 2 19 2" xfId="24241"/>
    <cellStyle name="Normal 6 2 2" xfId="24242"/>
    <cellStyle name="Normal 6 2 2 2" xfId="24243"/>
    <cellStyle name="Normal 6 2 2 2 2" xfId="24244"/>
    <cellStyle name="Normal 6 2 2 3" xfId="24245"/>
    <cellStyle name="Normal 6 2 20" xfId="24246"/>
    <cellStyle name="Normal 6 2 21" xfId="24247"/>
    <cellStyle name="Normal 6 2 22" xfId="24248"/>
    <cellStyle name="Normal 6 2 23" xfId="24249"/>
    <cellStyle name="Normal 6 2 3" xfId="24250"/>
    <cellStyle name="Normal 6 2 3 2" xfId="24251"/>
    <cellStyle name="Normal 6 2 4" xfId="24252"/>
    <cellStyle name="Normal 6 2 4 2" xfId="24253"/>
    <cellStyle name="Normal 6 2 5" xfId="24254"/>
    <cellStyle name="Normal 6 2 5 2" xfId="24255"/>
    <cellStyle name="Normal 6 2 6" xfId="24256"/>
    <cellStyle name="Normal 6 2 6 2" xfId="24257"/>
    <cellStyle name="Normal 6 2 7" xfId="24258"/>
    <cellStyle name="Normal 6 2 7 2" xfId="24259"/>
    <cellStyle name="Normal 6 2 8" xfId="24260"/>
    <cellStyle name="Normal 6 2 8 2" xfId="24261"/>
    <cellStyle name="Normal 6 2 9" xfId="24262"/>
    <cellStyle name="Normal 6 2 9 2" xfId="24263"/>
    <cellStyle name="Normal 6 3" xfId="24264"/>
    <cellStyle name="Normal 6 3 10" xfId="24265"/>
    <cellStyle name="Normal 6 3 10 2" xfId="24266"/>
    <cellStyle name="Normal 6 3 11" xfId="24267"/>
    <cellStyle name="Normal 6 3 11 2" xfId="24268"/>
    <cellStyle name="Normal 6 3 12" xfId="24269"/>
    <cellStyle name="Normal 6 3 12 2" xfId="24270"/>
    <cellStyle name="Normal 6 3 13" xfId="24271"/>
    <cellStyle name="Normal 6 3 13 2" xfId="24272"/>
    <cellStyle name="Normal 6 3 14" xfId="24273"/>
    <cellStyle name="Normal 6 3 14 2" xfId="24274"/>
    <cellStyle name="Normal 6 3 15" xfId="24275"/>
    <cellStyle name="Normal 6 3 15 2" xfId="24276"/>
    <cellStyle name="Normal 6 3 16" xfId="24277"/>
    <cellStyle name="Normal 6 3 16 2" xfId="24278"/>
    <cellStyle name="Normal 6 3 17" xfId="24279"/>
    <cellStyle name="Normal 6 3 17 2" xfId="24280"/>
    <cellStyle name="Normal 6 3 18" xfId="24281"/>
    <cellStyle name="Normal 6 3 18 2" xfId="24282"/>
    <cellStyle name="Normal 6 3 19" xfId="24283"/>
    <cellStyle name="Normal 6 3 19 2" xfId="24284"/>
    <cellStyle name="Normal 6 3 2" xfId="24285"/>
    <cellStyle name="Normal 6 3 2 2" xfId="24286"/>
    <cellStyle name="Normal 6 3 20" xfId="24287"/>
    <cellStyle name="Normal 6 3 3" xfId="24288"/>
    <cellStyle name="Normal 6 3 3 2" xfId="24289"/>
    <cellStyle name="Normal 6 3 4" xfId="24290"/>
    <cellStyle name="Normal 6 3 4 2" xfId="24291"/>
    <cellStyle name="Normal 6 3 5" xfId="24292"/>
    <cellStyle name="Normal 6 3 5 2" xfId="24293"/>
    <cellStyle name="Normal 6 3 6" xfId="24294"/>
    <cellStyle name="Normal 6 3 6 2" xfId="24295"/>
    <cellStyle name="Normal 6 3 7" xfId="24296"/>
    <cellStyle name="Normal 6 3 7 2" xfId="24297"/>
    <cellStyle name="Normal 6 3 8" xfId="24298"/>
    <cellStyle name="Normal 6 3 8 2" xfId="24299"/>
    <cellStyle name="Normal 6 3 9" xfId="24300"/>
    <cellStyle name="Normal 6 3 9 2" xfId="24301"/>
    <cellStyle name="Normal 6 4" xfId="24302"/>
    <cellStyle name="Normal 6 4 2" xfId="24303"/>
    <cellStyle name="Normal 6 5" xfId="24304"/>
    <cellStyle name="Normal 6 5 2" xfId="24305"/>
    <cellStyle name="Normal 6 6" xfId="24306"/>
    <cellStyle name="Normal 6 6 2" xfId="24307"/>
    <cellStyle name="Normal 6 7" xfId="24308"/>
    <cellStyle name="Normal 6 7 2" xfId="24309"/>
    <cellStyle name="Normal 6 8" xfId="24310"/>
    <cellStyle name="Normal 6 8 2" xfId="24311"/>
    <cellStyle name="Normal 6 9" xfId="24312"/>
    <cellStyle name="Normal 7" xfId="24"/>
    <cellStyle name="Normal 7 10" xfId="24313"/>
    <cellStyle name="Normal 7 10 2" xfId="24314"/>
    <cellStyle name="Normal 7 11" xfId="24315"/>
    <cellStyle name="Normal 7 11 2" xfId="24316"/>
    <cellStyle name="Normal 7 12" xfId="24317"/>
    <cellStyle name="Normal 7 12 2" xfId="24318"/>
    <cellStyle name="Normal 7 12 2 2" xfId="24319"/>
    <cellStyle name="Normal 7 12 3" xfId="24320"/>
    <cellStyle name="Normal 7 13" xfId="24321"/>
    <cellStyle name="Normal 7 13 2" xfId="24322"/>
    <cellStyle name="Normal 7 13 2 2" xfId="24323"/>
    <cellStyle name="Normal 7 13 3" xfId="24324"/>
    <cellStyle name="Normal 7 14" xfId="24325"/>
    <cellStyle name="Normal 7 14 2" xfId="24326"/>
    <cellStyle name="Normal 7 14 2 2" xfId="24327"/>
    <cellStyle name="Normal 7 14 3" xfId="24328"/>
    <cellStyle name="Normal 7 15" xfId="24329"/>
    <cellStyle name="Normal 7 15 2" xfId="24330"/>
    <cellStyle name="Normal 7 15 2 2" xfId="24331"/>
    <cellStyle name="Normal 7 15 3" xfId="24332"/>
    <cellStyle name="Normal 7 16" xfId="24333"/>
    <cellStyle name="Normal 7 16 2" xfId="24334"/>
    <cellStyle name="Normal 7 16 2 2" xfId="24335"/>
    <cellStyle name="Normal 7 16 3" xfId="24336"/>
    <cellStyle name="Normal 7 17" xfId="24337"/>
    <cellStyle name="Normal 7 17 2" xfId="24338"/>
    <cellStyle name="Normal 7 17 2 2" xfId="24339"/>
    <cellStyle name="Normal 7 17 3" xfId="24340"/>
    <cellStyle name="Normal 7 18" xfId="24341"/>
    <cellStyle name="Normal 7 18 2" xfId="24342"/>
    <cellStyle name="Normal 7 18 2 2" xfId="24343"/>
    <cellStyle name="Normal 7 18 3" xfId="24344"/>
    <cellStyle name="Normal 7 19" xfId="24345"/>
    <cellStyle name="Normal 7 19 2" xfId="24346"/>
    <cellStyle name="Normal 7 19 2 2" xfId="24347"/>
    <cellStyle name="Normal 7 19 3" xfId="24348"/>
    <cellStyle name="Normal 7 2" xfId="24349"/>
    <cellStyle name="Normal 7 2 2" xfId="24350"/>
    <cellStyle name="Normal 7 2 2 2" xfId="24351"/>
    <cellStyle name="Normal 7 2 3" xfId="24352"/>
    <cellStyle name="Normal 7 2 4" xfId="24353"/>
    <cellStyle name="Normal 7 20" xfId="24354"/>
    <cellStyle name="Normal 7 20 2" xfId="24355"/>
    <cellStyle name="Normal 7 20 2 2" xfId="24356"/>
    <cellStyle name="Normal 7 20 3" xfId="24357"/>
    <cellStyle name="Normal 7 21" xfId="24358"/>
    <cellStyle name="Normal 7 21 2" xfId="24359"/>
    <cellStyle name="Normal 7 21 2 2" xfId="24360"/>
    <cellStyle name="Normal 7 21 3" xfId="24361"/>
    <cellStyle name="Normal 7 22" xfId="24362"/>
    <cellStyle name="Normal 7 22 2" xfId="24363"/>
    <cellStyle name="Normal 7 22 2 2" xfId="24364"/>
    <cellStyle name="Normal 7 22 3" xfId="24365"/>
    <cellStyle name="Normal 7 23" xfId="24366"/>
    <cellStyle name="Normal 7 23 2" xfId="24367"/>
    <cellStyle name="Normal 7 23 2 2" xfId="24368"/>
    <cellStyle name="Normal 7 23 3" xfId="24369"/>
    <cellStyle name="Normal 7 24" xfId="24370"/>
    <cellStyle name="Normal 7 24 2" xfId="24371"/>
    <cellStyle name="Normal 7 24 2 2" xfId="24372"/>
    <cellStyle name="Normal 7 24 3" xfId="24373"/>
    <cellStyle name="Normal 7 25" xfId="24374"/>
    <cellStyle name="Normal 7 25 2" xfId="24375"/>
    <cellStyle name="Normal 7 25 2 2" xfId="24376"/>
    <cellStyle name="Normal 7 25 3" xfId="24377"/>
    <cellStyle name="Normal 7 26" xfId="24378"/>
    <cellStyle name="Normal 7 26 2" xfId="24379"/>
    <cellStyle name="Normal 7 26 2 2" xfId="24380"/>
    <cellStyle name="Normal 7 26 3" xfId="24381"/>
    <cellStyle name="Normal 7 27" xfId="24382"/>
    <cellStyle name="Normal 7 27 2" xfId="24383"/>
    <cellStyle name="Normal 7 27 2 2" xfId="24384"/>
    <cellStyle name="Normal 7 27 3" xfId="24385"/>
    <cellStyle name="Normal 7 28" xfId="24386"/>
    <cellStyle name="Normal 7 28 2" xfId="24387"/>
    <cellStyle name="Normal 7 28 2 2" xfId="24388"/>
    <cellStyle name="Normal 7 28 3" xfId="24389"/>
    <cellStyle name="Normal 7 29" xfId="24390"/>
    <cellStyle name="Normal 7 29 2" xfId="24391"/>
    <cellStyle name="Normal 7 29 2 2" xfId="24392"/>
    <cellStyle name="Normal 7 29 3" xfId="24393"/>
    <cellStyle name="Normal 7 3" xfId="24394"/>
    <cellStyle name="Normal 7 3 2" xfId="24395"/>
    <cellStyle name="Normal 7 30" xfId="24396"/>
    <cellStyle name="Normal 7 30 2" xfId="24397"/>
    <cellStyle name="Normal 7 30 2 2" xfId="24398"/>
    <cellStyle name="Normal 7 30 3" xfId="24399"/>
    <cellStyle name="Normal 7 31" xfId="24400"/>
    <cellStyle name="Normal 7 31 2" xfId="24401"/>
    <cellStyle name="Normal 7 32" xfId="24402"/>
    <cellStyle name="Normal 7 33" xfId="24403"/>
    <cellStyle name="Normal 7 34" xfId="226"/>
    <cellStyle name="Normal 7 4" xfId="24404"/>
    <cellStyle name="Normal 7 4 2" xfId="24405"/>
    <cellStyle name="Normal 7 5" xfId="24406"/>
    <cellStyle name="Normal 7 5 2" xfId="24407"/>
    <cellStyle name="Normal 7 6" xfId="24408"/>
    <cellStyle name="Normal 7 6 2" xfId="24409"/>
    <cellStyle name="Normal 7 7" xfId="24410"/>
    <cellStyle name="Normal 7 7 2" xfId="24411"/>
    <cellStyle name="Normal 7 8" xfId="24412"/>
    <cellStyle name="Normal 7 8 2" xfId="24413"/>
    <cellStyle name="Normal 7 9" xfId="24414"/>
    <cellStyle name="Normal 7 9 2" xfId="24415"/>
    <cellStyle name="Normal 8" xfId="25"/>
    <cellStyle name="Normal 8 10" xfId="24416"/>
    <cellStyle name="Normal 8 10 2" xfId="24417"/>
    <cellStyle name="Normal 8 11" xfId="24418"/>
    <cellStyle name="Normal 8 11 2" xfId="24419"/>
    <cellStyle name="Normal 8 12" xfId="24420"/>
    <cellStyle name="Normal 8 12 2" xfId="24421"/>
    <cellStyle name="Normal 8 13" xfId="24422"/>
    <cellStyle name="Normal 8 13 2" xfId="24423"/>
    <cellStyle name="Normal 8 14" xfId="24424"/>
    <cellStyle name="Normal 8 14 2" xfId="24425"/>
    <cellStyle name="Normal 8 15" xfId="24426"/>
    <cellStyle name="Normal 8 15 2" xfId="24427"/>
    <cellStyle name="Normal 8 16" xfId="24428"/>
    <cellStyle name="Normal 8 16 2" xfId="24429"/>
    <cellStyle name="Normal 8 17" xfId="24430"/>
    <cellStyle name="Normal 8 17 2" xfId="24431"/>
    <cellStyle name="Normal 8 18" xfId="24432"/>
    <cellStyle name="Normal 8 18 2" xfId="24433"/>
    <cellStyle name="Normal 8 19" xfId="24434"/>
    <cellStyle name="Normal 8 19 2" xfId="24435"/>
    <cellStyle name="Normal 8 2" xfId="24436"/>
    <cellStyle name="Normal 8 2 10" xfId="24437"/>
    <cellStyle name="Normal 8 2 10 2" xfId="24438"/>
    <cellStyle name="Normal 8 2 11" xfId="24439"/>
    <cellStyle name="Normal 8 2 11 2" xfId="24440"/>
    <cellStyle name="Normal 8 2 12" xfId="24441"/>
    <cellStyle name="Normal 8 2 12 2" xfId="24442"/>
    <cellStyle name="Normal 8 2 13" xfId="24443"/>
    <cellStyle name="Normal 8 2 13 2" xfId="24444"/>
    <cellStyle name="Normal 8 2 14" xfId="24445"/>
    <cellStyle name="Normal 8 2 14 2" xfId="24446"/>
    <cellStyle name="Normal 8 2 15" xfId="24447"/>
    <cellStyle name="Normal 8 2 15 2" xfId="24448"/>
    <cellStyle name="Normal 8 2 16" xfId="24449"/>
    <cellStyle name="Normal 8 2 16 2" xfId="24450"/>
    <cellStyle name="Normal 8 2 17" xfId="24451"/>
    <cellStyle name="Normal 8 2 17 2" xfId="24452"/>
    <cellStyle name="Normal 8 2 18" xfId="24453"/>
    <cellStyle name="Normal 8 2 18 2" xfId="24454"/>
    <cellStyle name="Normal 8 2 19" xfId="24455"/>
    <cellStyle name="Normal 8 2 19 2" xfId="24456"/>
    <cellStyle name="Normal 8 2 2" xfId="24457"/>
    <cellStyle name="Normal 8 2 2 2" xfId="24458"/>
    <cellStyle name="Normal 8 2 20" xfId="24459"/>
    <cellStyle name="Normal 8 2 20 2" xfId="24460"/>
    <cellStyle name="Normal 8 2 21" xfId="24461"/>
    <cellStyle name="Normal 8 2 21 2" xfId="24462"/>
    <cellStyle name="Normal 8 2 22" xfId="24463"/>
    <cellStyle name="Normal 8 2 22 2" xfId="24464"/>
    <cellStyle name="Normal 8 2 23" xfId="24465"/>
    <cellStyle name="Normal 8 2 23 2" xfId="24466"/>
    <cellStyle name="Normal 8 2 24" xfId="24467"/>
    <cellStyle name="Normal 8 2 24 2" xfId="24468"/>
    <cellStyle name="Normal 8 2 25" xfId="24469"/>
    <cellStyle name="Normal 8 2 25 2" xfId="24470"/>
    <cellStyle name="Normal 8 2 26" xfId="24471"/>
    <cellStyle name="Normal 8 2 26 2" xfId="24472"/>
    <cellStyle name="Normal 8 2 27" xfId="24473"/>
    <cellStyle name="Normal 8 2 27 2" xfId="24474"/>
    <cellStyle name="Normal 8 2 28" xfId="24475"/>
    <cellStyle name="Normal 8 2 28 2" xfId="24476"/>
    <cellStyle name="Normal 8 2 29" xfId="24477"/>
    <cellStyle name="Normal 8 2 29 2" xfId="24478"/>
    <cellStyle name="Normal 8 2 3" xfId="24479"/>
    <cellStyle name="Normal 8 2 3 2" xfId="24480"/>
    <cellStyle name="Normal 8 2 30" xfId="24481"/>
    <cellStyle name="Normal 8 2 30 2" xfId="24482"/>
    <cellStyle name="Normal 8 2 31" xfId="24483"/>
    <cellStyle name="Normal 8 2 31 2" xfId="24484"/>
    <cellStyle name="Normal 8 2 32" xfId="24485"/>
    <cellStyle name="Normal 8 2 32 2" xfId="24486"/>
    <cellStyle name="Normal 8 2 33" xfId="24487"/>
    <cellStyle name="Normal 8 2 33 2" xfId="24488"/>
    <cellStyle name="Normal 8 2 34" xfId="24489"/>
    <cellStyle name="Normal 8 2 34 2" xfId="24490"/>
    <cellStyle name="Normal 8 2 35" xfId="24491"/>
    <cellStyle name="Normal 8 2 35 2" xfId="24492"/>
    <cellStyle name="Normal 8 2 36" xfId="24493"/>
    <cellStyle name="Normal 8 2 36 2" xfId="24494"/>
    <cellStyle name="Normal 8 2 37" xfId="24495"/>
    <cellStyle name="Normal 8 2 37 2" xfId="24496"/>
    <cellStyle name="Normal 8 2 38" xfId="24497"/>
    <cellStyle name="Normal 8 2 38 2" xfId="24498"/>
    <cellStyle name="Normal 8 2 39" xfId="24499"/>
    <cellStyle name="Normal 8 2 39 2" xfId="24500"/>
    <cellStyle name="Normal 8 2 4" xfId="24501"/>
    <cellStyle name="Normal 8 2 4 2" xfId="24502"/>
    <cellStyle name="Normal 8 2 40" xfId="24503"/>
    <cellStyle name="Normal 8 2 41" xfId="24504"/>
    <cellStyle name="Normal 8 2 5" xfId="24505"/>
    <cellStyle name="Normal 8 2 5 2" xfId="24506"/>
    <cellStyle name="Normal 8 2 6" xfId="24507"/>
    <cellStyle name="Normal 8 2 6 2" xfId="24508"/>
    <cellStyle name="Normal 8 2 7" xfId="24509"/>
    <cellStyle name="Normal 8 2 7 2" xfId="24510"/>
    <cellStyle name="Normal 8 2 8" xfId="24511"/>
    <cellStyle name="Normal 8 2 8 2" xfId="24512"/>
    <cellStyle name="Normal 8 2 9" xfId="24513"/>
    <cellStyle name="Normal 8 2 9 2" xfId="24514"/>
    <cellStyle name="Normal 8 20" xfId="24515"/>
    <cellStyle name="Normal 8 21" xfId="24516"/>
    <cellStyle name="Normal 8 22" xfId="227"/>
    <cellStyle name="Normal 8 3" xfId="24517"/>
    <cellStyle name="Normal 8 3 10" xfId="24518"/>
    <cellStyle name="Normal 8 3 10 2" xfId="24519"/>
    <cellStyle name="Normal 8 3 11" xfId="24520"/>
    <cellStyle name="Normal 8 3 11 2" xfId="24521"/>
    <cellStyle name="Normal 8 3 12" xfId="24522"/>
    <cellStyle name="Normal 8 3 12 2" xfId="24523"/>
    <cellStyle name="Normal 8 3 13" xfId="24524"/>
    <cellStyle name="Normal 8 3 13 2" xfId="24525"/>
    <cellStyle name="Normal 8 3 14" xfId="24526"/>
    <cellStyle name="Normal 8 3 14 2" xfId="24527"/>
    <cellStyle name="Normal 8 3 15" xfId="24528"/>
    <cellStyle name="Normal 8 3 15 2" xfId="24529"/>
    <cellStyle name="Normal 8 3 16" xfId="24530"/>
    <cellStyle name="Normal 8 3 16 2" xfId="24531"/>
    <cellStyle name="Normal 8 3 17" xfId="24532"/>
    <cellStyle name="Normal 8 3 17 2" xfId="24533"/>
    <cellStyle name="Normal 8 3 18" xfId="24534"/>
    <cellStyle name="Normal 8 3 18 2" xfId="24535"/>
    <cellStyle name="Normal 8 3 19" xfId="24536"/>
    <cellStyle name="Normal 8 3 19 2" xfId="24537"/>
    <cellStyle name="Normal 8 3 2" xfId="24538"/>
    <cellStyle name="Normal 8 3 2 2" xfId="24539"/>
    <cellStyle name="Normal 8 3 20" xfId="24540"/>
    <cellStyle name="Normal 8 3 20 2" xfId="24541"/>
    <cellStyle name="Normal 8 3 21" xfId="24542"/>
    <cellStyle name="Normal 8 3 21 2" xfId="24543"/>
    <cellStyle name="Normal 8 3 22" xfId="24544"/>
    <cellStyle name="Normal 8 3 22 2" xfId="24545"/>
    <cellStyle name="Normal 8 3 23" xfId="24546"/>
    <cellStyle name="Normal 8 3 23 2" xfId="24547"/>
    <cellStyle name="Normal 8 3 24" xfId="24548"/>
    <cellStyle name="Normal 8 3 24 2" xfId="24549"/>
    <cellStyle name="Normal 8 3 25" xfId="24550"/>
    <cellStyle name="Normal 8 3 25 2" xfId="24551"/>
    <cellStyle name="Normal 8 3 26" xfId="24552"/>
    <cellStyle name="Normal 8 3 26 2" xfId="24553"/>
    <cellStyle name="Normal 8 3 27" xfId="24554"/>
    <cellStyle name="Normal 8 3 27 2" xfId="24555"/>
    <cellStyle name="Normal 8 3 28" xfId="24556"/>
    <cellStyle name="Normal 8 3 28 2" xfId="24557"/>
    <cellStyle name="Normal 8 3 29" xfId="24558"/>
    <cellStyle name="Normal 8 3 29 2" xfId="24559"/>
    <cellStyle name="Normal 8 3 3" xfId="24560"/>
    <cellStyle name="Normal 8 3 3 2" xfId="24561"/>
    <cellStyle name="Normal 8 3 30" xfId="24562"/>
    <cellStyle name="Normal 8 3 30 2" xfId="24563"/>
    <cellStyle name="Normal 8 3 31" xfId="24564"/>
    <cellStyle name="Normal 8 3 31 2" xfId="24565"/>
    <cellStyle name="Normal 8 3 32" xfId="24566"/>
    <cellStyle name="Normal 8 3 32 2" xfId="24567"/>
    <cellStyle name="Normal 8 3 33" xfId="24568"/>
    <cellStyle name="Normal 8 3 33 2" xfId="24569"/>
    <cellStyle name="Normal 8 3 34" xfId="24570"/>
    <cellStyle name="Normal 8 3 34 2" xfId="24571"/>
    <cellStyle name="Normal 8 3 35" xfId="24572"/>
    <cellStyle name="Normal 8 3 35 2" xfId="24573"/>
    <cellStyle name="Normal 8 3 36" xfId="24574"/>
    <cellStyle name="Normal 8 3 36 2" xfId="24575"/>
    <cellStyle name="Normal 8 3 37" xfId="24576"/>
    <cellStyle name="Normal 8 3 37 2" xfId="24577"/>
    <cellStyle name="Normal 8 3 38" xfId="24578"/>
    <cellStyle name="Normal 8 3 38 2" xfId="24579"/>
    <cellStyle name="Normal 8 3 39" xfId="24580"/>
    <cellStyle name="Normal 8 3 39 2" xfId="24581"/>
    <cellStyle name="Normal 8 3 4" xfId="24582"/>
    <cellStyle name="Normal 8 3 4 2" xfId="24583"/>
    <cellStyle name="Normal 8 3 40" xfId="24584"/>
    <cellStyle name="Normal 8 3 5" xfId="24585"/>
    <cellStyle name="Normal 8 3 5 2" xfId="24586"/>
    <cellStyle name="Normal 8 3 6" xfId="24587"/>
    <cellStyle name="Normal 8 3 6 2" xfId="24588"/>
    <cellStyle name="Normal 8 3 7" xfId="24589"/>
    <cellStyle name="Normal 8 3 7 2" xfId="24590"/>
    <cellStyle name="Normal 8 3 8" xfId="24591"/>
    <cellStyle name="Normal 8 3 8 2" xfId="24592"/>
    <cellStyle name="Normal 8 3 9" xfId="24593"/>
    <cellStyle name="Normal 8 3 9 2" xfId="24594"/>
    <cellStyle name="Normal 8 4" xfId="24595"/>
    <cellStyle name="Normal 8 4 2" xfId="24596"/>
    <cellStyle name="Normal 8 5" xfId="24597"/>
    <cellStyle name="Normal 8 5 2" xfId="24598"/>
    <cellStyle name="Normal 8 6" xfId="24599"/>
    <cellStyle name="Normal 8 6 2" xfId="24600"/>
    <cellStyle name="Normal 8 7" xfId="24601"/>
    <cellStyle name="Normal 8 7 2" xfId="24602"/>
    <cellStyle name="Normal 8 8" xfId="24603"/>
    <cellStyle name="Normal 8 8 2" xfId="24604"/>
    <cellStyle name="Normal 8 9" xfId="24605"/>
    <cellStyle name="Normal 8 9 2" xfId="24606"/>
    <cellStyle name="Normal 9" xfId="228"/>
    <cellStyle name="Normal 9 10" xfId="24607"/>
    <cellStyle name="Normal 9 10 2" xfId="24608"/>
    <cellStyle name="Normal 9 11" xfId="24609"/>
    <cellStyle name="Normal 9 11 2" xfId="24610"/>
    <cellStyle name="Normal 9 12" xfId="24611"/>
    <cellStyle name="Normal 9 12 2" xfId="24612"/>
    <cellStyle name="Normal 9 13" xfId="24613"/>
    <cellStyle name="Normal 9 13 2" xfId="24614"/>
    <cellStyle name="Normal 9 14" xfId="24615"/>
    <cellStyle name="Normal 9 14 2" xfId="24616"/>
    <cellStyle name="Normal 9 15" xfId="24617"/>
    <cellStyle name="Normal 9 15 2" xfId="24618"/>
    <cellStyle name="Normal 9 16" xfId="24619"/>
    <cellStyle name="Normal 9 16 2" xfId="24620"/>
    <cellStyle name="Normal 9 17" xfId="24621"/>
    <cellStyle name="Normal 9 17 2" xfId="24622"/>
    <cellStyle name="Normal 9 18" xfId="24623"/>
    <cellStyle name="Normal 9 18 2" xfId="24624"/>
    <cellStyle name="Normal 9 19" xfId="24625"/>
    <cellStyle name="Normal 9 19 2" xfId="24626"/>
    <cellStyle name="Normal 9 2" xfId="24627"/>
    <cellStyle name="Normal 9 2 2" xfId="24628"/>
    <cellStyle name="Normal 9 20" xfId="24629"/>
    <cellStyle name="Normal 9 20 2" xfId="24630"/>
    <cellStyle name="Normal 9 21" xfId="24631"/>
    <cellStyle name="Normal 9 21 2" xfId="24632"/>
    <cellStyle name="Normal 9 22" xfId="24633"/>
    <cellStyle name="Normal 9 22 2" xfId="24634"/>
    <cellStyle name="Normal 9 23" xfId="24635"/>
    <cellStyle name="Normal 9 23 2" xfId="24636"/>
    <cellStyle name="Normal 9 24" xfId="24637"/>
    <cellStyle name="Normal 9 24 2" xfId="24638"/>
    <cellStyle name="Normal 9 25" xfId="24639"/>
    <cellStyle name="Normal 9 25 2" xfId="24640"/>
    <cellStyle name="Normal 9 26" xfId="24641"/>
    <cellStyle name="Normal 9 26 2" xfId="24642"/>
    <cellStyle name="Normal 9 27" xfId="24643"/>
    <cellStyle name="Normal 9 27 2" xfId="24644"/>
    <cellStyle name="Normal 9 28" xfId="24645"/>
    <cellStyle name="Normal 9 28 2" xfId="24646"/>
    <cellStyle name="Normal 9 29" xfId="24647"/>
    <cellStyle name="Normal 9 29 2" xfId="24648"/>
    <cellStyle name="Normal 9 3" xfId="24649"/>
    <cellStyle name="Normal 9 3 2" xfId="24650"/>
    <cellStyle name="Normal 9 30" xfId="24651"/>
    <cellStyle name="Normal 9 30 2" xfId="24652"/>
    <cellStyle name="Normal 9 31" xfId="24653"/>
    <cellStyle name="Normal 9 32" xfId="24654"/>
    <cellStyle name="Normal 9 4" xfId="24655"/>
    <cellStyle name="Normal 9 4 2" xfId="24656"/>
    <cellStyle name="Normal 9 5" xfId="24657"/>
    <cellStyle name="Normal 9 5 2" xfId="24658"/>
    <cellStyle name="Normal 9 6" xfId="24659"/>
    <cellStyle name="Normal 9 6 2" xfId="24660"/>
    <cellStyle name="Normal 9 7" xfId="24661"/>
    <cellStyle name="Normal 9 7 2" xfId="24662"/>
    <cellStyle name="Normal 9 8" xfId="24663"/>
    <cellStyle name="Normal 9 8 2" xfId="24664"/>
    <cellStyle name="Normal 9 9" xfId="24665"/>
    <cellStyle name="Normal 9 9 2" xfId="24666"/>
    <cellStyle name="Note 10" xfId="24667"/>
    <cellStyle name="Note 10 10" xfId="24668"/>
    <cellStyle name="Note 10 10 2" xfId="24669"/>
    <cellStyle name="Note 10 10 3" xfId="24670"/>
    <cellStyle name="Note 10 10 4" xfId="24671"/>
    <cellStyle name="Note 10 11" xfId="24672"/>
    <cellStyle name="Note 10 11 2" xfId="24673"/>
    <cellStyle name="Note 10 11 3" xfId="24674"/>
    <cellStyle name="Note 10 11 4" xfId="24675"/>
    <cellStyle name="Note 10 12" xfId="24676"/>
    <cellStyle name="Note 10 12 2" xfId="24677"/>
    <cellStyle name="Note 10 12 3" xfId="24678"/>
    <cellStyle name="Note 10 12 4" xfId="24679"/>
    <cellStyle name="Note 10 13" xfId="24680"/>
    <cellStyle name="Note 10 13 2" xfId="24681"/>
    <cellStyle name="Note 10 13 3" xfId="24682"/>
    <cellStyle name="Note 10 13 4" xfId="24683"/>
    <cellStyle name="Note 10 14" xfId="24684"/>
    <cellStyle name="Note 10 14 2" xfId="24685"/>
    <cellStyle name="Note 10 14 3" xfId="24686"/>
    <cellStyle name="Note 10 14 4" xfId="24687"/>
    <cellStyle name="Note 10 15" xfId="24688"/>
    <cellStyle name="Note 10 15 2" xfId="24689"/>
    <cellStyle name="Note 10 15 3" xfId="24690"/>
    <cellStyle name="Note 10 15 4" xfId="24691"/>
    <cellStyle name="Note 10 16" xfId="24692"/>
    <cellStyle name="Note 10 16 2" xfId="24693"/>
    <cellStyle name="Note 10 16 3" xfId="24694"/>
    <cellStyle name="Note 10 16 4" xfId="24695"/>
    <cellStyle name="Note 10 17" xfId="24696"/>
    <cellStyle name="Note 10 17 2" xfId="24697"/>
    <cellStyle name="Note 10 17 3" xfId="24698"/>
    <cellStyle name="Note 10 17 4" xfId="24699"/>
    <cellStyle name="Note 10 18" xfId="24700"/>
    <cellStyle name="Note 10 18 2" xfId="24701"/>
    <cellStyle name="Note 10 18 3" xfId="24702"/>
    <cellStyle name="Note 10 18 4" xfId="24703"/>
    <cellStyle name="Note 10 19" xfId="24704"/>
    <cellStyle name="Note 10 19 2" xfId="24705"/>
    <cellStyle name="Note 10 19 3" xfId="24706"/>
    <cellStyle name="Note 10 19 4" xfId="24707"/>
    <cellStyle name="Note 10 2" xfId="24708"/>
    <cellStyle name="Note 10 2 2" xfId="24709"/>
    <cellStyle name="Note 10 20" xfId="24710"/>
    <cellStyle name="Note 10 20 2" xfId="24711"/>
    <cellStyle name="Note 10 20 3" xfId="24712"/>
    <cellStyle name="Note 10 20 4" xfId="24713"/>
    <cellStyle name="Note 10 21" xfId="24714"/>
    <cellStyle name="Note 10 21 2" xfId="24715"/>
    <cellStyle name="Note 10 21 3" xfId="24716"/>
    <cellStyle name="Note 10 21 4" xfId="24717"/>
    <cellStyle name="Note 10 22" xfId="24718"/>
    <cellStyle name="Note 10 22 2" xfId="24719"/>
    <cellStyle name="Note 10 22 3" xfId="24720"/>
    <cellStyle name="Note 10 22 4" xfId="24721"/>
    <cellStyle name="Note 10 23" xfId="24722"/>
    <cellStyle name="Note 10 23 2" xfId="24723"/>
    <cellStyle name="Note 10 23 3" xfId="24724"/>
    <cellStyle name="Note 10 23 4" xfId="24725"/>
    <cellStyle name="Note 10 24" xfId="24726"/>
    <cellStyle name="Note 10 24 2" xfId="24727"/>
    <cellStyle name="Note 10 24 3" xfId="24728"/>
    <cellStyle name="Note 10 24 4" xfId="24729"/>
    <cellStyle name="Note 10 25" xfId="24730"/>
    <cellStyle name="Note 10 26" xfId="24731"/>
    <cellStyle name="Note 10 27" xfId="24732"/>
    <cellStyle name="Note 10 3" xfId="24733"/>
    <cellStyle name="Note 10 3 2" xfId="24734"/>
    <cellStyle name="Note 10 4" xfId="24735"/>
    <cellStyle name="Note 10 4 2" xfId="24736"/>
    <cellStyle name="Note 10 5" xfId="24737"/>
    <cellStyle name="Note 10 5 2" xfId="24738"/>
    <cellStyle name="Note 10 6" xfId="24739"/>
    <cellStyle name="Note 10 6 2" xfId="24740"/>
    <cellStyle name="Note 10 6 3" xfId="24741"/>
    <cellStyle name="Note 10 6 4" xfId="24742"/>
    <cellStyle name="Note 10 7" xfId="24743"/>
    <cellStyle name="Note 10 7 2" xfId="24744"/>
    <cellStyle name="Note 10 7 3" xfId="24745"/>
    <cellStyle name="Note 10 7 4" xfId="24746"/>
    <cellStyle name="Note 10 8" xfId="24747"/>
    <cellStyle name="Note 10 8 2" xfId="24748"/>
    <cellStyle name="Note 10 8 3" xfId="24749"/>
    <cellStyle name="Note 10 8 4" xfId="24750"/>
    <cellStyle name="Note 10 9" xfId="24751"/>
    <cellStyle name="Note 10 9 2" xfId="24752"/>
    <cellStyle name="Note 10 9 3" xfId="24753"/>
    <cellStyle name="Note 10 9 4" xfId="24754"/>
    <cellStyle name="Note 11" xfId="24755"/>
    <cellStyle name="Note 11 10" xfId="24756"/>
    <cellStyle name="Note 11 10 2" xfId="24757"/>
    <cellStyle name="Note 11 10 3" xfId="24758"/>
    <cellStyle name="Note 11 10 4" xfId="24759"/>
    <cellStyle name="Note 11 11" xfId="24760"/>
    <cellStyle name="Note 11 11 2" xfId="24761"/>
    <cellStyle name="Note 11 11 3" xfId="24762"/>
    <cellStyle name="Note 11 11 4" xfId="24763"/>
    <cellStyle name="Note 11 12" xfId="24764"/>
    <cellStyle name="Note 11 12 2" xfId="24765"/>
    <cellStyle name="Note 11 12 3" xfId="24766"/>
    <cellStyle name="Note 11 12 4" xfId="24767"/>
    <cellStyle name="Note 11 13" xfId="24768"/>
    <cellStyle name="Note 11 13 2" xfId="24769"/>
    <cellStyle name="Note 11 13 3" xfId="24770"/>
    <cellStyle name="Note 11 13 4" xfId="24771"/>
    <cellStyle name="Note 11 14" xfId="24772"/>
    <cellStyle name="Note 11 14 2" xfId="24773"/>
    <cellStyle name="Note 11 14 3" xfId="24774"/>
    <cellStyle name="Note 11 14 4" xfId="24775"/>
    <cellStyle name="Note 11 15" xfId="24776"/>
    <cellStyle name="Note 11 15 2" xfId="24777"/>
    <cellStyle name="Note 11 15 3" xfId="24778"/>
    <cellStyle name="Note 11 15 4" xfId="24779"/>
    <cellStyle name="Note 11 16" xfId="24780"/>
    <cellStyle name="Note 11 16 2" xfId="24781"/>
    <cellStyle name="Note 11 16 3" xfId="24782"/>
    <cellStyle name="Note 11 16 4" xfId="24783"/>
    <cellStyle name="Note 11 17" xfId="24784"/>
    <cellStyle name="Note 11 17 2" xfId="24785"/>
    <cellStyle name="Note 11 17 3" xfId="24786"/>
    <cellStyle name="Note 11 17 4" xfId="24787"/>
    <cellStyle name="Note 11 18" xfId="24788"/>
    <cellStyle name="Note 11 18 2" xfId="24789"/>
    <cellStyle name="Note 11 18 3" xfId="24790"/>
    <cellStyle name="Note 11 18 4" xfId="24791"/>
    <cellStyle name="Note 11 19" xfId="24792"/>
    <cellStyle name="Note 11 19 2" xfId="24793"/>
    <cellStyle name="Note 11 19 3" xfId="24794"/>
    <cellStyle name="Note 11 19 4" xfId="24795"/>
    <cellStyle name="Note 11 2" xfId="24796"/>
    <cellStyle name="Note 11 2 2" xfId="24797"/>
    <cellStyle name="Note 11 20" xfId="24798"/>
    <cellStyle name="Note 11 20 2" xfId="24799"/>
    <cellStyle name="Note 11 20 3" xfId="24800"/>
    <cellStyle name="Note 11 20 4" xfId="24801"/>
    <cellStyle name="Note 11 21" xfId="24802"/>
    <cellStyle name="Note 11 21 2" xfId="24803"/>
    <cellStyle name="Note 11 21 3" xfId="24804"/>
    <cellStyle name="Note 11 21 4" xfId="24805"/>
    <cellStyle name="Note 11 22" xfId="24806"/>
    <cellStyle name="Note 11 22 2" xfId="24807"/>
    <cellStyle name="Note 11 22 3" xfId="24808"/>
    <cellStyle name="Note 11 22 4" xfId="24809"/>
    <cellStyle name="Note 11 23" xfId="24810"/>
    <cellStyle name="Note 11 23 2" xfId="24811"/>
    <cellStyle name="Note 11 23 3" xfId="24812"/>
    <cellStyle name="Note 11 23 4" xfId="24813"/>
    <cellStyle name="Note 11 24" xfId="24814"/>
    <cellStyle name="Note 11 24 2" xfId="24815"/>
    <cellStyle name="Note 11 24 3" xfId="24816"/>
    <cellStyle name="Note 11 24 4" xfId="24817"/>
    <cellStyle name="Note 11 25" xfId="24818"/>
    <cellStyle name="Note 11 26" xfId="24819"/>
    <cellStyle name="Note 11 27" xfId="24820"/>
    <cellStyle name="Note 11 3" xfId="24821"/>
    <cellStyle name="Note 11 3 2" xfId="24822"/>
    <cellStyle name="Note 11 4" xfId="24823"/>
    <cellStyle name="Note 11 4 2" xfId="24824"/>
    <cellStyle name="Note 11 5" xfId="24825"/>
    <cellStyle name="Note 11 5 2" xfId="24826"/>
    <cellStyle name="Note 11 6" xfId="24827"/>
    <cellStyle name="Note 11 6 2" xfId="24828"/>
    <cellStyle name="Note 11 6 3" xfId="24829"/>
    <cellStyle name="Note 11 6 4" xfId="24830"/>
    <cellStyle name="Note 11 7" xfId="24831"/>
    <cellStyle name="Note 11 7 2" xfId="24832"/>
    <cellStyle name="Note 11 7 3" xfId="24833"/>
    <cellStyle name="Note 11 7 4" xfId="24834"/>
    <cellStyle name="Note 11 8" xfId="24835"/>
    <cellStyle name="Note 11 8 2" xfId="24836"/>
    <cellStyle name="Note 11 8 3" xfId="24837"/>
    <cellStyle name="Note 11 8 4" xfId="24838"/>
    <cellStyle name="Note 11 9" xfId="24839"/>
    <cellStyle name="Note 11 9 2" xfId="24840"/>
    <cellStyle name="Note 11 9 3" xfId="24841"/>
    <cellStyle name="Note 11 9 4" xfId="24842"/>
    <cellStyle name="Note 12" xfId="24843"/>
    <cellStyle name="Note 12 10" xfId="24844"/>
    <cellStyle name="Note 12 10 10" xfId="24845"/>
    <cellStyle name="Note 12 10 10 2" xfId="24846"/>
    <cellStyle name="Note 12 10 10 3" xfId="24847"/>
    <cellStyle name="Note 12 10 10 4" xfId="24848"/>
    <cellStyle name="Note 12 10 11" xfId="24849"/>
    <cellStyle name="Note 12 10 11 2" xfId="24850"/>
    <cellStyle name="Note 12 10 11 3" xfId="24851"/>
    <cellStyle name="Note 12 10 11 4" xfId="24852"/>
    <cellStyle name="Note 12 10 12" xfId="24853"/>
    <cellStyle name="Note 12 10 12 2" xfId="24854"/>
    <cellStyle name="Note 12 10 12 3" xfId="24855"/>
    <cellStyle name="Note 12 10 12 4" xfId="24856"/>
    <cellStyle name="Note 12 10 13" xfId="24857"/>
    <cellStyle name="Note 12 10 13 2" xfId="24858"/>
    <cellStyle name="Note 12 10 13 3" xfId="24859"/>
    <cellStyle name="Note 12 10 13 4" xfId="24860"/>
    <cellStyle name="Note 12 10 14" xfId="24861"/>
    <cellStyle name="Note 12 10 14 2" xfId="24862"/>
    <cellStyle name="Note 12 10 14 3" xfId="24863"/>
    <cellStyle name="Note 12 10 14 4" xfId="24864"/>
    <cellStyle name="Note 12 10 15" xfId="24865"/>
    <cellStyle name="Note 12 10 15 2" xfId="24866"/>
    <cellStyle name="Note 12 10 15 3" xfId="24867"/>
    <cellStyle name="Note 12 10 15 4" xfId="24868"/>
    <cellStyle name="Note 12 10 16" xfId="24869"/>
    <cellStyle name="Note 12 10 16 2" xfId="24870"/>
    <cellStyle name="Note 12 10 16 3" xfId="24871"/>
    <cellStyle name="Note 12 10 16 4" xfId="24872"/>
    <cellStyle name="Note 12 10 17" xfId="24873"/>
    <cellStyle name="Note 12 10 17 2" xfId="24874"/>
    <cellStyle name="Note 12 10 17 3" xfId="24875"/>
    <cellStyle name="Note 12 10 17 4" xfId="24876"/>
    <cellStyle name="Note 12 10 18" xfId="24877"/>
    <cellStyle name="Note 12 10 18 2" xfId="24878"/>
    <cellStyle name="Note 12 10 18 3" xfId="24879"/>
    <cellStyle name="Note 12 10 18 4" xfId="24880"/>
    <cellStyle name="Note 12 10 19" xfId="24881"/>
    <cellStyle name="Note 12 10 19 2" xfId="24882"/>
    <cellStyle name="Note 12 10 19 3" xfId="24883"/>
    <cellStyle name="Note 12 10 19 4" xfId="24884"/>
    <cellStyle name="Note 12 10 2" xfId="24885"/>
    <cellStyle name="Note 12 10 2 2" xfId="24886"/>
    <cellStyle name="Note 12 10 2 3" xfId="24887"/>
    <cellStyle name="Note 12 10 2 4" xfId="24888"/>
    <cellStyle name="Note 12 10 20" xfId="24889"/>
    <cellStyle name="Note 12 10 20 2" xfId="24890"/>
    <cellStyle name="Note 12 10 20 3" xfId="24891"/>
    <cellStyle name="Note 12 10 20 4" xfId="24892"/>
    <cellStyle name="Note 12 10 21" xfId="24893"/>
    <cellStyle name="Note 12 10 22" xfId="24894"/>
    <cellStyle name="Note 12 10 3" xfId="24895"/>
    <cellStyle name="Note 12 10 3 2" xfId="24896"/>
    <cellStyle name="Note 12 10 3 3" xfId="24897"/>
    <cellStyle name="Note 12 10 3 4" xfId="24898"/>
    <cellStyle name="Note 12 10 4" xfId="24899"/>
    <cellStyle name="Note 12 10 4 2" xfId="24900"/>
    <cellStyle name="Note 12 10 4 3" xfId="24901"/>
    <cellStyle name="Note 12 10 4 4" xfId="24902"/>
    <cellStyle name="Note 12 10 5" xfId="24903"/>
    <cellStyle name="Note 12 10 5 2" xfId="24904"/>
    <cellStyle name="Note 12 10 5 3" xfId="24905"/>
    <cellStyle name="Note 12 10 5 4" xfId="24906"/>
    <cellStyle name="Note 12 10 6" xfId="24907"/>
    <cellStyle name="Note 12 10 6 2" xfId="24908"/>
    <cellStyle name="Note 12 10 6 3" xfId="24909"/>
    <cellStyle name="Note 12 10 6 4" xfId="24910"/>
    <cellStyle name="Note 12 10 7" xfId="24911"/>
    <cellStyle name="Note 12 10 7 2" xfId="24912"/>
    <cellStyle name="Note 12 10 7 3" xfId="24913"/>
    <cellStyle name="Note 12 10 7 4" xfId="24914"/>
    <cellStyle name="Note 12 10 8" xfId="24915"/>
    <cellStyle name="Note 12 10 8 2" xfId="24916"/>
    <cellStyle name="Note 12 10 8 3" xfId="24917"/>
    <cellStyle name="Note 12 10 8 4" xfId="24918"/>
    <cellStyle name="Note 12 10 9" xfId="24919"/>
    <cellStyle name="Note 12 10 9 2" xfId="24920"/>
    <cellStyle name="Note 12 10 9 3" xfId="24921"/>
    <cellStyle name="Note 12 10 9 4" xfId="24922"/>
    <cellStyle name="Note 12 11" xfId="24923"/>
    <cellStyle name="Note 12 11 10" xfId="24924"/>
    <cellStyle name="Note 12 11 10 2" xfId="24925"/>
    <cellStyle name="Note 12 11 10 3" xfId="24926"/>
    <cellStyle name="Note 12 11 10 4" xfId="24927"/>
    <cellStyle name="Note 12 11 11" xfId="24928"/>
    <cellStyle name="Note 12 11 11 2" xfId="24929"/>
    <cellStyle name="Note 12 11 11 3" xfId="24930"/>
    <cellStyle name="Note 12 11 11 4" xfId="24931"/>
    <cellStyle name="Note 12 11 12" xfId="24932"/>
    <cellStyle name="Note 12 11 12 2" xfId="24933"/>
    <cellStyle name="Note 12 11 12 3" xfId="24934"/>
    <cellStyle name="Note 12 11 12 4" xfId="24935"/>
    <cellStyle name="Note 12 11 13" xfId="24936"/>
    <cellStyle name="Note 12 11 13 2" xfId="24937"/>
    <cellStyle name="Note 12 11 13 3" xfId="24938"/>
    <cellStyle name="Note 12 11 13 4" xfId="24939"/>
    <cellStyle name="Note 12 11 14" xfId="24940"/>
    <cellStyle name="Note 12 11 14 2" xfId="24941"/>
    <cellStyle name="Note 12 11 14 3" xfId="24942"/>
    <cellStyle name="Note 12 11 14 4" xfId="24943"/>
    <cellStyle name="Note 12 11 15" xfId="24944"/>
    <cellStyle name="Note 12 11 15 2" xfId="24945"/>
    <cellStyle name="Note 12 11 15 3" xfId="24946"/>
    <cellStyle name="Note 12 11 15 4" xfId="24947"/>
    <cellStyle name="Note 12 11 16" xfId="24948"/>
    <cellStyle name="Note 12 11 16 2" xfId="24949"/>
    <cellStyle name="Note 12 11 16 3" xfId="24950"/>
    <cellStyle name="Note 12 11 16 4" xfId="24951"/>
    <cellStyle name="Note 12 11 17" xfId="24952"/>
    <cellStyle name="Note 12 11 17 2" xfId="24953"/>
    <cellStyle name="Note 12 11 17 3" xfId="24954"/>
    <cellStyle name="Note 12 11 17 4" xfId="24955"/>
    <cellStyle name="Note 12 11 18" xfId="24956"/>
    <cellStyle name="Note 12 11 18 2" xfId="24957"/>
    <cellStyle name="Note 12 11 18 3" xfId="24958"/>
    <cellStyle name="Note 12 11 18 4" xfId="24959"/>
    <cellStyle name="Note 12 11 19" xfId="24960"/>
    <cellStyle name="Note 12 11 19 2" xfId="24961"/>
    <cellStyle name="Note 12 11 19 3" xfId="24962"/>
    <cellStyle name="Note 12 11 19 4" xfId="24963"/>
    <cellStyle name="Note 12 11 2" xfId="24964"/>
    <cellStyle name="Note 12 11 2 2" xfId="24965"/>
    <cellStyle name="Note 12 11 2 3" xfId="24966"/>
    <cellStyle name="Note 12 11 2 4" xfId="24967"/>
    <cellStyle name="Note 12 11 20" xfId="24968"/>
    <cellStyle name="Note 12 11 20 2" xfId="24969"/>
    <cellStyle name="Note 12 11 20 3" xfId="24970"/>
    <cellStyle name="Note 12 11 20 4" xfId="24971"/>
    <cellStyle name="Note 12 11 21" xfId="24972"/>
    <cellStyle name="Note 12 11 22" xfId="24973"/>
    <cellStyle name="Note 12 11 3" xfId="24974"/>
    <cellStyle name="Note 12 11 3 2" xfId="24975"/>
    <cellStyle name="Note 12 11 3 3" xfId="24976"/>
    <cellStyle name="Note 12 11 3 4" xfId="24977"/>
    <cellStyle name="Note 12 11 4" xfId="24978"/>
    <cellStyle name="Note 12 11 4 2" xfId="24979"/>
    <cellStyle name="Note 12 11 4 3" xfId="24980"/>
    <cellStyle name="Note 12 11 4 4" xfId="24981"/>
    <cellStyle name="Note 12 11 5" xfId="24982"/>
    <cellStyle name="Note 12 11 5 2" xfId="24983"/>
    <cellStyle name="Note 12 11 5 3" xfId="24984"/>
    <cellStyle name="Note 12 11 5 4" xfId="24985"/>
    <cellStyle name="Note 12 11 6" xfId="24986"/>
    <cellStyle name="Note 12 11 6 2" xfId="24987"/>
    <cellStyle name="Note 12 11 6 3" xfId="24988"/>
    <cellStyle name="Note 12 11 6 4" xfId="24989"/>
    <cellStyle name="Note 12 11 7" xfId="24990"/>
    <cellStyle name="Note 12 11 7 2" xfId="24991"/>
    <cellStyle name="Note 12 11 7 3" xfId="24992"/>
    <cellStyle name="Note 12 11 7 4" xfId="24993"/>
    <cellStyle name="Note 12 11 8" xfId="24994"/>
    <cellStyle name="Note 12 11 8 2" xfId="24995"/>
    <cellStyle name="Note 12 11 8 3" xfId="24996"/>
    <cellStyle name="Note 12 11 8 4" xfId="24997"/>
    <cellStyle name="Note 12 11 9" xfId="24998"/>
    <cellStyle name="Note 12 11 9 2" xfId="24999"/>
    <cellStyle name="Note 12 11 9 3" xfId="25000"/>
    <cellStyle name="Note 12 11 9 4" xfId="25001"/>
    <cellStyle name="Note 12 12" xfId="25002"/>
    <cellStyle name="Note 12 12 10" xfId="25003"/>
    <cellStyle name="Note 12 12 10 2" xfId="25004"/>
    <cellStyle name="Note 12 12 10 3" xfId="25005"/>
    <cellStyle name="Note 12 12 10 4" xfId="25006"/>
    <cellStyle name="Note 12 12 11" xfId="25007"/>
    <cellStyle name="Note 12 12 11 2" xfId="25008"/>
    <cellStyle name="Note 12 12 11 3" xfId="25009"/>
    <cellStyle name="Note 12 12 11 4" xfId="25010"/>
    <cellStyle name="Note 12 12 12" xfId="25011"/>
    <cellStyle name="Note 12 12 12 2" xfId="25012"/>
    <cellStyle name="Note 12 12 12 3" xfId="25013"/>
    <cellStyle name="Note 12 12 12 4" xfId="25014"/>
    <cellStyle name="Note 12 12 13" xfId="25015"/>
    <cellStyle name="Note 12 12 13 2" xfId="25016"/>
    <cellStyle name="Note 12 12 13 3" xfId="25017"/>
    <cellStyle name="Note 12 12 13 4" xfId="25018"/>
    <cellStyle name="Note 12 12 14" xfId="25019"/>
    <cellStyle name="Note 12 12 14 2" xfId="25020"/>
    <cellStyle name="Note 12 12 14 3" xfId="25021"/>
    <cellStyle name="Note 12 12 14 4" xfId="25022"/>
    <cellStyle name="Note 12 12 15" xfId="25023"/>
    <cellStyle name="Note 12 12 15 2" xfId="25024"/>
    <cellStyle name="Note 12 12 15 3" xfId="25025"/>
    <cellStyle name="Note 12 12 15 4" xfId="25026"/>
    <cellStyle name="Note 12 12 16" xfId="25027"/>
    <cellStyle name="Note 12 12 16 2" xfId="25028"/>
    <cellStyle name="Note 12 12 16 3" xfId="25029"/>
    <cellStyle name="Note 12 12 16 4" xfId="25030"/>
    <cellStyle name="Note 12 12 17" xfId="25031"/>
    <cellStyle name="Note 12 12 17 2" xfId="25032"/>
    <cellStyle name="Note 12 12 17 3" xfId="25033"/>
    <cellStyle name="Note 12 12 17 4" xfId="25034"/>
    <cellStyle name="Note 12 12 18" xfId="25035"/>
    <cellStyle name="Note 12 12 18 2" xfId="25036"/>
    <cellStyle name="Note 12 12 18 3" xfId="25037"/>
    <cellStyle name="Note 12 12 18 4" xfId="25038"/>
    <cellStyle name="Note 12 12 19" xfId="25039"/>
    <cellStyle name="Note 12 12 19 2" xfId="25040"/>
    <cellStyle name="Note 12 12 19 3" xfId="25041"/>
    <cellStyle name="Note 12 12 19 4" xfId="25042"/>
    <cellStyle name="Note 12 12 2" xfId="25043"/>
    <cellStyle name="Note 12 12 2 2" xfId="25044"/>
    <cellStyle name="Note 12 12 2 3" xfId="25045"/>
    <cellStyle name="Note 12 12 2 4" xfId="25046"/>
    <cellStyle name="Note 12 12 20" xfId="25047"/>
    <cellStyle name="Note 12 12 20 2" xfId="25048"/>
    <cellStyle name="Note 12 12 20 3" xfId="25049"/>
    <cellStyle name="Note 12 12 20 4" xfId="25050"/>
    <cellStyle name="Note 12 12 21" xfId="25051"/>
    <cellStyle name="Note 12 12 22" xfId="25052"/>
    <cellStyle name="Note 12 12 3" xfId="25053"/>
    <cellStyle name="Note 12 12 3 2" xfId="25054"/>
    <cellStyle name="Note 12 12 3 3" xfId="25055"/>
    <cellStyle name="Note 12 12 3 4" xfId="25056"/>
    <cellStyle name="Note 12 12 4" xfId="25057"/>
    <cellStyle name="Note 12 12 4 2" xfId="25058"/>
    <cellStyle name="Note 12 12 4 3" xfId="25059"/>
    <cellStyle name="Note 12 12 4 4" xfId="25060"/>
    <cellStyle name="Note 12 12 5" xfId="25061"/>
    <cellStyle name="Note 12 12 5 2" xfId="25062"/>
    <cellStyle name="Note 12 12 5 3" xfId="25063"/>
    <cellStyle name="Note 12 12 5 4" xfId="25064"/>
    <cellStyle name="Note 12 12 6" xfId="25065"/>
    <cellStyle name="Note 12 12 6 2" xfId="25066"/>
    <cellStyle name="Note 12 12 6 3" xfId="25067"/>
    <cellStyle name="Note 12 12 6 4" xfId="25068"/>
    <cellStyle name="Note 12 12 7" xfId="25069"/>
    <cellStyle name="Note 12 12 7 2" xfId="25070"/>
    <cellStyle name="Note 12 12 7 3" xfId="25071"/>
    <cellStyle name="Note 12 12 7 4" xfId="25072"/>
    <cellStyle name="Note 12 12 8" xfId="25073"/>
    <cellStyle name="Note 12 12 8 2" xfId="25074"/>
    <cellStyle name="Note 12 12 8 3" xfId="25075"/>
    <cellStyle name="Note 12 12 8 4" xfId="25076"/>
    <cellStyle name="Note 12 12 9" xfId="25077"/>
    <cellStyle name="Note 12 12 9 2" xfId="25078"/>
    <cellStyle name="Note 12 12 9 3" xfId="25079"/>
    <cellStyle name="Note 12 12 9 4" xfId="25080"/>
    <cellStyle name="Note 12 13" xfId="25081"/>
    <cellStyle name="Note 12 13 10" xfId="25082"/>
    <cellStyle name="Note 12 13 10 2" xfId="25083"/>
    <cellStyle name="Note 12 13 10 3" xfId="25084"/>
    <cellStyle name="Note 12 13 10 4" xfId="25085"/>
    <cellStyle name="Note 12 13 11" xfId="25086"/>
    <cellStyle name="Note 12 13 11 2" xfId="25087"/>
    <cellStyle name="Note 12 13 11 3" xfId="25088"/>
    <cellStyle name="Note 12 13 11 4" xfId="25089"/>
    <cellStyle name="Note 12 13 12" xfId="25090"/>
    <cellStyle name="Note 12 13 12 2" xfId="25091"/>
    <cellStyle name="Note 12 13 12 3" xfId="25092"/>
    <cellStyle name="Note 12 13 12 4" xfId="25093"/>
    <cellStyle name="Note 12 13 13" xfId="25094"/>
    <cellStyle name="Note 12 13 13 2" xfId="25095"/>
    <cellStyle name="Note 12 13 13 3" xfId="25096"/>
    <cellStyle name="Note 12 13 13 4" xfId="25097"/>
    <cellStyle name="Note 12 13 14" xfId="25098"/>
    <cellStyle name="Note 12 13 14 2" xfId="25099"/>
    <cellStyle name="Note 12 13 14 3" xfId="25100"/>
    <cellStyle name="Note 12 13 14 4" xfId="25101"/>
    <cellStyle name="Note 12 13 15" xfId="25102"/>
    <cellStyle name="Note 12 13 15 2" xfId="25103"/>
    <cellStyle name="Note 12 13 15 3" xfId="25104"/>
    <cellStyle name="Note 12 13 15 4" xfId="25105"/>
    <cellStyle name="Note 12 13 16" xfId="25106"/>
    <cellStyle name="Note 12 13 16 2" xfId="25107"/>
    <cellStyle name="Note 12 13 16 3" xfId="25108"/>
    <cellStyle name="Note 12 13 16 4" xfId="25109"/>
    <cellStyle name="Note 12 13 17" xfId="25110"/>
    <cellStyle name="Note 12 13 17 2" xfId="25111"/>
    <cellStyle name="Note 12 13 17 3" xfId="25112"/>
    <cellStyle name="Note 12 13 17 4" xfId="25113"/>
    <cellStyle name="Note 12 13 18" xfId="25114"/>
    <cellStyle name="Note 12 13 18 2" xfId="25115"/>
    <cellStyle name="Note 12 13 18 3" xfId="25116"/>
    <cellStyle name="Note 12 13 18 4" xfId="25117"/>
    <cellStyle name="Note 12 13 19" xfId="25118"/>
    <cellStyle name="Note 12 13 19 2" xfId="25119"/>
    <cellStyle name="Note 12 13 19 3" xfId="25120"/>
    <cellStyle name="Note 12 13 19 4" xfId="25121"/>
    <cellStyle name="Note 12 13 2" xfId="25122"/>
    <cellStyle name="Note 12 13 2 2" xfId="25123"/>
    <cellStyle name="Note 12 13 2 3" xfId="25124"/>
    <cellStyle name="Note 12 13 2 4" xfId="25125"/>
    <cellStyle name="Note 12 13 20" xfId="25126"/>
    <cellStyle name="Note 12 13 20 2" xfId="25127"/>
    <cellStyle name="Note 12 13 20 3" xfId="25128"/>
    <cellStyle name="Note 12 13 20 4" xfId="25129"/>
    <cellStyle name="Note 12 13 21" xfId="25130"/>
    <cellStyle name="Note 12 13 22" xfId="25131"/>
    <cellStyle name="Note 12 13 3" xfId="25132"/>
    <cellStyle name="Note 12 13 3 2" xfId="25133"/>
    <cellStyle name="Note 12 13 3 3" xfId="25134"/>
    <cellStyle name="Note 12 13 3 4" xfId="25135"/>
    <cellStyle name="Note 12 13 4" xfId="25136"/>
    <cellStyle name="Note 12 13 4 2" xfId="25137"/>
    <cellStyle name="Note 12 13 4 3" xfId="25138"/>
    <cellStyle name="Note 12 13 4 4" xfId="25139"/>
    <cellStyle name="Note 12 13 5" xfId="25140"/>
    <cellStyle name="Note 12 13 5 2" xfId="25141"/>
    <cellStyle name="Note 12 13 5 3" xfId="25142"/>
    <cellStyle name="Note 12 13 5 4" xfId="25143"/>
    <cellStyle name="Note 12 13 6" xfId="25144"/>
    <cellStyle name="Note 12 13 6 2" xfId="25145"/>
    <cellStyle name="Note 12 13 6 3" xfId="25146"/>
    <cellStyle name="Note 12 13 6 4" xfId="25147"/>
    <cellStyle name="Note 12 13 7" xfId="25148"/>
    <cellStyle name="Note 12 13 7 2" xfId="25149"/>
    <cellStyle name="Note 12 13 7 3" xfId="25150"/>
    <cellStyle name="Note 12 13 7 4" xfId="25151"/>
    <cellStyle name="Note 12 13 8" xfId="25152"/>
    <cellStyle name="Note 12 13 8 2" xfId="25153"/>
    <cellStyle name="Note 12 13 8 3" xfId="25154"/>
    <cellStyle name="Note 12 13 8 4" xfId="25155"/>
    <cellStyle name="Note 12 13 9" xfId="25156"/>
    <cellStyle name="Note 12 13 9 2" xfId="25157"/>
    <cellStyle name="Note 12 13 9 3" xfId="25158"/>
    <cellStyle name="Note 12 13 9 4" xfId="25159"/>
    <cellStyle name="Note 12 14" xfId="25160"/>
    <cellStyle name="Note 12 14 10" xfId="25161"/>
    <cellStyle name="Note 12 14 10 2" xfId="25162"/>
    <cellStyle name="Note 12 14 10 3" xfId="25163"/>
    <cellStyle name="Note 12 14 10 4" xfId="25164"/>
    <cellStyle name="Note 12 14 11" xfId="25165"/>
    <cellStyle name="Note 12 14 11 2" xfId="25166"/>
    <cellStyle name="Note 12 14 11 3" xfId="25167"/>
    <cellStyle name="Note 12 14 11 4" xfId="25168"/>
    <cellStyle name="Note 12 14 12" xfId="25169"/>
    <cellStyle name="Note 12 14 12 2" xfId="25170"/>
    <cellStyle name="Note 12 14 12 3" xfId="25171"/>
    <cellStyle name="Note 12 14 12 4" xfId="25172"/>
    <cellStyle name="Note 12 14 13" xfId="25173"/>
    <cellStyle name="Note 12 14 13 2" xfId="25174"/>
    <cellStyle name="Note 12 14 13 3" xfId="25175"/>
    <cellStyle name="Note 12 14 13 4" xfId="25176"/>
    <cellStyle name="Note 12 14 14" xfId="25177"/>
    <cellStyle name="Note 12 14 14 2" xfId="25178"/>
    <cellStyle name="Note 12 14 14 3" xfId="25179"/>
    <cellStyle name="Note 12 14 14 4" xfId="25180"/>
    <cellStyle name="Note 12 14 15" xfId="25181"/>
    <cellStyle name="Note 12 14 15 2" xfId="25182"/>
    <cellStyle name="Note 12 14 15 3" xfId="25183"/>
    <cellStyle name="Note 12 14 15 4" xfId="25184"/>
    <cellStyle name="Note 12 14 16" xfId="25185"/>
    <cellStyle name="Note 12 14 16 2" xfId="25186"/>
    <cellStyle name="Note 12 14 16 3" xfId="25187"/>
    <cellStyle name="Note 12 14 16 4" xfId="25188"/>
    <cellStyle name="Note 12 14 17" xfId="25189"/>
    <cellStyle name="Note 12 14 17 2" xfId="25190"/>
    <cellStyle name="Note 12 14 17 3" xfId="25191"/>
    <cellStyle name="Note 12 14 17 4" xfId="25192"/>
    <cellStyle name="Note 12 14 18" xfId="25193"/>
    <cellStyle name="Note 12 14 18 2" xfId="25194"/>
    <cellStyle name="Note 12 14 18 3" xfId="25195"/>
    <cellStyle name="Note 12 14 18 4" xfId="25196"/>
    <cellStyle name="Note 12 14 19" xfId="25197"/>
    <cellStyle name="Note 12 14 19 2" xfId="25198"/>
    <cellStyle name="Note 12 14 19 3" xfId="25199"/>
    <cellStyle name="Note 12 14 19 4" xfId="25200"/>
    <cellStyle name="Note 12 14 2" xfId="25201"/>
    <cellStyle name="Note 12 14 2 2" xfId="25202"/>
    <cellStyle name="Note 12 14 2 3" xfId="25203"/>
    <cellStyle name="Note 12 14 2 4" xfId="25204"/>
    <cellStyle name="Note 12 14 20" xfId="25205"/>
    <cellStyle name="Note 12 14 20 2" xfId="25206"/>
    <cellStyle name="Note 12 14 20 3" xfId="25207"/>
    <cellStyle name="Note 12 14 20 4" xfId="25208"/>
    <cellStyle name="Note 12 14 21" xfId="25209"/>
    <cellStyle name="Note 12 14 22" xfId="25210"/>
    <cellStyle name="Note 12 14 3" xfId="25211"/>
    <cellStyle name="Note 12 14 3 2" xfId="25212"/>
    <cellStyle name="Note 12 14 3 3" xfId="25213"/>
    <cellStyle name="Note 12 14 3 4" xfId="25214"/>
    <cellStyle name="Note 12 14 4" xfId="25215"/>
    <cellStyle name="Note 12 14 4 2" xfId="25216"/>
    <cellStyle name="Note 12 14 4 3" xfId="25217"/>
    <cellStyle name="Note 12 14 4 4" xfId="25218"/>
    <cellStyle name="Note 12 14 5" xfId="25219"/>
    <cellStyle name="Note 12 14 5 2" xfId="25220"/>
    <cellStyle name="Note 12 14 5 3" xfId="25221"/>
    <cellStyle name="Note 12 14 5 4" xfId="25222"/>
    <cellStyle name="Note 12 14 6" xfId="25223"/>
    <cellStyle name="Note 12 14 6 2" xfId="25224"/>
    <cellStyle name="Note 12 14 6 3" xfId="25225"/>
    <cellStyle name="Note 12 14 6 4" xfId="25226"/>
    <cellStyle name="Note 12 14 7" xfId="25227"/>
    <cellStyle name="Note 12 14 7 2" xfId="25228"/>
    <cellStyle name="Note 12 14 7 3" xfId="25229"/>
    <cellStyle name="Note 12 14 7 4" xfId="25230"/>
    <cellStyle name="Note 12 14 8" xfId="25231"/>
    <cellStyle name="Note 12 14 8 2" xfId="25232"/>
    <cellStyle name="Note 12 14 8 3" xfId="25233"/>
    <cellStyle name="Note 12 14 8 4" xfId="25234"/>
    <cellStyle name="Note 12 14 9" xfId="25235"/>
    <cellStyle name="Note 12 14 9 2" xfId="25236"/>
    <cellStyle name="Note 12 14 9 3" xfId="25237"/>
    <cellStyle name="Note 12 14 9 4" xfId="25238"/>
    <cellStyle name="Note 12 15" xfId="25239"/>
    <cellStyle name="Note 12 15 10" xfId="25240"/>
    <cellStyle name="Note 12 15 10 2" xfId="25241"/>
    <cellStyle name="Note 12 15 10 3" xfId="25242"/>
    <cellStyle name="Note 12 15 10 4" xfId="25243"/>
    <cellStyle name="Note 12 15 11" xfId="25244"/>
    <cellStyle name="Note 12 15 11 2" xfId="25245"/>
    <cellStyle name="Note 12 15 11 3" xfId="25246"/>
    <cellStyle name="Note 12 15 11 4" xfId="25247"/>
    <cellStyle name="Note 12 15 12" xfId="25248"/>
    <cellStyle name="Note 12 15 12 2" xfId="25249"/>
    <cellStyle name="Note 12 15 12 3" xfId="25250"/>
    <cellStyle name="Note 12 15 12 4" xfId="25251"/>
    <cellStyle name="Note 12 15 13" xfId="25252"/>
    <cellStyle name="Note 12 15 13 2" xfId="25253"/>
    <cellStyle name="Note 12 15 13 3" xfId="25254"/>
    <cellStyle name="Note 12 15 13 4" xfId="25255"/>
    <cellStyle name="Note 12 15 14" xfId="25256"/>
    <cellStyle name="Note 12 15 14 2" xfId="25257"/>
    <cellStyle name="Note 12 15 14 3" xfId="25258"/>
    <cellStyle name="Note 12 15 14 4" xfId="25259"/>
    <cellStyle name="Note 12 15 15" xfId="25260"/>
    <cellStyle name="Note 12 15 15 2" xfId="25261"/>
    <cellStyle name="Note 12 15 15 3" xfId="25262"/>
    <cellStyle name="Note 12 15 15 4" xfId="25263"/>
    <cellStyle name="Note 12 15 16" xfId="25264"/>
    <cellStyle name="Note 12 15 16 2" xfId="25265"/>
    <cellStyle name="Note 12 15 16 3" xfId="25266"/>
    <cellStyle name="Note 12 15 16 4" xfId="25267"/>
    <cellStyle name="Note 12 15 17" xfId="25268"/>
    <cellStyle name="Note 12 15 17 2" xfId="25269"/>
    <cellStyle name="Note 12 15 17 3" xfId="25270"/>
    <cellStyle name="Note 12 15 17 4" xfId="25271"/>
    <cellStyle name="Note 12 15 18" xfId="25272"/>
    <cellStyle name="Note 12 15 18 2" xfId="25273"/>
    <cellStyle name="Note 12 15 18 3" xfId="25274"/>
    <cellStyle name="Note 12 15 18 4" xfId="25275"/>
    <cellStyle name="Note 12 15 19" xfId="25276"/>
    <cellStyle name="Note 12 15 19 2" xfId="25277"/>
    <cellStyle name="Note 12 15 19 3" xfId="25278"/>
    <cellStyle name="Note 12 15 19 4" xfId="25279"/>
    <cellStyle name="Note 12 15 2" xfId="25280"/>
    <cellStyle name="Note 12 15 2 2" xfId="25281"/>
    <cellStyle name="Note 12 15 2 3" xfId="25282"/>
    <cellStyle name="Note 12 15 2 4" xfId="25283"/>
    <cellStyle name="Note 12 15 20" xfId="25284"/>
    <cellStyle name="Note 12 15 20 2" xfId="25285"/>
    <cellStyle name="Note 12 15 20 3" xfId="25286"/>
    <cellStyle name="Note 12 15 20 4" xfId="25287"/>
    <cellStyle name="Note 12 15 21" xfId="25288"/>
    <cellStyle name="Note 12 15 22" xfId="25289"/>
    <cellStyle name="Note 12 15 3" xfId="25290"/>
    <cellStyle name="Note 12 15 3 2" xfId="25291"/>
    <cellStyle name="Note 12 15 3 3" xfId="25292"/>
    <cellStyle name="Note 12 15 3 4" xfId="25293"/>
    <cellStyle name="Note 12 15 4" xfId="25294"/>
    <cellStyle name="Note 12 15 4 2" xfId="25295"/>
    <cellStyle name="Note 12 15 4 3" xfId="25296"/>
    <cellStyle name="Note 12 15 4 4" xfId="25297"/>
    <cellStyle name="Note 12 15 5" xfId="25298"/>
    <cellStyle name="Note 12 15 5 2" xfId="25299"/>
    <cellStyle name="Note 12 15 5 3" xfId="25300"/>
    <cellStyle name="Note 12 15 5 4" xfId="25301"/>
    <cellStyle name="Note 12 15 6" xfId="25302"/>
    <cellStyle name="Note 12 15 6 2" xfId="25303"/>
    <cellStyle name="Note 12 15 6 3" xfId="25304"/>
    <cellStyle name="Note 12 15 6 4" xfId="25305"/>
    <cellStyle name="Note 12 15 7" xfId="25306"/>
    <cellStyle name="Note 12 15 7 2" xfId="25307"/>
    <cellStyle name="Note 12 15 7 3" xfId="25308"/>
    <cellStyle name="Note 12 15 7 4" xfId="25309"/>
    <cellStyle name="Note 12 15 8" xfId="25310"/>
    <cellStyle name="Note 12 15 8 2" xfId="25311"/>
    <cellStyle name="Note 12 15 8 3" xfId="25312"/>
    <cellStyle name="Note 12 15 8 4" xfId="25313"/>
    <cellStyle name="Note 12 15 9" xfId="25314"/>
    <cellStyle name="Note 12 15 9 2" xfId="25315"/>
    <cellStyle name="Note 12 15 9 3" xfId="25316"/>
    <cellStyle name="Note 12 15 9 4" xfId="25317"/>
    <cellStyle name="Note 12 16" xfId="25318"/>
    <cellStyle name="Note 12 16 10" xfId="25319"/>
    <cellStyle name="Note 12 16 10 2" xfId="25320"/>
    <cellStyle name="Note 12 16 10 3" xfId="25321"/>
    <cellStyle name="Note 12 16 10 4" xfId="25322"/>
    <cellStyle name="Note 12 16 11" xfId="25323"/>
    <cellStyle name="Note 12 16 11 2" xfId="25324"/>
    <cellStyle name="Note 12 16 11 3" xfId="25325"/>
    <cellStyle name="Note 12 16 11 4" xfId="25326"/>
    <cellStyle name="Note 12 16 12" xfId="25327"/>
    <cellStyle name="Note 12 16 12 2" xfId="25328"/>
    <cellStyle name="Note 12 16 12 3" xfId="25329"/>
    <cellStyle name="Note 12 16 12 4" xfId="25330"/>
    <cellStyle name="Note 12 16 13" xfId="25331"/>
    <cellStyle name="Note 12 16 13 2" xfId="25332"/>
    <cellStyle name="Note 12 16 13 3" xfId="25333"/>
    <cellStyle name="Note 12 16 13 4" xfId="25334"/>
    <cellStyle name="Note 12 16 14" xfId="25335"/>
    <cellStyle name="Note 12 16 14 2" xfId="25336"/>
    <cellStyle name="Note 12 16 14 3" xfId="25337"/>
    <cellStyle name="Note 12 16 14 4" xfId="25338"/>
    <cellStyle name="Note 12 16 15" xfId="25339"/>
    <cellStyle name="Note 12 16 15 2" xfId="25340"/>
    <cellStyle name="Note 12 16 15 3" xfId="25341"/>
    <cellStyle name="Note 12 16 15 4" xfId="25342"/>
    <cellStyle name="Note 12 16 16" xfId="25343"/>
    <cellStyle name="Note 12 16 16 2" xfId="25344"/>
    <cellStyle name="Note 12 16 16 3" xfId="25345"/>
    <cellStyle name="Note 12 16 16 4" xfId="25346"/>
    <cellStyle name="Note 12 16 17" xfId="25347"/>
    <cellStyle name="Note 12 16 17 2" xfId="25348"/>
    <cellStyle name="Note 12 16 17 3" xfId="25349"/>
    <cellStyle name="Note 12 16 17 4" xfId="25350"/>
    <cellStyle name="Note 12 16 18" xfId="25351"/>
    <cellStyle name="Note 12 16 18 2" xfId="25352"/>
    <cellStyle name="Note 12 16 18 3" xfId="25353"/>
    <cellStyle name="Note 12 16 18 4" xfId="25354"/>
    <cellStyle name="Note 12 16 19" xfId="25355"/>
    <cellStyle name="Note 12 16 19 2" xfId="25356"/>
    <cellStyle name="Note 12 16 19 3" xfId="25357"/>
    <cellStyle name="Note 12 16 19 4" xfId="25358"/>
    <cellStyle name="Note 12 16 2" xfId="25359"/>
    <cellStyle name="Note 12 16 2 2" xfId="25360"/>
    <cellStyle name="Note 12 16 2 3" xfId="25361"/>
    <cellStyle name="Note 12 16 2 4" xfId="25362"/>
    <cellStyle name="Note 12 16 20" xfId="25363"/>
    <cellStyle name="Note 12 16 20 2" xfId="25364"/>
    <cellStyle name="Note 12 16 20 3" xfId="25365"/>
    <cellStyle name="Note 12 16 20 4" xfId="25366"/>
    <cellStyle name="Note 12 16 21" xfId="25367"/>
    <cellStyle name="Note 12 16 22" xfId="25368"/>
    <cellStyle name="Note 12 16 3" xfId="25369"/>
    <cellStyle name="Note 12 16 3 2" xfId="25370"/>
    <cellStyle name="Note 12 16 3 3" xfId="25371"/>
    <cellStyle name="Note 12 16 3 4" xfId="25372"/>
    <cellStyle name="Note 12 16 4" xfId="25373"/>
    <cellStyle name="Note 12 16 4 2" xfId="25374"/>
    <cellStyle name="Note 12 16 4 3" xfId="25375"/>
    <cellStyle name="Note 12 16 4 4" xfId="25376"/>
    <cellStyle name="Note 12 16 5" xfId="25377"/>
    <cellStyle name="Note 12 16 5 2" xfId="25378"/>
    <cellStyle name="Note 12 16 5 3" xfId="25379"/>
    <cellStyle name="Note 12 16 5 4" xfId="25380"/>
    <cellStyle name="Note 12 16 6" xfId="25381"/>
    <cellStyle name="Note 12 16 6 2" xfId="25382"/>
    <cellStyle name="Note 12 16 6 3" xfId="25383"/>
    <cellStyle name="Note 12 16 6 4" xfId="25384"/>
    <cellStyle name="Note 12 16 7" xfId="25385"/>
    <cellStyle name="Note 12 16 7 2" xfId="25386"/>
    <cellStyle name="Note 12 16 7 3" xfId="25387"/>
    <cellStyle name="Note 12 16 7 4" xfId="25388"/>
    <cellStyle name="Note 12 16 8" xfId="25389"/>
    <cellStyle name="Note 12 16 8 2" xfId="25390"/>
    <cellStyle name="Note 12 16 8 3" xfId="25391"/>
    <cellStyle name="Note 12 16 8 4" xfId="25392"/>
    <cellStyle name="Note 12 16 9" xfId="25393"/>
    <cellStyle name="Note 12 16 9 2" xfId="25394"/>
    <cellStyle name="Note 12 16 9 3" xfId="25395"/>
    <cellStyle name="Note 12 16 9 4" xfId="25396"/>
    <cellStyle name="Note 12 17" xfId="25397"/>
    <cellStyle name="Note 12 17 10" xfId="25398"/>
    <cellStyle name="Note 12 17 10 2" xfId="25399"/>
    <cellStyle name="Note 12 17 10 3" xfId="25400"/>
    <cellStyle name="Note 12 17 10 4" xfId="25401"/>
    <cellStyle name="Note 12 17 11" xfId="25402"/>
    <cellStyle name="Note 12 17 11 2" xfId="25403"/>
    <cellStyle name="Note 12 17 11 3" xfId="25404"/>
    <cellStyle name="Note 12 17 11 4" xfId="25405"/>
    <cellStyle name="Note 12 17 12" xfId="25406"/>
    <cellStyle name="Note 12 17 12 2" xfId="25407"/>
    <cellStyle name="Note 12 17 12 3" xfId="25408"/>
    <cellStyle name="Note 12 17 12 4" xfId="25409"/>
    <cellStyle name="Note 12 17 13" xfId="25410"/>
    <cellStyle name="Note 12 17 13 2" xfId="25411"/>
    <cellStyle name="Note 12 17 13 3" xfId="25412"/>
    <cellStyle name="Note 12 17 13 4" xfId="25413"/>
    <cellStyle name="Note 12 17 14" xfId="25414"/>
    <cellStyle name="Note 12 17 14 2" xfId="25415"/>
    <cellStyle name="Note 12 17 14 3" xfId="25416"/>
    <cellStyle name="Note 12 17 14 4" xfId="25417"/>
    <cellStyle name="Note 12 17 15" xfId="25418"/>
    <cellStyle name="Note 12 17 15 2" xfId="25419"/>
    <cellStyle name="Note 12 17 15 3" xfId="25420"/>
    <cellStyle name="Note 12 17 15 4" xfId="25421"/>
    <cellStyle name="Note 12 17 16" xfId="25422"/>
    <cellStyle name="Note 12 17 16 2" xfId="25423"/>
    <cellStyle name="Note 12 17 16 3" xfId="25424"/>
    <cellStyle name="Note 12 17 16 4" xfId="25425"/>
    <cellStyle name="Note 12 17 17" xfId="25426"/>
    <cellStyle name="Note 12 17 17 2" xfId="25427"/>
    <cellStyle name="Note 12 17 17 3" xfId="25428"/>
    <cellStyle name="Note 12 17 17 4" xfId="25429"/>
    <cellStyle name="Note 12 17 18" xfId="25430"/>
    <cellStyle name="Note 12 17 18 2" xfId="25431"/>
    <cellStyle name="Note 12 17 18 3" xfId="25432"/>
    <cellStyle name="Note 12 17 18 4" xfId="25433"/>
    <cellStyle name="Note 12 17 19" xfId="25434"/>
    <cellStyle name="Note 12 17 19 2" xfId="25435"/>
    <cellStyle name="Note 12 17 19 3" xfId="25436"/>
    <cellStyle name="Note 12 17 19 4" xfId="25437"/>
    <cellStyle name="Note 12 17 2" xfId="25438"/>
    <cellStyle name="Note 12 17 2 2" xfId="25439"/>
    <cellStyle name="Note 12 17 2 3" xfId="25440"/>
    <cellStyle name="Note 12 17 2 4" xfId="25441"/>
    <cellStyle name="Note 12 17 20" xfId="25442"/>
    <cellStyle name="Note 12 17 20 2" xfId="25443"/>
    <cellStyle name="Note 12 17 20 3" xfId="25444"/>
    <cellStyle name="Note 12 17 20 4" xfId="25445"/>
    <cellStyle name="Note 12 17 21" xfId="25446"/>
    <cellStyle name="Note 12 17 22" xfId="25447"/>
    <cellStyle name="Note 12 17 3" xfId="25448"/>
    <cellStyle name="Note 12 17 3 2" xfId="25449"/>
    <cellStyle name="Note 12 17 3 3" xfId="25450"/>
    <cellStyle name="Note 12 17 3 4" xfId="25451"/>
    <cellStyle name="Note 12 17 4" xfId="25452"/>
    <cellStyle name="Note 12 17 4 2" xfId="25453"/>
    <cellStyle name="Note 12 17 4 3" xfId="25454"/>
    <cellStyle name="Note 12 17 4 4" xfId="25455"/>
    <cellStyle name="Note 12 17 5" xfId="25456"/>
    <cellStyle name="Note 12 17 5 2" xfId="25457"/>
    <cellStyle name="Note 12 17 5 3" xfId="25458"/>
    <cellStyle name="Note 12 17 5 4" xfId="25459"/>
    <cellStyle name="Note 12 17 6" xfId="25460"/>
    <cellStyle name="Note 12 17 6 2" xfId="25461"/>
    <cellStyle name="Note 12 17 6 3" xfId="25462"/>
    <cellStyle name="Note 12 17 6 4" xfId="25463"/>
    <cellStyle name="Note 12 17 7" xfId="25464"/>
    <cellStyle name="Note 12 17 7 2" xfId="25465"/>
    <cellStyle name="Note 12 17 7 3" xfId="25466"/>
    <cellStyle name="Note 12 17 7 4" xfId="25467"/>
    <cellStyle name="Note 12 17 8" xfId="25468"/>
    <cellStyle name="Note 12 17 8 2" xfId="25469"/>
    <cellStyle name="Note 12 17 8 3" xfId="25470"/>
    <cellStyle name="Note 12 17 8 4" xfId="25471"/>
    <cellStyle name="Note 12 17 9" xfId="25472"/>
    <cellStyle name="Note 12 17 9 2" xfId="25473"/>
    <cellStyle name="Note 12 17 9 3" xfId="25474"/>
    <cellStyle name="Note 12 17 9 4" xfId="25475"/>
    <cellStyle name="Note 12 18" xfId="25476"/>
    <cellStyle name="Note 12 18 10" xfId="25477"/>
    <cellStyle name="Note 12 18 10 2" xfId="25478"/>
    <cellStyle name="Note 12 18 10 3" xfId="25479"/>
    <cellStyle name="Note 12 18 10 4" xfId="25480"/>
    <cellStyle name="Note 12 18 11" xfId="25481"/>
    <cellStyle name="Note 12 18 11 2" xfId="25482"/>
    <cellStyle name="Note 12 18 11 3" xfId="25483"/>
    <cellStyle name="Note 12 18 11 4" xfId="25484"/>
    <cellStyle name="Note 12 18 12" xfId="25485"/>
    <cellStyle name="Note 12 18 12 2" xfId="25486"/>
    <cellStyle name="Note 12 18 12 3" xfId="25487"/>
    <cellStyle name="Note 12 18 12 4" xfId="25488"/>
    <cellStyle name="Note 12 18 13" xfId="25489"/>
    <cellStyle name="Note 12 18 13 2" xfId="25490"/>
    <cellStyle name="Note 12 18 13 3" xfId="25491"/>
    <cellStyle name="Note 12 18 13 4" xfId="25492"/>
    <cellStyle name="Note 12 18 14" xfId="25493"/>
    <cellStyle name="Note 12 18 14 2" xfId="25494"/>
    <cellStyle name="Note 12 18 14 3" xfId="25495"/>
    <cellStyle name="Note 12 18 14 4" xfId="25496"/>
    <cellStyle name="Note 12 18 15" xfId="25497"/>
    <cellStyle name="Note 12 18 15 2" xfId="25498"/>
    <cellStyle name="Note 12 18 15 3" xfId="25499"/>
    <cellStyle name="Note 12 18 15 4" xfId="25500"/>
    <cellStyle name="Note 12 18 16" xfId="25501"/>
    <cellStyle name="Note 12 18 16 2" xfId="25502"/>
    <cellStyle name="Note 12 18 16 3" xfId="25503"/>
    <cellStyle name="Note 12 18 16 4" xfId="25504"/>
    <cellStyle name="Note 12 18 17" xfId="25505"/>
    <cellStyle name="Note 12 18 17 2" xfId="25506"/>
    <cellStyle name="Note 12 18 17 3" xfId="25507"/>
    <cellStyle name="Note 12 18 17 4" xfId="25508"/>
    <cellStyle name="Note 12 18 18" xfId="25509"/>
    <cellStyle name="Note 12 18 18 2" xfId="25510"/>
    <cellStyle name="Note 12 18 18 3" xfId="25511"/>
    <cellStyle name="Note 12 18 18 4" xfId="25512"/>
    <cellStyle name="Note 12 18 19" xfId="25513"/>
    <cellStyle name="Note 12 18 19 2" xfId="25514"/>
    <cellStyle name="Note 12 18 19 3" xfId="25515"/>
    <cellStyle name="Note 12 18 19 4" xfId="25516"/>
    <cellStyle name="Note 12 18 2" xfId="25517"/>
    <cellStyle name="Note 12 18 2 2" xfId="25518"/>
    <cellStyle name="Note 12 18 2 3" xfId="25519"/>
    <cellStyle name="Note 12 18 2 4" xfId="25520"/>
    <cellStyle name="Note 12 18 20" xfId="25521"/>
    <cellStyle name="Note 12 18 20 2" xfId="25522"/>
    <cellStyle name="Note 12 18 20 3" xfId="25523"/>
    <cellStyle name="Note 12 18 20 4" xfId="25524"/>
    <cellStyle name="Note 12 18 21" xfId="25525"/>
    <cellStyle name="Note 12 18 22" xfId="25526"/>
    <cellStyle name="Note 12 18 3" xfId="25527"/>
    <cellStyle name="Note 12 18 3 2" xfId="25528"/>
    <cellStyle name="Note 12 18 3 3" xfId="25529"/>
    <cellStyle name="Note 12 18 3 4" xfId="25530"/>
    <cellStyle name="Note 12 18 4" xfId="25531"/>
    <cellStyle name="Note 12 18 4 2" xfId="25532"/>
    <cellStyle name="Note 12 18 4 3" xfId="25533"/>
    <cellStyle name="Note 12 18 4 4" xfId="25534"/>
    <cellStyle name="Note 12 18 5" xfId="25535"/>
    <cellStyle name="Note 12 18 5 2" xfId="25536"/>
    <cellStyle name="Note 12 18 5 3" xfId="25537"/>
    <cellStyle name="Note 12 18 5 4" xfId="25538"/>
    <cellStyle name="Note 12 18 6" xfId="25539"/>
    <cellStyle name="Note 12 18 6 2" xfId="25540"/>
    <cellStyle name="Note 12 18 6 3" xfId="25541"/>
    <cellStyle name="Note 12 18 6 4" xfId="25542"/>
    <cellStyle name="Note 12 18 7" xfId="25543"/>
    <cellStyle name="Note 12 18 7 2" xfId="25544"/>
    <cellStyle name="Note 12 18 7 3" xfId="25545"/>
    <cellStyle name="Note 12 18 7 4" xfId="25546"/>
    <cellStyle name="Note 12 18 8" xfId="25547"/>
    <cellStyle name="Note 12 18 8 2" xfId="25548"/>
    <cellStyle name="Note 12 18 8 3" xfId="25549"/>
    <cellStyle name="Note 12 18 8 4" xfId="25550"/>
    <cellStyle name="Note 12 18 9" xfId="25551"/>
    <cellStyle name="Note 12 18 9 2" xfId="25552"/>
    <cellStyle name="Note 12 18 9 3" xfId="25553"/>
    <cellStyle name="Note 12 18 9 4" xfId="25554"/>
    <cellStyle name="Note 12 19" xfId="25555"/>
    <cellStyle name="Note 12 19 10" xfId="25556"/>
    <cellStyle name="Note 12 19 10 2" xfId="25557"/>
    <cellStyle name="Note 12 19 10 3" xfId="25558"/>
    <cellStyle name="Note 12 19 10 4" xfId="25559"/>
    <cellStyle name="Note 12 19 11" xfId="25560"/>
    <cellStyle name="Note 12 19 11 2" xfId="25561"/>
    <cellStyle name="Note 12 19 11 3" xfId="25562"/>
    <cellStyle name="Note 12 19 11 4" xfId="25563"/>
    <cellStyle name="Note 12 19 12" xfId="25564"/>
    <cellStyle name="Note 12 19 12 2" xfId="25565"/>
    <cellStyle name="Note 12 19 12 3" xfId="25566"/>
    <cellStyle name="Note 12 19 12 4" xfId="25567"/>
    <cellStyle name="Note 12 19 13" xfId="25568"/>
    <cellStyle name="Note 12 19 13 2" xfId="25569"/>
    <cellStyle name="Note 12 19 13 3" xfId="25570"/>
    <cellStyle name="Note 12 19 13 4" xfId="25571"/>
    <cellStyle name="Note 12 19 14" xfId="25572"/>
    <cellStyle name="Note 12 19 14 2" xfId="25573"/>
    <cellStyle name="Note 12 19 14 3" xfId="25574"/>
    <cellStyle name="Note 12 19 14 4" xfId="25575"/>
    <cellStyle name="Note 12 19 15" xfId="25576"/>
    <cellStyle name="Note 12 19 15 2" xfId="25577"/>
    <cellStyle name="Note 12 19 15 3" xfId="25578"/>
    <cellStyle name="Note 12 19 15 4" xfId="25579"/>
    <cellStyle name="Note 12 19 16" xfId="25580"/>
    <cellStyle name="Note 12 19 16 2" xfId="25581"/>
    <cellStyle name="Note 12 19 16 3" xfId="25582"/>
    <cellStyle name="Note 12 19 16 4" xfId="25583"/>
    <cellStyle name="Note 12 19 17" xfId="25584"/>
    <cellStyle name="Note 12 19 17 2" xfId="25585"/>
    <cellStyle name="Note 12 19 17 3" xfId="25586"/>
    <cellStyle name="Note 12 19 17 4" xfId="25587"/>
    <cellStyle name="Note 12 19 18" xfId="25588"/>
    <cellStyle name="Note 12 19 18 2" xfId="25589"/>
    <cellStyle name="Note 12 19 18 3" xfId="25590"/>
    <cellStyle name="Note 12 19 18 4" xfId="25591"/>
    <cellStyle name="Note 12 19 19" xfId="25592"/>
    <cellStyle name="Note 12 19 19 2" xfId="25593"/>
    <cellStyle name="Note 12 19 19 3" xfId="25594"/>
    <cellStyle name="Note 12 19 19 4" xfId="25595"/>
    <cellStyle name="Note 12 19 2" xfId="25596"/>
    <cellStyle name="Note 12 19 2 2" xfId="25597"/>
    <cellStyle name="Note 12 19 2 3" xfId="25598"/>
    <cellStyle name="Note 12 19 2 4" xfId="25599"/>
    <cellStyle name="Note 12 19 20" xfId="25600"/>
    <cellStyle name="Note 12 19 20 2" xfId="25601"/>
    <cellStyle name="Note 12 19 20 3" xfId="25602"/>
    <cellStyle name="Note 12 19 20 4" xfId="25603"/>
    <cellStyle name="Note 12 19 21" xfId="25604"/>
    <cellStyle name="Note 12 19 22" xfId="25605"/>
    <cellStyle name="Note 12 19 3" xfId="25606"/>
    <cellStyle name="Note 12 19 3 2" xfId="25607"/>
    <cellStyle name="Note 12 19 3 3" xfId="25608"/>
    <cellStyle name="Note 12 19 3 4" xfId="25609"/>
    <cellStyle name="Note 12 19 4" xfId="25610"/>
    <cellStyle name="Note 12 19 4 2" xfId="25611"/>
    <cellStyle name="Note 12 19 4 3" xfId="25612"/>
    <cellStyle name="Note 12 19 4 4" xfId="25613"/>
    <cellStyle name="Note 12 19 5" xfId="25614"/>
    <cellStyle name="Note 12 19 5 2" xfId="25615"/>
    <cellStyle name="Note 12 19 5 3" xfId="25616"/>
    <cellStyle name="Note 12 19 5 4" xfId="25617"/>
    <cellStyle name="Note 12 19 6" xfId="25618"/>
    <cellStyle name="Note 12 19 6 2" xfId="25619"/>
    <cellStyle name="Note 12 19 6 3" xfId="25620"/>
    <cellStyle name="Note 12 19 6 4" xfId="25621"/>
    <cellStyle name="Note 12 19 7" xfId="25622"/>
    <cellStyle name="Note 12 19 7 2" xfId="25623"/>
    <cellStyle name="Note 12 19 7 3" xfId="25624"/>
    <cellStyle name="Note 12 19 7 4" xfId="25625"/>
    <cellStyle name="Note 12 19 8" xfId="25626"/>
    <cellStyle name="Note 12 19 8 2" xfId="25627"/>
    <cellStyle name="Note 12 19 8 3" xfId="25628"/>
    <cellStyle name="Note 12 19 8 4" xfId="25629"/>
    <cellStyle name="Note 12 19 9" xfId="25630"/>
    <cellStyle name="Note 12 19 9 2" xfId="25631"/>
    <cellStyle name="Note 12 19 9 3" xfId="25632"/>
    <cellStyle name="Note 12 19 9 4" xfId="25633"/>
    <cellStyle name="Note 12 2" xfId="25634"/>
    <cellStyle name="Note 12 2 10" xfId="25635"/>
    <cellStyle name="Note 12 2 10 10" xfId="25636"/>
    <cellStyle name="Note 12 2 10 10 2" xfId="25637"/>
    <cellStyle name="Note 12 2 10 10 3" xfId="25638"/>
    <cellStyle name="Note 12 2 10 10 4" xfId="25639"/>
    <cellStyle name="Note 12 2 10 11" xfId="25640"/>
    <cellStyle name="Note 12 2 10 11 2" xfId="25641"/>
    <cellStyle name="Note 12 2 10 11 3" xfId="25642"/>
    <cellStyle name="Note 12 2 10 11 4" xfId="25643"/>
    <cellStyle name="Note 12 2 10 12" xfId="25644"/>
    <cellStyle name="Note 12 2 10 12 2" xfId="25645"/>
    <cellStyle name="Note 12 2 10 12 3" xfId="25646"/>
    <cellStyle name="Note 12 2 10 12 4" xfId="25647"/>
    <cellStyle name="Note 12 2 10 13" xfId="25648"/>
    <cellStyle name="Note 12 2 10 13 2" xfId="25649"/>
    <cellStyle name="Note 12 2 10 13 3" xfId="25650"/>
    <cellStyle name="Note 12 2 10 13 4" xfId="25651"/>
    <cellStyle name="Note 12 2 10 14" xfId="25652"/>
    <cellStyle name="Note 12 2 10 14 2" xfId="25653"/>
    <cellStyle name="Note 12 2 10 14 3" xfId="25654"/>
    <cellStyle name="Note 12 2 10 14 4" xfId="25655"/>
    <cellStyle name="Note 12 2 10 15" xfId="25656"/>
    <cellStyle name="Note 12 2 10 15 2" xfId="25657"/>
    <cellStyle name="Note 12 2 10 15 3" xfId="25658"/>
    <cellStyle name="Note 12 2 10 15 4" xfId="25659"/>
    <cellStyle name="Note 12 2 10 16" xfId="25660"/>
    <cellStyle name="Note 12 2 10 16 2" xfId="25661"/>
    <cellStyle name="Note 12 2 10 16 3" xfId="25662"/>
    <cellStyle name="Note 12 2 10 16 4" xfId="25663"/>
    <cellStyle name="Note 12 2 10 17" xfId="25664"/>
    <cellStyle name="Note 12 2 10 17 2" xfId="25665"/>
    <cellStyle name="Note 12 2 10 17 3" xfId="25666"/>
    <cellStyle name="Note 12 2 10 17 4" xfId="25667"/>
    <cellStyle name="Note 12 2 10 18" xfId="25668"/>
    <cellStyle name="Note 12 2 10 18 2" xfId="25669"/>
    <cellStyle name="Note 12 2 10 18 3" xfId="25670"/>
    <cellStyle name="Note 12 2 10 18 4" xfId="25671"/>
    <cellStyle name="Note 12 2 10 19" xfId="25672"/>
    <cellStyle name="Note 12 2 10 19 2" xfId="25673"/>
    <cellStyle name="Note 12 2 10 19 3" xfId="25674"/>
    <cellStyle name="Note 12 2 10 19 4" xfId="25675"/>
    <cellStyle name="Note 12 2 10 2" xfId="25676"/>
    <cellStyle name="Note 12 2 10 2 2" xfId="25677"/>
    <cellStyle name="Note 12 2 10 2 3" xfId="25678"/>
    <cellStyle name="Note 12 2 10 2 4" xfId="25679"/>
    <cellStyle name="Note 12 2 10 20" xfId="25680"/>
    <cellStyle name="Note 12 2 10 20 2" xfId="25681"/>
    <cellStyle name="Note 12 2 10 20 3" xfId="25682"/>
    <cellStyle name="Note 12 2 10 20 4" xfId="25683"/>
    <cellStyle name="Note 12 2 10 21" xfId="25684"/>
    <cellStyle name="Note 12 2 10 22" xfId="25685"/>
    <cellStyle name="Note 12 2 10 3" xfId="25686"/>
    <cellStyle name="Note 12 2 10 3 2" xfId="25687"/>
    <cellStyle name="Note 12 2 10 3 3" xfId="25688"/>
    <cellStyle name="Note 12 2 10 3 4" xfId="25689"/>
    <cellStyle name="Note 12 2 10 4" xfId="25690"/>
    <cellStyle name="Note 12 2 10 4 2" xfId="25691"/>
    <cellStyle name="Note 12 2 10 4 3" xfId="25692"/>
    <cellStyle name="Note 12 2 10 4 4" xfId="25693"/>
    <cellStyle name="Note 12 2 10 5" xfId="25694"/>
    <cellStyle name="Note 12 2 10 5 2" xfId="25695"/>
    <cellStyle name="Note 12 2 10 5 3" xfId="25696"/>
    <cellStyle name="Note 12 2 10 5 4" xfId="25697"/>
    <cellStyle name="Note 12 2 10 6" xfId="25698"/>
    <cellStyle name="Note 12 2 10 6 2" xfId="25699"/>
    <cellStyle name="Note 12 2 10 6 3" xfId="25700"/>
    <cellStyle name="Note 12 2 10 6 4" xfId="25701"/>
    <cellStyle name="Note 12 2 10 7" xfId="25702"/>
    <cellStyle name="Note 12 2 10 7 2" xfId="25703"/>
    <cellStyle name="Note 12 2 10 7 3" xfId="25704"/>
    <cellStyle name="Note 12 2 10 7 4" xfId="25705"/>
    <cellStyle name="Note 12 2 10 8" xfId="25706"/>
    <cellStyle name="Note 12 2 10 8 2" xfId="25707"/>
    <cellStyle name="Note 12 2 10 8 3" xfId="25708"/>
    <cellStyle name="Note 12 2 10 8 4" xfId="25709"/>
    <cellStyle name="Note 12 2 10 9" xfId="25710"/>
    <cellStyle name="Note 12 2 10 9 2" xfId="25711"/>
    <cellStyle name="Note 12 2 10 9 3" xfId="25712"/>
    <cellStyle name="Note 12 2 10 9 4" xfId="25713"/>
    <cellStyle name="Note 12 2 11" xfId="25714"/>
    <cellStyle name="Note 12 2 11 10" xfId="25715"/>
    <cellStyle name="Note 12 2 11 10 2" xfId="25716"/>
    <cellStyle name="Note 12 2 11 10 3" xfId="25717"/>
    <cellStyle name="Note 12 2 11 10 4" xfId="25718"/>
    <cellStyle name="Note 12 2 11 11" xfId="25719"/>
    <cellStyle name="Note 12 2 11 11 2" xfId="25720"/>
    <cellStyle name="Note 12 2 11 11 3" xfId="25721"/>
    <cellStyle name="Note 12 2 11 11 4" xfId="25722"/>
    <cellStyle name="Note 12 2 11 12" xfId="25723"/>
    <cellStyle name="Note 12 2 11 12 2" xfId="25724"/>
    <cellStyle name="Note 12 2 11 12 3" xfId="25725"/>
    <cellStyle name="Note 12 2 11 12 4" xfId="25726"/>
    <cellStyle name="Note 12 2 11 13" xfId="25727"/>
    <cellStyle name="Note 12 2 11 13 2" xfId="25728"/>
    <cellStyle name="Note 12 2 11 13 3" xfId="25729"/>
    <cellStyle name="Note 12 2 11 13 4" xfId="25730"/>
    <cellStyle name="Note 12 2 11 14" xfId="25731"/>
    <cellStyle name="Note 12 2 11 14 2" xfId="25732"/>
    <cellStyle name="Note 12 2 11 14 3" xfId="25733"/>
    <cellStyle name="Note 12 2 11 14 4" xfId="25734"/>
    <cellStyle name="Note 12 2 11 15" xfId="25735"/>
    <cellStyle name="Note 12 2 11 15 2" xfId="25736"/>
    <cellStyle name="Note 12 2 11 15 3" xfId="25737"/>
    <cellStyle name="Note 12 2 11 15 4" xfId="25738"/>
    <cellStyle name="Note 12 2 11 16" xfId="25739"/>
    <cellStyle name="Note 12 2 11 16 2" xfId="25740"/>
    <cellStyle name="Note 12 2 11 16 3" xfId="25741"/>
    <cellStyle name="Note 12 2 11 16 4" xfId="25742"/>
    <cellStyle name="Note 12 2 11 17" xfId="25743"/>
    <cellStyle name="Note 12 2 11 17 2" xfId="25744"/>
    <cellStyle name="Note 12 2 11 17 3" xfId="25745"/>
    <cellStyle name="Note 12 2 11 17 4" xfId="25746"/>
    <cellStyle name="Note 12 2 11 18" xfId="25747"/>
    <cellStyle name="Note 12 2 11 18 2" xfId="25748"/>
    <cellStyle name="Note 12 2 11 18 3" xfId="25749"/>
    <cellStyle name="Note 12 2 11 18 4" xfId="25750"/>
    <cellStyle name="Note 12 2 11 19" xfId="25751"/>
    <cellStyle name="Note 12 2 11 19 2" xfId="25752"/>
    <cellStyle name="Note 12 2 11 19 3" xfId="25753"/>
    <cellStyle name="Note 12 2 11 19 4" xfId="25754"/>
    <cellStyle name="Note 12 2 11 2" xfId="25755"/>
    <cellStyle name="Note 12 2 11 2 2" xfId="25756"/>
    <cellStyle name="Note 12 2 11 2 3" xfId="25757"/>
    <cellStyle name="Note 12 2 11 2 4" xfId="25758"/>
    <cellStyle name="Note 12 2 11 20" xfId="25759"/>
    <cellStyle name="Note 12 2 11 20 2" xfId="25760"/>
    <cellStyle name="Note 12 2 11 20 3" xfId="25761"/>
    <cellStyle name="Note 12 2 11 20 4" xfId="25762"/>
    <cellStyle name="Note 12 2 11 21" xfId="25763"/>
    <cellStyle name="Note 12 2 11 22" xfId="25764"/>
    <cellStyle name="Note 12 2 11 3" xfId="25765"/>
    <cellStyle name="Note 12 2 11 3 2" xfId="25766"/>
    <cellStyle name="Note 12 2 11 3 3" xfId="25767"/>
    <cellStyle name="Note 12 2 11 3 4" xfId="25768"/>
    <cellStyle name="Note 12 2 11 4" xfId="25769"/>
    <cellStyle name="Note 12 2 11 4 2" xfId="25770"/>
    <cellStyle name="Note 12 2 11 4 3" xfId="25771"/>
    <cellStyle name="Note 12 2 11 4 4" xfId="25772"/>
    <cellStyle name="Note 12 2 11 5" xfId="25773"/>
    <cellStyle name="Note 12 2 11 5 2" xfId="25774"/>
    <cellStyle name="Note 12 2 11 5 3" xfId="25775"/>
    <cellStyle name="Note 12 2 11 5 4" xfId="25776"/>
    <cellStyle name="Note 12 2 11 6" xfId="25777"/>
    <cellStyle name="Note 12 2 11 6 2" xfId="25778"/>
    <cellStyle name="Note 12 2 11 6 3" xfId="25779"/>
    <cellStyle name="Note 12 2 11 6 4" xfId="25780"/>
    <cellStyle name="Note 12 2 11 7" xfId="25781"/>
    <cellStyle name="Note 12 2 11 7 2" xfId="25782"/>
    <cellStyle name="Note 12 2 11 7 3" xfId="25783"/>
    <cellStyle name="Note 12 2 11 7 4" xfId="25784"/>
    <cellStyle name="Note 12 2 11 8" xfId="25785"/>
    <cellStyle name="Note 12 2 11 8 2" xfId="25786"/>
    <cellStyle name="Note 12 2 11 8 3" xfId="25787"/>
    <cellStyle name="Note 12 2 11 8 4" xfId="25788"/>
    <cellStyle name="Note 12 2 11 9" xfId="25789"/>
    <cellStyle name="Note 12 2 11 9 2" xfId="25790"/>
    <cellStyle name="Note 12 2 11 9 3" xfId="25791"/>
    <cellStyle name="Note 12 2 11 9 4" xfId="25792"/>
    <cellStyle name="Note 12 2 12" xfId="25793"/>
    <cellStyle name="Note 12 2 12 10" xfId="25794"/>
    <cellStyle name="Note 12 2 12 10 2" xfId="25795"/>
    <cellStyle name="Note 12 2 12 10 3" xfId="25796"/>
    <cellStyle name="Note 12 2 12 10 4" xfId="25797"/>
    <cellStyle name="Note 12 2 12 11" xfId="25798"/>
    <cellStyle name="Note 12 2 12 11 2" xfId="25799"/>
    <cellStyle name="Note 12 2 12 11 3" xfId="25800"/>
    <cellStyle name="Note 12 2 12 11 4" xfId="25801"/>
    <cellStyle name="Note 12 2 12 12" xfId="25802"/>
    <cellStyle name="Note 12 2 12 12 2" xfId="25803"/>
    <cellStyle name="Note 12 2 12 12 3" xfId="25804"/>
    <cellStyle name="Note 12 2 12 12 4" xfId="25805"/>
    <cellStyle name="Note 12 2 12 13" xfId="25806"/>
    <cellStyle name="Note 12 2 12 13 2" xfId="25807"/>
    <cellStyle name="Note 12 2 12 13 3" xfId="25808"/>
    <cellStyle name="Note 12 2 12 13 4" xfId="25809"/>
    <cellStyle name="Note 12 2 12 14" xfId="25810"/>
    <cellStyle name="Note 12 2 12 14 2" xfId="25811"/>
    <cellStyle name="Note 12 2 12 14 3" xfId="25812"/>
    <cellStyle name="Note 12 2 12 14 4" xfId="25813"/>
    <cellStyle name="Note 12 2 12 15" xfId="25814"/>
    <cellStyle name="Note 12 2 12 15 2" xfId="25815"/>
    <cellStyle name="Note 12 2 12 15 3" xfId="25816"/>
    <cellStyle name="Note 12 2 12 15 4" xfId="25817"/>
    <cellStyle name="Note 12 2 12 16" xfId="25818"/>
    <cellStyle name="Note 12 2 12 16 2" xfId="25819"/>
    <cellStyle name="Note 12 2 12 16 3" xfId="25820"/>
    <cellStyle name="Note 12 2 12 16 4" xfId="25821"/>
    <cellStyle name="Note 12 2 12 17" xfId="25822"/>
    <cellStyle name="Note 12 2 12 17 2" xfId="25823"/>
    <cellStyle name="Note 12 2 12 17 3" xfId="25824"/>
    <cellStyle name="Note 12 2 12 17 4" xfId="25825"/>
    <cellStyle name="Note 12 2 12 18" xfId="25826"/>
    <cellStyle name="Note 12 2 12 18 2" xfId="25827"/>
    <cellStyle name="Note 12 2 12 18 3" xfId="25828"/>
    <cellStyle name="Note 12 2 12 18 4" xfId="25829"/>
    <cellStyle name="Note 12 2 12 19" xfId="25830"/>
    <cellStyle name="Note 12 2 12 19 2" xfId="25831"/>
    <cellStyle name="Note 12 2 12 19 3" xfId="25832"/>
    <cellStyle name="Note 12 2 12 19 4" xfId="25833"/>
    <cellStyle name="Note 12 2 12 2" xfId="25834"/>
    <cellStyle name="Note 12 2 12 2 2" xfId="25835"/>
    <cellStyle name="Note 12 2 12 2 3" xfId="25836"/>
    <cellStyle name="Note 12 2 12 2 4" xfId="25837"/>
    <cellStyle name="Note 12 2 12 20" xfId="25838"/>
    <cellStyle name="Note 12 2 12 20 2" xfId="25839"/>
    <cellStyle name="Note 12 2 12 20 3" xfId="25840"/>
    <cellStyle name="Note 12 2 12 20 4" xfId="25841"/>
    <cellStyle name="Note 12 2 12 21" xfId="25842"/>
    <cellStyle name="Note 12 2 12 22" xfId="25843"/>
    <cellStyle name="Note 12 2 12 3" xfId="25844"/>
    <cellStyle name="Note 12 2 12 3 2" xfId="25845"/>
    <cellStyle name="Note 12 2 12 3 3" xfId="25846"/>
    <cellStyle name="Note 12 2 12 3 4" xfId="25847"/>
    <cellStyle name="Note 12 2 12 4" xfId="25848"/>
    <cellStyle name="Note 12 2 12 4 2" xfId="25849"/>
    <cellStyle name="Note 12 2 12 4 3" xfId="25850"/>
    <cellStyle name="Note 12 2 12 4 4" xfId="25851"/>
    <cellStyle name="Note 12 2 12 5" xfId="25852"/>
    <cellStyle name="Note 12 2 12 5 2" xfId="25853"/>
    <cellStyle name="Note 12 2 12 5 3" xfId="25854"/>
    <cellStyle name="Note 12 2 12 5 4" xfId="25855"/>
    <cellStyle name="Note 12 2 12 6" xfId="25856"/>
    <cellStyle name="Note 12 2 12 6 2" xfId="25857"/>
    <cellStyle name="Note 12 2 12 6 3" xfId="25858"/>
    <cellStyle name="Note 12 2 12 6 4" xfId="25859"/>
    <cellStyle name="Note 12 2 12 7" xfId="25860"/>
    <cellStyle name="Note 12 2 12 7 2" xfId="25861"/>
    <cellStyle name="Note 12 2 12 7 3" xfId="25862"/>
    <cellStyle name="Note 12 2 12 7 4" xfId="25863"/>
    <cellStyle name="Note 12 2 12 8" xfId="25864"/>
    <cellStyle name="Note 12 2 12 8 2" xfId="25865"/>
    <cellStyle name="Note 12 2 12 8 3" xfId="25866"/>
    <cellStyle name="Note 12 2 12 8 4" xfId="25867"/>
    <cellStyle name="Note 12 2 12 9" xfId="25868"/>
    <cellStyle name="Note 12 2 12 9 2" xfId="25869"/>
    <cellStyle name="Note 12 2 12 9 3" xfId="25870"/>
    <cellStyle name="Note 12 2 12 9 4" xfId="25871"/>
    <cellStyle name="Note 12 2 13" xfId="25872"/>
    <cellStyle name="Note 12 2 13 10" xfId="25873"/>
    <cellStyle name="Note 12 2 13 10 2" xfId="25874"/>
    <cellStyle name="Note 12 2 13 10 3" xfId="25875"/>
    <cellStyle name="Note 12 2 13 10 4" xfId="25876"/>
    <cellStyle name="Note 12 2 13 11" xfId="25877"/>
    <cellStyle name="Note 12 2 13 11 2" xfId="25878"/>
    <cellStyle name="Note 12 2 13 11 3" xfId="25879"/>
    <cellStyle name="Note 12 2 13 11 4" xfId="25880"/>
    <cellStyle name="Note 12 2 13 12" xfId="25881"/>
    <cellStyle name="Note 12 2 13 12 2" xfId="25882"/>
    <cellStyle name="Note 12 2 13 12 3" xfId="25883"/>
    <cellStyle name="Note 12 2 13 12 4" xfId="25884"/>
    <cellStyle name="Note 12 2 13 13" xfId="25885"/>
    <cellStyle name="Note 12 2 13 13 2" xfId="25886"/>
    <cellStyle name="Note 12 2 13 13 3" xfId="25887"/>
    <cellStyle name="Note 12 2 13 13 4" xfId="25888"/>
    <cellStyle name="Note 12 2 13 14" xfId="25889"/>
    <cellStyle name="Note 12 2 13 14 2" xfId="25890"/>
    <cellStyle name="Note 12 2 13 14 3" xfId="25891"/>
    <cellStyle name="Note 12 2 13 14 4" xfId="25892"/>
    <cellStyle name="Note 12 2 13 15" xfId="25893"/>
    <cellStyle name="Note 12 2 13 15 2" xfId="25894"/>
    <cellStyle name="Note 12 2 13 15 3" xfId="25895"/>
    <cellStyle name="Note 12 2 13 15 4" xfId="25896"/>
    <cellStyle name="Note 12 2 13 16" xfId="25897"/>
    <cellStyle name="Note 12 2 13 16 2" xfId="25898"/>
    <cellStyle name="Note 12 2 13 16 3" xfId="25899"/>
    <cellStyle name="Note 12 2 13 16 4" xfId="25900"/>
    <cellStyle name="Note 12 2 13 17" xfId="25901"/>
    <cellStyle name="Note 12 2 13 17 2" xfId="25902"/>
    <cellStyle name="Note 12 2 13 17 3" xfId="25903"/>
    <cellStyle name="Note 12 2 13 17 4" xfId="25904"/>
    <cellStyle name="Note 12 2 13 18" xfId="25905"/>
    <cellStyle name="Note 12 2 13 18 2" xfId="25906"/>
    <cellStyle name="Note 12 2 13 18 3" xfId="25907"/>
    <cellStyle name="Note 12 2 13 18 4" xfId="25908"/>
    <cellStyle name="Note 12 2 13 19" xfId="25909"/>
    <cellStyle name="Note 12 2 13 19 2" xfId="25910"/>
    <cellStyle name="Note 12 2 13 19 3" xfId="25911"/>
    <cellStyle name="Note 12 2 13 19 4" xfId="25912"/>
    <cellStyle name="Note 12 2 13 2" xfId="25913"/>
    <cellStyle name="Note 12 2 13 2 2" xfId="25914"/>
    <cellStyle name="Note 12 2 13 2 3" xfId="25915"/>
    <cellStyle name="Note 12 2 13 2 4" xfId="25916"/>
    <cellStyle name="Note 12 2 13 20" xfId="25917"/>
    <cellStyle name="Note 12 2 13 20 2" xfId="25918"/>
    <cellStyle name="Note 12 2 13 20 3" xfId="25919"/>
    <cellStyle name="Note 12 2 13 20 4" xfId="25920"/>
    <cellStyle name="Note 12 2 13 21" xfId="25921"/>
    <cellStyle name="Note 12 2 13 22" xfId="25922"/>
    <cellStyle name="Note 12 2 13 3" xfId="25923"/>
    <cellStyle name="Note 12 2 13 3 2" xfId="25924"/>
    <cellStyle name="Note 12 2 13 3 3" xfId="25925"/>
    <cellStyle name="Note 12 2 13 3 4" xfId="25926"/>
    <cellStyle name="Note 12 2 13 4" xfId="25927"/>
    <cellStyle name="Note 12 2 13 4 2" xfId="25928"/>
    <cellStyle name="Note 12 2 13 4 3" xfId="25929"/>
    <cellStyle name="Note 12 2 13 4 4" xfId="25930"/>
    <cellStyle name="Note 12 2 13 5" xfId="25931"/>
    <cellStyle name="Note 12 2 13 5 2" xfId="25932"/>
    <cellStyle name="Note 12 2 13 5 3" xfId="25933"/>
    <cellStyle name="Note 12 2 13 5 4" xfId="25934"/>
    <cellStyle name="Note 12 2 13 6" xfId="25935"/>
    <cellStyle name="Note 12 2 13 6 2" xfId="25936"/>
    <cellStyle name="Note 12 2 13 6 3" xfId="25937"/>
    <cellStyle name="Note 12 2 13 6 4" xfId="25938"/>
    <cellStyle name="Note 12 2 13 7" xfId="25939"/>
    <cellStyle name="Note 12 2 13 7 2" xfId="25940"/>
    <cellStyle name="Note 12 2 13 7 3" xfId="25941"/>
    <cellStyle name="Note 12 2 13 7 4" xfId="25942"/>
    <cellStyle name="Note 12 2 13 8" xfId="25943"/>
    <cellStyle name="Note 12 2 13 8 2" xfId="25944"/>
    <cellStyle name="Note 12 2 13 8 3" xfId="25945"/>
    <cellStyle name="Note 12 2 13 8 4" xfId="25946"/>
    <cellStyle name="Note 12 2 13 9" xfId="25947"/>
    <cellStyle name="Note 12 2 13 9 2" xfId="25948"/>
    <cellStyle name="Note 12 2 13 9 3" xfId="25949"/>
    <cellStyle name="Note 12 2 13 9 4" xfId="25950"/>
    <cellStyle name="Note 12 2 14" xfId="25951"/>
    <cellStyle name="Note 12 2 14 10" xfId="25952"/>
    <cellStyle name="Note 12 2 14 10 2" xfId="25953"/>
    <cellStyle name="Note 12 2 14 10 3" xfId="25954"/>
    <cellStyle name="Note 12 2 14 10 4" xfId="25955"/>
    <cellStyle name="Note 12 2 14 11" xfId="25956"/>
    <cellStyle name="Note 12 2 14 11 2" xfId="25957"/>
    <cellStyle name="Note 12 2 14 11 3" xfId="25958"/>
    <cellStyle name="Note 12 2 14 11 4" xfId="25959"/>
    <cellStyle name="Note 12 2 14 12" xfId="25960"/>
    <cellStyle name="Note 12 2 14 12 2" xfId="25961"/>
    <cellStyle name="Note 12 2 14 12 3" xfId="25962"/>
    <cellStyle name="Note 12 2 14 12 4" xfId="25963"/>
    <cellStyle name="Note 12 2 14 13" xfId="25964"/>
    <cellStyle name="Note 12 2 14 13 2" xfId="25965"/>
    <cellStyle name="Note 12 2 14 13 3" xfId="25966"/>
    <cellStyle name="Note 12 2 14 13 4" xfId="25967"/>
    <cellStyle name="Note 12 2 14 14" xfId="25968"/>
    <cellStyle name="Note 12 2 14 14 2" xfId="25969"/>
    <cellStyle name="Note 12 2 14 14 3" xfId="25970"/>
    <cellStyle name="Note 12 2 14 14 4" xfId="25971"/>
    <cellStyle name="Note 12 2 14 15" xfId="25972"/>
    <cellStyle name="Note 12 2 14 15 2" xfId="25973"/>
    <cellStyle name="Note 12 2 14 15 3" xfId="25974"/>
    <cellStyle name="Note 12 2 14 15 4" xfId="25975"/>
    <cellStyle name="Note 12 2 14 16" xfId="25976"/>
    <cellStyle name="Note 12 2 14 16 2" xfId="25977"/>
    <cellStyle name="Note 12 2 14 16 3" xfId="25978"/>
    <cellStyle name="Note 12 2 14 16 4" xfId="25979"/>
    <cellStyle name="Note 12 2 14 17" xfId="25980"/>
    <cellStyle name="Note 12 2 14 17 2" xfId="25981"/>
    <cellStyle name="Note 12 2 14 17 3" xfId="25982"/>
    <cellStyle name="Note 12 2 14 17 4" xfId="25983"/>
    <cellStyle name="Note 12 2 14 18" xfId="25984"/>
    <cellStyle name="Note 12 2 14 18 2" xfId="25985"/>
    <cellStyle name="Note 12 2 14 18 3" xfId="25986"/>
    <cellStyle name="Note 12 2 14 18 4" xfId="25987"/>
    <cellStyle name="Note 12 2 14 19" xfId="25988"/>
    <cellStyle name="Note 12 2 14 19 2" xfId="25989"/>
    <cellStyle name="Note 12 2 14 19 3" xfId="25990"/>
    <cellStyle name="Note 12 2 14 19 4" xfId="25991"/>
    <cellStyle name="Note 12 2 14 2" xfId="25992"/>
    <cellStyle name="Note 12 2 14 2 2" xfId="25993"/>
    <cellStyle name="Note 12 2 14 2 3" xfId="25994"/>
    <cellStyle name="Note 12 2 14 2 4" xfId="25995"/>
    <cellStyle name="Note 12 2 14 20" xfId="25996"/>
    <cellStyle name="Note 12 2 14 20 2" xfId="25997"/>
    <cellStyle name="Note 12 2 14 20 3" xfId="25998"/>
    <cellStyle name="Note 12 2 14 20 4" xfId="25999"/>
    <cellStyle name="Note 12 2 14 21" xfId="26000"/>
    <cellStyle name="Note 12 2 14 22" xfId="26001"/>
    <cellStyle name="Note 12 2 14 3" xfId="26002"/>
    <cellStyle name="Note 12 2 14 3 2" xfId="26003"/>
    <cellStyle name="Note 12 2 14 3 3" xfId="26004"/>
    <cellStyle name="Note 12 2 14 3 4" xfId="26005"/>
    <cellStyle name="Note 12 2 14 4" xfId="26006"/>
    <cellStyle name="Note 12 2 14 4 2" xfId="26007"/>
    <cellStyle name="Note 12 2 14 4 3" xfId="26008"/>
    <cellStyle name="Note 12 2 14 4 4" xfId="26009"/>
    <cellStyle name="Note 12 2 14 5" xfId="26010"/>
    <cellStyle name="Note 12 2 14 5 2" xfId="26011"/>
    <cellStyle name="Note 12 2 14 5 3" xfId="26012"/>
    <cellStyle name="Note 12 2 14 5 4" xfId="26013"/>
    <cellStyle name="Note 12 2 14 6" xfId="26014"/>
    <cellStyle name="Note 12 2 14 6 2" xfId="26015"/>
    <cellStyle name="Note 12 2 14 6 3" xfId="26016"/>
    <cellStyle name="Note 12 2 14 6 4" xfId="26017"/>
    <cellStyle name="Note 12 2 14 7" xfId="26018"/>
    <cellStyle name="Note 12 2 14 7 2" xfId="26019"/>
    <cellStyle name="Note 12 2 14 7 3" xfId="26020"/>
    <cellStyle name="Note 12 2 14 7 4" xfId="26021"/>
    <cellStyle name="Note 12 2 14 8" xfId="26022"/>
    <cellStyle name="Note 12 2 14 8 2" xfId="26023"/>
    <cellStyle name="Note 12 2 14 8 3" xfId="26024"/>
    <cellStyle name="Note 12 2 14 8 4" xfId="26025"/>
    <cellStyle name="Note 12 2 14 9" xfId="26026"/>
    <cellStyle name="Note 12 2 14 9 2" xfId="26027"/>
    <cellStyle name="Note 12 2 14 9 3" xfId="26028"/>
    <cellStyle name="Note 12 2 14 9 4" xfId="26029"/>
    <cellStyle name="Note 12 2 15" xfId="26030"/>
    <cellStyle name="Note 12 2 15 10" xfId="26031"/>
    <cellStyle name="Note 12 2 15 10 2" xfId="26032"/>
    <cellStyle name="Note 12 2 15 10 3" xfId="26033"/>
    <cellStyle name="Note 12 2 15 10 4" xfId="26034"/>
    <cellStyle name="Note 12 2 15 11" xfId="26035"/>
    <cellStyle name="Note 12 2 15 11 2" xfId="26036"/>
    <cellStyle name="Note 12 2 15 11 3" xfId="26037"/>
    <cellStyle name="Note 12 2 15 11 4" xfId="26038"/>
    <cellStyle name="Note 12 2 15 12" xfId="26039"/>
    <cellStyle name="Note 12 2 15 12 2" xfId="26040"/>
    <cellStyle name="Note 12 2 15 12 3" xfId="26041"/>
    <cellStyle name="Note 12 2 15 12 4" xfId="26042"/>
    <cellStyle name="Note 12 2 15 13" xfId="26043"/>
    <cellStyle name="Note 12 2 15 13 2" xfId="26044"/>
    <cellStyle name="Note 12 2 15 13 3" xfId="26045"/>
    <cellStyle name="Note 12 2 15 13 4" xfId="26046"/>
    <cellStyle name="Note 12 2 15 14" xfId="26047"/>
    <cellStyle name="Note 12 2 15 14 2" xfId="26048"/>
    <cellStyle name="Note 12 2 15 14 3" xfId="26049"/>
    <cellStyle name="Note 12 2 15 14 4" xfId="26050"/>
    <cellStyle name="Note 12 2 15 15" xfId="26051"/>
    <cellStyle name="Note 12 2 15 15 2" xfId="26052"/>
    <cellStyle name="Note 12 2 15 15 3" xfId="26053"/>
    <cellStyle name="Note 12 2 15 15 4" xfId="26054"/>
    <cellStyle name="Note 12 2 15 16" xfId="26055"/>
    <cellStyle name="Note 12 2 15 16 2" xfId="26056"/>
    <cellStyle name="Note 12 2 15 16 3" xfId="26057"/>
    <cellStyle name="Note 12 2 15 16 4" xfId="26058"/>
    <cellStyle name="Note 12 2 15 17" xfId="26059"/>
    <cellStyle name="Note 12 2 15 17 2" xfId="26060"/>
    <cellStyle name="Note 12 2 15 17 3" xfId="26061"/>
    <cellStyle name="Note 12 2 15 17 4" xfId="26062"/>
    <cellStyle name="Note 12 2 15 18" xfId="26063"/>
    <cellStyle name="Note 12 2 15 18 2" xfId="26064"/>
    <cellStyle name="Note 12 2 15 18 3" xfId="26065"/>
    <cellStyle name="Note 12 2 15 18 4" xfId="26066"/>
    <cellStyle name="Note 12 2 15 19" xfId="26067"/>
    <cellStyle name="Note 12 2 15 19 2" xfId="26068"/>
    <cellStyle name="Note 12 2 15 19 3" xfId="26069"/>
    <cellStyle name="Note 12 2 15 19 4" xfId="26070"/>
    <cellStyle name="Note 12 2 15 2" xfId="26071"/>
    <cellStyle name="Note 12 2 15 2 2" xfId="26072"/>
    <cellStyle name="Note 12 2 15 2 3" xfId="26073"/>
    <cellStyle name="Note 12 2 15 2 4" xfId="26074"/>
    <cellStyle name="Note 12 2 15 20" xfId="26075"/>
    <cellStyle name="Note 12 2 15 20 2" xfId="26076"/>
    <cellStyle name="Note 12 2 15 20 3" xfId="26077"/>
    <cellStyle name="Note 12 2 15 20 4" xfId="26078"/>
    <cellStyle name="Note 12 2 15 21" xfId="26079"/>
    <cellStyle name="Note 12 2 15 22" xfId="26080"/>
    <cellStyle name="Note 12 2 15 3" xfId="26081"/>
    <cellStyle name="Note 12 2 15 3 2" xfId="26082"/>
    <cellStyle name="Note 12 2 15 3 3" xfId="26083"/>
    <cellStyle name="Note 12 2 15 3 4" xfId="26084"/>
    <cellStyle name="Note 12 2 15 4" xfId="26085"/>
    <cellStyle name="Note 12 2 15 4 2" xfId="26086"/>
    <cellStyle name="Note 12 2 15 4 3" xfId="26087"/>
    <cellStyle name="Note 12 2 15 4 4" xfId="26088"/>
    <cellStyle name="Note 12 2 15 5" xfId="26089"/>
    <cellStyle name="Note 12 2 15 5 2" xfId="26090"/>
    <cellStyle name="Note 12 2 15 5 3" xfId="26091"/>
    <cellStyle name="Note 12 2 15 5 4" xfId="26092"/>
    <cellStyle name="Note 12 2 15 6" xfId="26093"/>
    <cellStyle name="Note 12 2 15 6 2" xfId="26094"/>
    <cellStyle name="Note 12 2 15 6 3" xfId="26095"/>
    <cellStyle name="Note 12 2 15 6 4" xfId="26096"/>
    <cellStyle name="Note 12 2 15 7" xfId="26097"/>
    <cellStyle name="Note 12 2 15 7 2" xfId="26098"/>
    <cellStyle name="Note 12 2 15 7 3" xfId="26099"/>
    <cellStyle name="Note 12 2 15 7 4" xfId="26100"/>
    <cellStyle name="Note 12 2 15 8" xfId="26101"/>
    <cellStyle name="Note 12 2 15 8 2" xfId="26102"/>
    <cellStyle name="Note 12 2 15 8 3" xfId="26103"/>
    <cellStyle name="Note 12 2 15 8 4" xfId="26104"/>
    <cellStyle name="Note 12 2 15 9" xfId="26105"/>
    <cellStyle name="Note 12 2 15 9 2" xfId="26106"/>
    <cellStyle name="Note 12 2 15 9 3" xfId="26107"/>
    <cellStyle name="Note 12 2 15 9 4" xfId="26108"/>
    <cellStyle name="Note 12 2 16" xfId="26109"/>
    <cellStyle name="Note 12 2 16 2" xfId="26110"/>
    <cellStyle name="Note 12 2 16 3" xfId="26111"/>
    <cellStyle name="Note 12 2 16 4" xfId="26112"/>
    <cellStyle name="Note 12 2 17" xfId="26113"/>
    <cellStyle name="Note 12 2 17 2" xfId="26114"/>
    <cellStyle name="Note 12 2 17 3" xfId="26115"/>
    <cellStyle name="Note 12 2 17 4" xfId="26116"/>
    <cellStyle name="Note 12 2 18" xfId="26117"/>
    <cellStyle name="Note 12 2 18 2" xfId="26118"/>
    <cellStyle name="Note 12 2 18 3" xfId="26119"/>
    <cellStyle name="Note 12 2 18 4" xfId="26120"/>
    <cellStyle name="Note 12 2 19" xfId="26121"/>
    <cellStyle name="Note 12 2 19 2" xfId="26122"/>
    <cellStyle name="Note 12 2 19 3" xfId="26123"/>
    <cellStyle name="Note 12 2 19 4" xfId="26124"/>
    <cellStyle name="Note 12 2 2" xfId="26125"/>
    <cellStyle name="Note 12 2 2 10" xfId="26126"/>
    <cellStyle name="Note 12 2 2 10 10" xfId="26127"/>
    <cellStyle name="Note 12 2 2 10 10 2" xfId="26128"/>
    <cellStyle name="Note 12 2 2 10 10 3" xfId="26129"/>
    <cellStyle name="Note 12 2 2 10 10 4" xfId="26130"/>
    <cellStyle name="Note 12 2 2 10 11" xfId="26131"/>
    <cellStyle name="Note 12 2 2 10 11 2" xfId="26132"/>
    <cellStyle name="Note 12 2 2 10 11 3" xfId="26133"/>
    <cellStyle name="Note 12 2 2 10 11 4" xfId="26134"/>
    <cellStyle name="Note 12 2 2 10 12" xfId="26135"/>
    <cellStyle name="Note 12 2 2 10 12 2" xfId="26136"/>
    <cellStyle name="Note 12 2 2 10 12 3" xfId="26137"/>
    <cellStyle name="Note 12 2 2 10 12 4" xfId="26138"/>
    <cellStyle name="Note 12 2 2 10 13" xfId="26139"/>
    <cellStyle name="Note 12 2 2 10 13 2" xfId="26140"/>
    <cellStyle name="Note 12 2 2 10 13 3" xfId="26141"/>
    <cellStyle name="Note 12 2 2 10 13 4" xfId="26142"/>
    <cellStyle name="Note 12 2 2 10 14" xfId="26143"/>
    <cellStyle name="Note 12 2 2 10 14 2" xfId="26144"/>
    <cellStyle name="Note 12 2 2 10 14 3" xfId="26145"/>
    <cellStyle name="Note 12 2 2 10 14 4" xfId="26146"/>
    <cellStyle name="Note 12 2 2 10 15" xfId="26147"/>
    <cellStyle name="Note 12 2 2 10 15 2" xfId="26148"/>
    <cellStyle name="Note 12 2 2 10 15 3" xfId="26149"/>
    <cellStyle name="Note 12 2 2 10 15 4" xfId="26150"/>
    <cellStyle name="Note 12 2 2 10 16" xfId="26151"/>
    <cellStyle name="Note 12 2 2 10 16 2" xfId="26152"/>
    <cellStyle name="Note 12 2 2 10 16 3" xfId="26153"/>
    <cellStyle name="Note 12 2 2 10 16 4" xfId="26154"/>
    <cellStyle name="Note 12 2 2 10 17" xfId="26155"/>
    <cellStyle name="Note 12 2 2 10 17 2" xfId="26156"/>
    <cellStyle name="Note 12 2 2 10 17 3" xfId="26157"/>
    <cellStyle name="Note 12 2 2 10 17 4" xfId="26158"/>
    <cellStyle name="Note 12 2 2 10 18" xfId="26159"/>
    <cellStyle name="Note 12 2 2 10 18 2" xfId="26160"/>
    <cellStyle name="Note 12 2 2 10 18 3" xfId="26161"/>
    <cellStyle name="Note 12 2 2 10 18 4" xfId="26162"/>
    <cellStyle name="Note 12 2 2 10 19" xfId="26163"/>
    <cellStyle name="Note 12 2 2 10 19 2" xfId="26164"/>
    <cellStyle name="Note 12 2 2 10 19 3" xfId="26165"/>
    <cellStyle name="Note 12 2 2 10 19 4" xfId="26166"/>
    <cellStyle name="Note 12 2 2 10 2" xfId="26167"/>
    <cellStyle name="Note 12 2 2 10 2 2" xfId="26168"/>
    <cellStyle name="Note 12 2 2 10 2 3" xfId="26169"/>
    <cellStyle name="Note 12 2 2 10 2 4" xfId="26170"/>
    <cellStyle name="Note 12 2 2 10 20" xfId="26171"/>
    <cellStyle name="Note 12 2 2 10 20 2" xfId="26172"/>
    <cellStyle name="Note 12 2 2 10 20 3" xfId="26173"/>
    <cellStyle name="Note 12 2 2 10 20 4" xfId="26174"/>
    <cellStyle name="Note 12 2 2 10 21" xfId="26175"/>
    <cellStyle name="Note 12 2 2 10 22" xfId="26176"/>
    <cellStyle name="Note 12 2 2 10 3" xfId="26177"/>
    <cellStyle name="Note 12 2 2 10 3 2" xfId="26178"/>
    <cellStyle name="Note 12 2 2 10 3 3" xfId="26179"/>
    <cellStyle name="Note 12 2 2 10 3 4" xfId="26180"/>
    <cellStyle name="Note 12 2 2 10 4" xfId="26181"/>
    <cellStyle name="Note 12 2 2 10 4 2" xfId="26182"/>
    <cellStyle name="Note 12 2 2 10 4 3" xfId="26183"/>
    <cellStyle name="Note 12 2 2 10 4 4" xfId="26184"/>
    <cellStyle name="Note 12 2 2 10 5" xfId="26185"/>
    <cellStyle name="Note 12 2 2 10 5 2" xfId="26186"/>
    <cellStyle name="Note 12 2 2 10 5 3" xfId="26187"/>
    <cellStyle name="Note 12 2 2 10 5 4" xfId="26188"/>
    <cellStyle name="Note 12 2 2 10 6" xfId="26189"/>
    <cellStyle name="Note 12 2 2 10 6 2" xfId="26190"/>
    <cellStyle name="Note 12 2 2 10 6 3" xfId="26191"/>
    <cellStyle name="Note 12 2 2 10 6 4" xfId="26192"/>
    <cellStyle name="Note 12 2 2 10 7" xfId="26193"/>
    <cellStyle name="Note 12 2 2 10 7 2" xfId="26194"/>
    <cellStyle name="Note 12 2 2 10 7 3" xfId="26195"/>
    <cellStyle name="Note 12 2 2 10 7 4" xfId="26196"/>
    <cellStyle name="Note 12 2 2 10 8" xfId="26197"/>
    <cellStyle name="Note 12 2 2 10 8 2" xfId="26198"/>
    <cellStyle name="Note 12 2 2 10 8 3" xfId="26199"/>
    <cellStyle name="Note 12 2 2 10 8 4" xfId="26200"/>
    <cellStyle name="Note 12 2 2 10 9" xfId="26201"/>
    <cellStyle name="Note 12 2 2 10 9 2" xfId="26202"/>
    <cellStyle name="Note 12 2 2 10 9 3" xfId="26203"/>
    <cellStyle name="Note 12 2 2 10 9 4" xfId="26204"/>
    <cellStyle name="Note 12 2 2 11" xfId="26205"/>
    <cellStyle name="Note 12 2 2 11 10" xfId="26206"/>
    <cellStyle name="Note 12 2 2 11 10 2" xfId="26207"/>
    <cellStyle name="Note 12 2 2 11 10 3" xfId="26208"/>
    <cellStyle name="Note 12 2 2 11 10 4" xfId="26209"/>
    <cellStyle name="Note 12 2 2 11 11" xfId="26210"/>
    <cellStyle name="Note 12 2 2 11 11 2" xfId="26211"/>
    <cellStyle name="Note 12 2 2 11 11 3" xfId="26212"/>
    <cellStyle name="Note 12 2 2 11 11 4" xfId="26213"/>
    <cellStyle name="Note 12 2 2 11 12" xfId="26214"/>
    <cellStyle name="Note 12 2 2 11 12 2" xfId="26215"/>
    <cellStyle name="Note 12 2 2 11 12 3" xfId="26216"/>
    <cellStyle name="Note 12 2 2 11 12 4" xfId="26217"/>
    <cellStyle name="Note 12 2 2 11 13" xfId="26218"/>
    <cellStyle name="Note 12 2 2 11 13 2" xfId="26219"/>
    <cellStyle name="Note 12 2 2 11 13 3" xfId="26220"/>
    <cellStyle name="Note 12 2 2 11 13 4" xfId="26221"/>
    <cellStyle name="Note 12 2 2 11 14" xfId="26222"/>
    <cellStyle name="Note 12 2 2 11 14 2" xfId="26223"/>
    <cellStyle name="Note 12 2 2 11 14 3" xfId="26224"/>
    <cellStyle name="Note 12 2 2 11 14 4" xfId="26225"/>
    <cellStyle name="Note 12 2 2 11 15" xfId="26226"/>
    <cellStyle name="Note 12 2 2 11 15 2" xfId="26227"/>
    <cellStyle name="Note 12 2 2 11 15 3" xfId="26228"/>
    <cellStyle name="Note 12 2 2 11 15 4" xfId="26229"/>
    <cellStyle name="Note 12 2 2 11 16" xfId="26230"/>
    <cellStyle name="Note 12 2 2 11 16 2" xfId="26231"/>
    <cellStyle name="Note 12 2 2 11 16 3" xfId="26232"/>
    <cellStyle name="Note 12 2 2 11 16 4" xfId="26233"/>
    <cellStyle name="Note 12 2 2 11 17" xfId="26234"/>
    <cellStyle name="Note 12 2 2 11 17 2" xfId="26235"/>
    <cellStyle name="Note 12 2 2 11 17 3" xfId="26236"/>
    <cellStyle name="Note 12 2 2 11 17 4" xfId="26237"/>
    <cellStyle name="Note 12 2 2 11 18" xfId="26238"/>
    <cellStyle name="Note 12 2 2 11 18 2" xfId="26239"/>
    <cellStyle name="Note 12 2 2 11 18 3" xfId="26240"/>
    <cellStyle name="Note 12 2 2 11 18 4" xfId="26241"/>
    <cellStyle name="Note 12 2 2 11 19" xfId="26242"/>
    <cellStyle name="Note 12 2 2 11 19 2" xfId="26243"/>
    <cellStyle name="Note 12 2 2 11 19 3" xfId="26244"/>
    <cellStyle name="Note 12 2 2 11 19 4" xfId="26245"/>
    <cellStyle name="Note 12 2 2 11 2" xfId="26246"/>
    <cellStyle name="Note 12 2 2 11 2 2" xfId="26247"/>
    <cellStyle name="Note 12 2 2 11 2 3" xfId="26248"/>
    <cellStyle name="Note 12 2 2 11 2 4" xfId="26249"/>
    <cellStyle name="Note 12 2 2 11 20" xfId="26250"/>
    <cellStyle name="Note 12 2 2 11 20 2" xfId="26251"/>
    <cellStyle name="Note 12 2 2 11 20 3" xfId="26252"/>
    <cellStyle name="Note 12 2 2 11 20 4" xfId="26253"/>
    <cellStyle name="Note 12 2 2 11 21" xfId="26254"/>
    <cellStyle name="Note 12 2 2 11 22" xfId="26255"/>
    <cellStyle name="Note 12 2 2 11 3" xfId="26256"/>
    <cellStyle name="Note 12 2 2 11 3 2" xfId="26257"/>
    <cellStyle name="Note 12 2 2 11 3 3" xfId="26258"/>
    <cellStyle name="Note 12 2 2 11 3 4" xfId="26259"/>
    <cellStyle name="Note 12 2 2 11 4" xfId="26260"/>
    <cellStyle name="Note 12 2 2 11 4 2" xfId="26261"/>
    <cellStyle name="Note 12 2 2 11 4 3" xfId="26262"/>
    <cellStyle name="Note 12 2 2 11 4 4" xfId="26263"/>
    <cellStyle name="Note 12 2 2 11 5" xfId="26264"/>
    <cellStyle name="Note 12 2 2 11 5 2" xfId="26265"/>
    <cellStyle name="Note 12 2 2 11 5 3" xfId="26266"/>
    <cellStyle name="Note 12 2 2 11 5 4" xfId="26267"/>
    <cellStyle name="Note 12 2 2 11 6" xfId="26268"/>
    <cellStyle name="Note 12 2 2 11 6 2" xfId="26269"/>
    <cellStyle name="Note 12 2 2 11 6 3" xfId="26270"/>
    <cellStyle name="Note 12 2 2 11 6 4" xfId="26271"/>
    <cellStyle name="Note 12 2 2 11 7" xfId="26272"/>
    <cellStyle name="Note 12 2 2 11 7 2" xfId="26273"/>
    <cellStyle name="Note 12 2 2 11 7 3" xfId="26274"/>
    <cellStyle name="Note 12 2 2 11 7 4" xfId="26275"/>
    <cellStyle name="Note 12 2 2 11 8" xfId="26276"/>
    <cellStyle name="Note 12 2 2 11 8 2" xfId="26277"/>
    <cellStyle name="Note 12 2 2 11 8 3" xfId="26278"/>
    <cellStyle name="Note 12 2 2 11 8 4" xfId="26279"/>
    <cellStyle name="Note 12 2 2 11 9" xfId="26280"/>
    <cellStyle name="Note 12 2 2 11 9 2" xfId="26281"/>
    <cellStyle name="Note 12 2 2 11 9 3" xfId="26282"/>
    <cellStyle name="Note 12 2 2 11 9 4" xfId="26283"/>
    <cellStyle name="Note 12 2 2 12" xfId="26284"/>
    <cellStyle name="Note 12 2 2 12 10" xfId="26285"/>
    <cellStyle name="Note 12 2 2 12 10 2" xfId="26286"/>
    <cellStyle name="Note 12 2 2 12 10 3" xfId="26287"/>
    <cellStyle name="Note 12 2 2 12 10 4" xfId="26288"/>
    <cellStyle name="Note 12 2 2 12 11" xfId="26289"/>
    <cellStyle name="Note 12 2 2 12 11 2" xfId="26290"/>
    <cellStyle name="Note 12 2 2 12 11 3" xfId="26291"/>
    <cellStyle name="Note 12 2 2 12 11 4" xfId="26292"/>
    <cellStyle name="Note 12 2 2 12 12" xfId="26293"/>
    <cellStyle name="Note 12 2 2 12 12 2" xfId="26294"/>
    <cellStyle name="Note 12 2 2 12 12 3" xfId="26295"/>
    <cellStyle name="Note 12 2 2 12 12 4" xfId="26296"/>
    <cellStyle name="Note 12 2 2 12 13" xfId="26297"/>
    <cellStyle name="Note 12 2 2 12 13 2" xfId="26298"/>
    <cellStyle name="Note 12 2 2 12 13 3" xfId="26299"/>
    <cellStyle name="Note 12 2 2 12 13 4" xfId="26300"/>
    <cellStyle name="Note 12 2 2 12 14" xfId="26301"/>
    <cellStyle name="Note 12 2 2 12 14 2" xfId="26302"/>
    <cellStyle name="Note 12 2 2 12 14 3" xfId="26303"/>
    <cellStyle name="Note 12 2 2 12 14 4" xfId="26304"/>
    <cellStyle name="Note 12 2 2 12 15" xfId="26305"/>
    <cellStyle name="Note 12 2 2 12 15 2" xfId="26306"/>
    <cellStyle name="Note 12 2 2 12 15 3" xfId="26307"/>
    <cellStyle name="Note 12 2 2 12 15 4" xfId="26308"/>
    <cellStyle name="Note 12 2 2 12 16" xfId="26309"/>
    <cellStyle name="Note 12 2 2 12 16 2" xfId="26310"/>
    <cellStyle name="Note 12 2 2 12 16 3" xfId="26311"/>
    <cellStyle name="Note 12 2 2 12 16 4" xfId="26312"/>
    <cellStyle name="Note 12 2 2 12 17" xfId="26313"/>
    <cellStyle name="Note 12 2 2 12 17 2" xfId="26314"/>
    <cellStyle name="Note 12 2 2 12 17 3" xfId="26315"/>
    <cellStyle name="Note 12 2 2 12 17 4" xfId="26316"/>
    <cellStyle name="Note 12 2 2 12 18" xfId="26317"/>
    <cellStyle name="Note 12 2 2 12 18 2" xfId="26318"/>
    <cellStyle name="Note 12 2 2 12 18 3" xfId="26319"/>
    <cellStyle name="Note 12 2 2 12 18 4" xfId="26320"/>
    <cellStyle name="Note 12 2 2 12 19" xfId="26321"/>
    <cellStyle name="Note 12 2 2 12 19 2" xfId="26322"/>
    <cellStyle name="Note 12 2 2 12 19 3" xfId="26323"/>
    <cellStyle name="Note 12 2 2 12 19 4" xfId="26324"/>
    <cellStyle name="Note 12 2 2 12 2" xfId="26325"/>
    <cellStyle name="Note 12 2 2 12 2 2" xfId="26326"/>
    <cellStyle name="Note 12 2 2 12 2 3" xfId="26327"/>
    <cellStyle name="Note 12 2 2 12 2 4" xfId="26328"/>
    <cellStyle name="Note 12 2 2 12 20" xfId="26329"/>
    <cellStyle name="Note 12 2 2 12 20 2" xfId="26330"/>
    <cellStyle name="Note 12 2 2 12 20 3" xfId="26331"/>
    <cellStyle name="Note 12 2 2 12 20 4" xfId="26332"/>
    <cellStyle name="Note 12 2 2 12 21" xfId="26333"/>
    <cellStyle name="Note 12 2 2 12 22" xfId="26334"/>
    <cellStyle name="Note 12 2 2 12 3" xfId="26335"/>
    <cellStyle name="Note 12 2 2 12 3 2" xfId="26336"/>
    <cellStyle name="Note 12 2 2 12 3 3" xfId="26337"/>
    <cellStyle name="Note 12 2 2 12 3 4" xfId="26338"/>
    <cellStyle name="Note 12 2 2 12 4" xfId="26339"/>
    <cellStyle name="Note 12 2 2 12 4 2" xfId="26340"/>
    <cellStyle name="Note 12 2 2 12 4 3" xfId="26341"/>
    <cellStyle name="Note 12 2 2 12 4 4" xfId="26342"/>
    <cellStyle name="Note 12 2 2 12 5" xfId="26343"/>
    <cellStyle name="Note 12 2 2 12 5 2" xfId="26344"/>
    <cellStyle name="Note 12 2 2 12 5 3" xfId="26345"/>
    <cellStyle name="Note 12 2 2 12 5 4" xfId="26346"/>
    <cellStyle name="Note 12 2 2 12 6" xfId="26347"/>
    <cellStyle name="Note 12 2 2 12 6 2" xfId="26348"/>
    <cellStyle name="Note 12 2 2 12 6 3" xfId="26349"/>
    <cellStyle name="Note 12 2 2 12 6 4" xfId="26350"/>
    <cellStyle name="Note 12 2 2 12 7" xfId="26351"/>
    <cellStyle name="Note 12 2 2 12 7 2" xfId="26352"/>
    <cellStyle name="Note 12 2 2 12 7 3" xfId="26353"/>
    <cellStyle name="Note 12 2 2 12 7 4" xfId="26354"/>
    <cellStyle name="Note 12 2 2 12 8" xfId="26355"/>
    <cellStyle name="Note 12 2 2 12 8 2" xfId="26356"/>
    <cellStyle name="Note 12 2 2 12 8 3" xfId="26357"/>
    <cellStyle name="Note 12 2 2 12 8 4" xfId="26358"/>
    <cellStyle name="Note 12 2 2 12 9" xfId="26359"/>
    <cellStyle name="Note 12 2 2 12 9 2" xfId="26360"/>
    <cellStyle name="Note 12 2 2 12 9 3" xfId="26361"/>
    <cellStyle name="Note 12 2 2 12 9 4" xfId="26362"/>
    <cellStyle name="Note 12 2 2 13" xfId="26363"/>
    <cellStyle name="Note 12 2 2 13 10" xfId="26364"/>
    <cellStyle name="Note 12 2 2 13 10 2" xfId="26365"/>
    <cellStyle name="Note 12 2 2 13 10 3" xfId="26366"/>
    <cellStyle name="Note 12 2 2 13 10 4" xfId="26367"/>
    <cellStyle name="Note 12 2 2 13 11" xfId="26368"/>
    <cellStyle name="Note 12 2 2 13 11 2" xfId="26369"/>
    <cellStyle name="Note 12 2 2 13 11 3" xfId="26370"/>
    <cellStyle name="Note 12 2 2 13 11 4" xfId="26371"/>
    <cellStyle name="Note 12 2 2 13 12" xfId="26372"/>
    <cellStyle name="Note 12 2 2 13 12 2" xfId="26373"/>
    <cellStyle name="Note 12 2 2 13 12 3" xfId="26374"/>
    <cellStyle name="Note 12 2 2 13 12 4" xfId="26375"/>
    <cellStyle name="Note 12 2 2 13 13" xfId="26376"/>
    <cellStyle name="Note 12 2 2 13 13 2" xfId="26377"/>
    <cellStyle name="Note 12 2 2 13 13 3" xfId="26378"/>
    <cellStyle name="Note 12 2 2 13 13 4" xfId="26379"/>
    <cellStyle name="Note 12 2 2 13 14" xfId="26380"/>
    <cellStyle name="Note 12 2 2 13 14 2" xfId="26381"/>
    <cellStyle name="Note 12 2 2 13 14 3" xfId="26382"/>
    <cellStyle name="Note 12 2 2 13 14 4" xfId="26383"/>
    <cellStyle name="Note 12 2 2 13 15" xfId="26384"/>
    <cellStyle name="Note 12 2 2 13 15 2" xfId="26385"/>
    <cellStyle name="Note 12 2 2 13 15 3" xfId="26386"/>
    <cellStyle name="Note 12 2 2 13 15 4" xfId="26387"/>
    <cellStyle name="Note 12 2 2 13 16" xfId="26388"/>
    <cellStyle name="Note 12 2 2 13 16 2" xfId="26389"/>
    <cellStyle name="Note 12 2 2 13 16 3" xfId="26390"/>
    <cellStyle name="Note 12 2 2 13 16 4" xfId="26391"/>
    <cellStyle name="Note 12 2 2 13 17" xfId="26392"/>
    <cellStyle name="Note 12 2 2 13 17 2" xfId="26393"/>
    <cellStyle name="Note 12 2 2 13 17 3" xfId="26394"/>
    <cellStyle name="Note 12 2 2 13 17 4" xfId="26395"/>
    <cellStyle name="Note 12 2 2 13 18" xfId="26396"/>
    <cellStyle name="Note 12 2 2 13 18 2" xfId="26397"/>
    <cellStyle name="Note 12 2 2 13 18 3" xfId="26398"/>
    <cellStyle name="Note 12 2 2 13 18 4" xfId="26399"/>
    <cellStyle name="Note 12 2 2 13 19" xfId="26400"/>
    <cellStyle name="Note 12 2 2 13 19 2" xfId="26401"/>
    <cellStyle name="Note 12 2 2 13 19 3" xfId="26402"/>
    <cellStyle name="Note 12 2 2 13 19 4" xfId="26403"/>
    <cellStyle name="Note 12 2 2 13 2" xfId="26404"/>
    <cellStyle name="Note 12 2 2 13 2 2" xfId="26405"/>
    <cellStyle name="Note 12 2 2 13 2 3" xfId="26406"/>
    <cellStyle name="Note 12 2 2 13 2 4" xfId="26407"/>
    <cellStyle name="Note 12 2 2 13 20" xfId="26408"/>
    <cellStyle name="Note 12 2 2 13 20 2" xfId="26409"/>
    <cellStyle name="Note 12 2 2 13 20 3" xfId="26410"/>
    <cellStyle name="Note 12 2 2 13 20 4" xfId="26411"/>
    <cellStyle name="Note 12 2 2 13 21" xfId="26412"/>
    <cellStyle name="Note 12 2 2 13 22" xfId="26413"/>
    <cellStyle name="Note 12 2 2 13 3" xfId="26414"/>
    <cellStyle name="Note 12 2 2 13 3 2" xfId="26415"/>
    <cellStyle name="Note 12 2 2 13 3 3" xfId="26416"/>
    <cellStyle name="Note 12 2 2 13 3 4" xfId="26417"/>
    <cellStyle name="Note 12 2 2 13 4" xfId="26418"/>
    <cellStyle name="Note 12 2 2 13 4 2" xfId="26419"/>
    <cellStyle name="Note 12 2 2 13 4 3" xfId="26420"/>
    <cellStyle name="Note 12 2 2 13 4 4" xfId="26421"/>
    <cellStyle name="Note 12 2 2 13 5" xfId="26422"/>
    <cellStyle name="Note 12 2 2 13 5 2" xfId="26423"/>
    <cellStyle name="Note 12 2 2 13 5 3" xfId="26424"/>
    <cellStyle name="Note 12 2 2 13 5 4" xfId="26425"/>
    <cellStyle name="Note 12 2 2 13 6" xfId="26426"/>
    <cellStyle name="Note 12 2 2 13 6 2" xfId="26427"/>
    <cellStyle name="Note 12 2 2 13 6 3" xfId="26428"/>
    <cellStyle name="Note 12 2 2 13 6 4" xfId="26429"/>
    <cellStyle name="Note 12 2 2 13 7" xfId="26430"/>
    <cellStyle name="Note 12 2 2 13 7 2" xfId="26431"/>
    <cellStyle name="Note 12 2 2 13 7 3" xfId="26432"/>
    <cellStyle name="Note 12 2 2 13 7 4" xfId="26433"/>
    <cellStyle name="Note 12 2 2 13 8" xfId="26434"/>
    <cellStyle name="Note 12 2 2 13 8 2" xfId="26435"/>
    <cellStyle name="Note 12 2 2 13 8 3" xfId="26436"/>
    <cellStyle name="Note 12 2 2 13 8 4" xfId="26437"/>
    <cellStyle name="Note 12 2 2 13 9" xfId="26438"/>
    <cellStyle name="Note 12 2 2 13 9 2" xfId="26439"/>
    <cellStyle name="Note 12 2 2 13 9 3" xfId="26440"/>
    <cellStyle name="Note 12 2 2 13 9 4" xfId="26441"/>
    <cellStyle name="Note 12 2 2 14" xfId="26442"/>
    <cellStyle name="Note 12 2 2 14 10" xfId="26443"/>
    <cellStyle name="Note 12 2 2 14 10 2" xfId="26444"/>
    <cellStyle name="Note 12 2 2 14 10 3" xfId="26445"/>
    <cellStyle name="Note 12 2 2 14 10 4" xfId="26446"/>
    <cellStyle name="Note 12 2 2 14 11" xfId="26447"/>
    <cellStyle name="Note 12 2 2 14 11 2" xfId="26448"/>
    <cellStyle name="Note 12 2 2 14 11 3" xfId="26449"/>
    <cellStyle name="Note 12 2 2 14 11 4" xfId="26450"/>
    <cellStyle name="Note 12 2 2 14 12" xfId="26451"/>
    <cellStyle name="Note 12 2 2 14 12 2" xfId="26452"/>
    <cellStyle name="Note 12 2 2 14 12 3" xfId="26453"/>
    <cellStyle name="Note 12 2 2 14 12 4" xfId="26454"/>
    <cellStyle name="Note 12 2 2 14 13" xfId="26455"/>
    <cellStyle name="Note 12 2 2 14 13 2" xfId="26456"/>
    <cellStyle name="Note 12 2 2 14 13 3" xfId="26457"/>
    <cellStyle name="Note 12 2 2 14 13 4" xfId="26458"/>
    <cellStyle name="Note 12 2 2 14 14" xfId="26459"/>
    <cellStyle name="Note 12 2 2 14 14 2" xfId="26460"/>
    <cellStyle name="Note 12 2 2 14 14 3" xfId="26461"/>
    <cellStyle name="Note 12 2 2 14 14 4" xfId="26462"/>
    <cellStyle name="Note 12 2 2 14 15" xfId="26463"/>
    <cellStyle name="Note 12 2 2 14 15 2" xfId="26464"/>
    <cellStyle name="Note 12 2 2 14 15 3" xfId="26465"/>
    <cellStyle name="Note 12 2 2 14 15 4" xfId="26466"/>
    <cellStyle name="Note 12 2 2 14 16" xfId="26467"/>
    <cellStyle name="Note 12 2 2 14 16 2" xfId="26468"/>
    <cellStyle name="Note 12 2 2 14 16 3" xfId="26469"/>
    <cellStyle name="Note 12 2 2 14 16 4" xfId="26470"/>
    <cellStyle name="Note 12 2 2 14 17" xfId="26471"/>
    <cellStyle name="Note 12 2 2 14 17 2" xfId="26472"/>
    <cellStyle name="Note 12 2 2 14 17 3" xfId="26473"/>
    <cellStyle name="Note 12 2 2 14 17 4" xfId="26474"/>
    <cellStyle name="Note 12 2 2 14 18" xfId="26475"/>
    <cellStyle name="Note 12 2 2 14 18 2" xfId="26476"/>
    <cellStyle name="Note 12 2 2 14 18 3" xfId="26477"/>
    <cellStyle name="Note 12 2 2 14 18 4" xfId="26478"/>
    <cellStyle name="Note 12 2 2 14 19" xfId="26479"/>
    <cellStyle name="Note 12 2 2 14 19 2" xfId="26480"/>
    <cellStyle name="Note 12 2 2 14 19 3" xfId="26481"/>
    <cellStyle name="Note 12 2 2 14 19 4" xfId="26482"/>
    <cellStyle name="Note 12 2 2 14 2" xfId="26483"/>
    <cellStyle name="Note 12 2 2 14 2 2" xfId="26484"/>
    <cellStyle name="Note 12 2 2 14 2 3" xfId="26485"/>
    <cellStyle name="Note 12 2 2 14 2 4" xfId="26486"/>
    <cellStyle name="Note 12 2 2 14 20" xfId="26487"/>
    <cellStyle name="Note 12 2 2 14 20 2" xfId="26488"/>
    <cellStyle name="Note 12 2 2 14 20 3" xfId="26489"/>
    <cellStyle name="Note 12 2 2 14 20 4" xfId="26490"/>
    <cellStyle name="Note 12 2 2 14 21" xfId="26491"/>
    <cellStyle name="Note 12 2 2 14 22" xfId="26492"/>
    <cellStyle name="Note 12 2 2 14 3" xfId="26493"/>
    <cellStyle name="Note 12 2 2 14 3 2" xfId="26494"/>
    <cellStyle name="Note 12 2 2 14 3 3" xfId="26495"/>
    <cellStyle name="Note 12 2 2 14 3 4" xfId="26496"/>
    <cellStyle name="Note 12 2 2 14 4" xfId="26497"/>
    <cellStyle name="Note 12 2 2 14 4 2" xfId="26498"/>
    <cellStyle name="Note 12 2 2 14 4 3" xfId="26499"/>
    <cellStyle name="Note 12 2 2 14 4 4" xfId="26500"/>
    <cellStyle name="Note 12 2 2 14 5" xfId="26501"/>
    <cellStyle name="Note 12 2 2 14 5 2" xfId="26502"/>
    <cellStyle name="Note 12 2 2 14 5 3" xfId="26503"/>
    <cellStyle name="Note 12 2 2 14 5 4" xfId="26504"/>
    <cellStyle name="Note 12 2 2 14 6" xfId="26505"/>
    <cellStyle name="Note 12 2 2 14 6 2" xfId="26506"/>
    <cellStyle name="Note 12 2 2 14 6 3" xfId="26507"/>
    <cellStyle name="Note 12 2 2 14 6 4" xfId="26508"/>
    <cellStyle name="Note 12 2 2 14 7" xfId="26509"/>
    <cellStyle name="Note 12 2 2 14 7 2" xfId="26510"/>
    <cellStyle name="Note 12 2 2 14 7 3" xfId="26511"/>
    <cellStyle name="Note 12 2 2 14 7 4" xfId="26512"/>
    <cellStyle name="Note 12 2 2 14 8" xfId="26513"/>
    <cellStyle name="Note 12 2 2 14 8 2" xfId="26514"/>
    <cellStyle name="Note 12 2 2 14 8 3" xfId="26515"/>
    <cellStyle name="Note 12 2 2 14 8 4" xfId="26516"/>
    <cellStyle name="Note 12 2 2 14 9" xfId="26517"/>
    <cellStyle name="Note 12 2 2 14 9 2" xfId="26518"/>
    <cellStyle name="Note 12 2 2 14 9 3" xfId="26519"/>
    <cellStyle name="Note 12 2 2 14 9 4" xfId="26520"/>
    <cellStyle name="Note 12 2 2 15" xfId="26521"/>
    <cellStyle name="Note 12 2 2 15 10" xfId="26522"/>
    <cellStyle name="Note 12 2 2 15 10 2" xfId="26523"/>
    <cellStyle name="Note 12 2 2 15 10 3" xfId="26524"/>
    <cellStyle name="Note 12 2 2 15 10 4" xfId="26525"/>
    <cellStyle name="Note 12 2 2 15 11" xfId="26526"/>
    <cellStyle name="Note 12 2 2 15 11 2" xfId="26527"/>
    <cellStyle name="Note 12 2 2 15 11 3" xfId="26528"/>
    <cellStyle name="Note 12 2 2 15 11 4" xfId="26529"/>
    <cellStyle name="Note 12 2 2 15 12" xfId="26530"/>
    <cellStyle name="Note 12 2 2 15 12 2" xfId="26531"/>
    <cellStyle name="Note 12 2 2 15 12 3" xfId="26532"/>
    <cellStyle name="Note 12 2 2 15 12 4" xfId="26533"/>
    <cellStyle name="Note 12 2 2 15 13" xfId="26534"/>
    <cellStyle name="Note 12 2 2 15 13 2" xfId="26535"/>
    <cellStyle name="Note 12 2 2 15 13 3" xfId="26536"/>
    <cellStyle name="Note 12 2 2 15 13 4" xfId="26537"/>
    <cellStyle name="Note 12 2 2 15 14" xfId="26538"/>
    <cellStyle name="Note 12 2 2 15 14 2" xfId="26539"/>
    <cellStyle name="Note 12 2 2 15 14 3" xfId="26540"/>
    <cellStyle name="Note 12 2 2 15 14 4" xfId="26541"/>
    <cellStyle name="Note 12 2 2 15 15" xfId="26542"/>
    <cellStyle name="Note 12 2 2 15 15 2" xfId="26543"/>
    <cellStyle name="Note 12 2 2 15 15 3" xfId="26544"/>
    <cellStyle name="Note 12 2 2 15 15 4" xfId="26545"/>
    <cellStyle name="Note 12 2 2 15 16" xfId="26546"/>
    <cellStyle name="Note 12 2 2 15 16 2" xfId="26547"/>
    <cellStyle name="Note 12 2 2 15 16 3" xfId="26548"/>
    <cellStyle name="Note 12 2 2 15 16 4" xfId="26549"/>
    <cellStyle name="Note 12 2 2 15 17" xfId="26550"/>
    <cellStyle name="Note 12 2 2 15 17 2" xfId="26551"/>
    <cellStyle name="Note 12 2 2 15 17 3" xfId="26552"/>
    <cellStyle name="Note 12 2 2 15 17 4" xfId="26553"/>
    <cellStyle name="Note 12 2 2 15 18" xfId="26554"/>
    <cellStyle name="Note 12 2 2 15 18 2" xfId="26555"/>
    <cellStyle name="Note 12 2 2 15 18 3" xfId="26556"/>
    <cellStyle name="Note 12 2 2 15 18 4" xfId="26557"/>
    <cellStyle name="Note 12 2 2 15 19" xfId="26558"/>
    <cellStyle name="Note 12 2 2 15 19 2" xfId="26559"/>
    <cellStyle name="Note 12 2 2 15 19 3" xfId="26560"/>
    <cellStyle name="Note 12 2 2 15 19 4" xfId="26561"/>
    <cellStyle name="Note 12 2 2 15 2" xfId="26562"/>
    <cellStyle name="Note 12 2 2 15 2 2" xfId="26563"/>
    <cellStyle name="Note 12 2 2 15 2 3" xfId="26564"/>
    <cellStyle name="Note 12 2 2 15 2 4" xfId="26565"/>
    <cellStyle name="Note 12 2 2 15 20" xfId="26566"/>
    <cellStyle name="Note 12 2 2 15 20 2" xfId="26567"/>
    <cellStyle name="Note 12 2 2 15 20 3" xfId="26568"/>
    <cellStyle name="Note 12 2 2 15 20 4" xfId="26569"/>
    <cellStyle name="Note 12 2 2 15 21" xfId="26570"/>
    <cellStyle name="Note 12 2 2 15 22" xfId="26571"/>
    <cellStyle name="Note 12 2 2 15 3" xfId="26572"/>
    <cellStyle name="Note 12 2 2 15 3 2" xfId="26573"/>
    <cellStyle name="Note 12 2 2 15 3 3" xfId="26574"/>
    <cellStyle name="Note 12 2 2 15 3 4" xfId="26575"/>
    <cellStyle name="Note 12 2 2 15 4" xfId="26576"/>
    <cellStyle name="Note 12 2 2 15 4 2" xfId="26577"/>
    <cellStyle name="Note 12 2 2 15 4 3" xfId="26578"/>
    <cellStyle name="Note 12 2 2 15 4 4" xfId="26579"/>
    <cellStyle name="Note 12 2 2 15 5" xfId="26580"/>
    <cellStyle name="Note 12 2 2 15 5 2" xfId="26581"/>
    <cellStyle name="Note 12 2 2 15 5 3" xfId="26582"/>
    <cellStyle name="Note 12 2 2 15 5 4" xfId="26583"/>
    <cellStyle name="Note 12 2 2 15 6" xfId="26584"/>
    <cellStyle name="Note 12 2 2 15 6 2" xfId="26585"/>
    <cellStyle name="Note 12 2 2 15 6 3" xfId="26586"/>
    <cellStyle name="Note 12 2 2 15 6 4" xfId="26587"/>
    <cellStyle name="Note 12 2 2 15 7" xfId="26588"/>
    <cellStyle name="Note 12 2 2 15 7 2" xfId="26589"/>
    <cellStyle name="Note 12 2 2 15 7 3" xfId="26590"/>
    <cellStyle name="Note 12 2 2 15 7 4" xfId="26591"/>
    <cellStyle name="Note 12 2 2 15 8" xfId="26592"/>
    <cellStyle name="Note 12 2 2 15 8 2" xfId="26593"/>
    <cellStyle name="Note 12 2 2 15 8 3" xfId="26594"/>
    <cellStyle name="Note 12 2 2 15 8 4" xfId="26595"/>
    <cellStyle name="Note 12 2 2 15 9" xfId="26596"/>
    <cellStyle name="Note 12 2 2 15 9 2" xfId="26597"/>
    <cellStyle name="Note 12 2 2 15 9 3" xfId="26598"/>
    <cellStyle name="Note 12 2 2 15 9 4" xfId="26599"/>
    <cellStyle name="Note 12 2 2 16" xfId="26600"/>
    <cellStyle name="Note 12 2 2 16 2" xfId="26601"/>
    <cellStyle name="Note 12 2 2 16 3" xfId="26602"/>
    <cellStyle name="Note 12 2 2 16 4" xfId="26603"/>
    <cellStyle name="Note 12 2 2 17" xfId="26604"/>
    <cellStyle name="Note 12 2 2 17 2" xfId="26605"/>
    <cellStyle name="Note 12 2 2 17 3" xfId="26606"/>
    <cellStyle name="Note 12 2 2 17 4" xfId="26607"/>
    <cellStyle name="Note 12 2 2 18" xfId="26608"/>
    <cellStyle name="Note 12 2 2 18 2" xfId="26609"/>
    <cellStyle name="Note 12 2 2 18 3" xfId="26610"/>
    <cellStyle name="Note 12 2 2 18 4" xfId="26611"/>
    <cellStyle name="Note 12 2 2 19" xfId="26612"/>
    <cellStyle name="Note 12 2 2 19 2" xfId="26613"/>
    <cellStyle name="Note 12 2 2 19 3" xfId="26614"/>
    <cellStyle name="Note 12 2 2 19 4" xfId="26615"/>
    <cellStyle name="Note 12 2 2 2" xfId="26616"/>
    <cellStyle name="Note 12 2 2 2 10" xfId="26617"/>
    <cellStyle name="Note 12 2 2 2 10 2" xfId="26618"/>
    <cellStyle name="Note 12 2 2 2 10 3" xfId="26619"/>
    <cellStyle name="Note 12 2 2 2 10 4" xfId="26620"/>
    <cellStyle name="Note 12 2 2 2 11" xfId="26621"/>
    <cellStyle name="Note 12 2 2 2 11 2" xfId="26622"/>
    <cellStyle name="Note 12 2 2 2 11 3" xfId="26623"/>
    <cellStyle name="Note 12 2 2 2 11 4" xfId="26624"/>
    <cellStyle name="Note 12 2 2 2 12" xfId="26625"/>
    <cellStyle name="Note 12 2 2 2 12 2" xfId="26626"/>
    <cellStyle name="Note 12 2 2 2 12 3" xfId="26627"/>
    <cellStyle name="Note 12 2 2 2 12 4" xfId="26628"/>
    <cellStyle name="Note 12 2 2 2 13" xfId="26629"/>
    <cellStyle name="Note 12 2 2 2 13 2" xfId="26630"/>
    <cellStyle name="Note 12 2 2 2 13 3" xfId="26631"/>
    <cellStyle name="Note 12 2 2 2 13 4" xfId="26632"/>
    <cellStyle name="Note 12 2 2 2 14" xfId="26633"/>
    <cellStyle name="Note 12 2 2 2 14 2" xfId="26634"/>
    <cellStyle name="Note 12 2 2 2 14 3" xfId="26635"/>
    <cellStyle name="Note 12 2 2 2 14 4" xfId="26636"/>
    <cellStyle name="Note 12 2 2 2 15" xfId="26637"/>
    <cellStyle name="Note 12 2 2 2 15 2" xfId="26638"/>
    <cellStyle name="Note 12 2 2 2 15 3" xfId="26639"/>
    <cellStyle name="Note 12 2 2 2 15 4" xfId="26640"/>
    <cellStyle name="Note 12 2 2 2 16" xfId="26641"/>
    <cellStyle name="Note 12 2 2 2 16 2" xfId="26642"/>
    <cellStyle name="Note 12 2 2 2 16 3" xfId="26643"/>
    <cellStyle name="Note 12 2 2 2 16 4" xfId="26644"/>
    <cellStyle name="Note 12 2 2 2 17" xfId="26645"/>
    <cellStyle name="Note 12 2 2 2 17 2" xfId="26646"/>
    <cellStyle name="Note 12 2 2 2 17 3" xfId="26647"/>
    <cellStyle name="Note 12 2 2 2 17 4" xfId="26648"/>
    <cellStyle name="Note 12 2 2 2 18" xfId="26649"/>
    <cellStyle name="Note 12 2 2 2 18 2" xfId="26650"/>
    <cellStyle name="Note 12 2 2 2 18 3" xfId="26651"/>
    <cellStyle name="Note 12 2 2 2 18 4" xfId="26652"/>
    <cellStyle name="Note 12 2 2 2 19" xfId="26653"/>
    <cellStyle name="Note 12 2 2 2 19 2" xfId="26654"/>
    <cellStyle name="Note 12 2 2 2 19 3" xfId="26655"/>
    <cellStyle name="Note 12 2 2 2 19 4" xfId="26656"/>
    <cellStyle name="Note 12 2 2 2 2" xfId="26657"/>
    <cellStyle name="Note 12 2 2 2 2 10" xfId="26658"/>
    <cellStyle name="Note 12 2 2 2 2 10 2" xfId="26659"/>
    <cellStyle name="Note 12 2 2 2 2 10 3" xfId="26660"/>
    <cellStyle name="Note 12 2 2 2 2 10 4" xfId="26661"/>
    <cellStyle name="Note 12 2 2 2 2 11" xfId="26662"/>
    <cellStyle name="Note 12 2 2 2 2 11 2" xfId="26663"/>
    <cellStyle name="Note 12 2 2 2 2 11 3" xfId="26664"/>
    <cellStyle name="Note 12 2 2 2 2 11 4" xfId="26665"/>
    <cellStyle name="Note 12 2 2 2 2 12" xfId="26666"/>
    <cellStyle name="Note 12 2 2 2 2 12 2" xfId="26667"/>
    <cellStyle name="Note 12 2 2 2 2 12 3" xfId="26668"/>
    <cellStyle name="Note 12 2 2 2 2 12 4" xfId="26669"/>
    <cellStyle name="Note 12 2 2 2 2 13" xfId="26670"/>
    <cellStyle name="Note 12 2 2 2 2 13 2" xfId="26671"/>
    <cellStyle name="Note 12 2 2 2 2 13 3" xfId="26672"/>
    <cellStyle name="Note 12 2 2 2 2 13 4" xfId="26673"/>
    <cellStyle name="Note 12 2 2 2 2 14" xfId="26674"/>
    <cellStyle name="Note 12 2 2 2 2 14 2" xfId="26675"/>
    <cellStyle name="Note 12 2 2 2 2 14 3" xfId="26676"/>
    <cellStyle name="Note 12 2 2 2 2 14 4" xfId="26677"/>
    <cellStyle name="Note 12 2 2 2 2 15" xfId="26678"/>
    <cellStyle name="Note 12 2 2 2 2 15 2" xfId="26679"/>
    <cellStyle name="Note 12 2 2 2 2 15 3" xfId="26680"/>
    <cellStyle name="Note 12 2 2 2 2 15 4" xfId="26681"/>
    <cellStyle name="Note 12 2 2 2 2 16" xfId="26682"/>
    <cellStyle name="Note 12 2 2 2 2 16 2" xfId="26683"/>
    <cellStyle name="Note 12 2 2 2 2 16 3" xfId="26684"/>
    <cellStyle name="Note 12 2 2 2 2 16 4" xfId="26685"/>
    <cellStyle name="Note 12 2 2 2 2 17" xfId="26686"/>
    <cellStyle name="Note 12 2 2 2 2 17 2" xfId="26687"/>
    <cellStyle name="Note 12 2 2 2 2 17 3" xfId="26688"/>
    <cellStyle name="Note 12 2 2 2 2 17 4" xfId="26689"/>
    <cellStyle name="Note 12 2 2 2 2 18" xfId="26690"/>
    <cellStyle name="Note 12 2 2 2 2 18 2" xfId="26691"/>
    <cellStyle name="Note 12 2 2 2 2 18 3" xfId="26692"/>
    <cellStyle name="Note 12 2 2 2 2 18 4" xfId="26693"/>
    <cellStyle name="Note 12 2 2 2 2 19" xfId="26694"/>
    <cellStyle name="Note 12 2 2 2 2 19 2" xfId="26695"/>
    <cellStyle name="Note 12 2 2 2 2 19 3" xfId="26696"/>
    <cellStyle name="Note 12 2 2 2 2 19 4" xfId="26697"/>
    <cellStyle name="Note 12 2 2 2 2 2" xfId="26698"/>
    <cellStyle name="Note 12 2 2 2 2 2 10" xfId="26699"/>
    <cellStyle name="Note 12 2 2 2 2 2 10 2" xfId="26700"/>
    <cellStyle name="Note 12 2 2 2 2 2 10 3" xfId="26701"/>
    <cellStyle name="Note 12 2 2 2 2 2 10 4" xfId="26702"/>
    <cellStyle name="Note 12 2 2 2 2 2 11" xfId="26703"/>
    <cellStyle name="Note 12 2 2 2 2 2 11 2" xfId="26704"/>
    <cellStyle name="Note 12 2 2 2 2 2 11 3" xfId="26705"/>
    <cellStyle name="Note 12 2 2 2 2 2 11 4" xfId="26706"/>
    <cellStyle name="Note 12 2 2 2 2 2 12" xfId="26707"/>
    <cellStyle name="Note 12 2 2 2 2 2 12 2" xfId="26708"/>
    <cellStyle name="Note 12 2 2 2 2 2 12 3" xfId="26709"/>
    <cellStyle name="Note 12 2 2 2 2 2 12 4" xfId="26710"/>
    <cellStyle name="Note 12 2 2 2 2 2 13" xfId="26711"/>
    <cellStyle name="Note 12 2 2 2 2 2 13 2" xfId="26712"/>
    <cellStyle name="Note 12 2 2 2 2 2 13 3" xfId="26713"/>
    <cellStyle name="Note 12 2 2 2 2 2 13 4" xfId="26714"/>
    <cellStyle name="Note 12 2 2 2 2 2 14" xfId="26715"/>
    <cellStyle name="Note 12 2 2 2 2 2 14 2" xfId="26716"/>
    <cellStyle name="Note 12 2 2 2 2 2 14 3" xfId="26717"/>
    <cellStyle name="Note 12 2 2 2 2 2 14 4" xfId="26718"/>
    <cellStyle name="Note 12 2 2 2 2 2 15" xfId="26719"/>
    <cellStyle name="Note 12 2 2 2 2 2 15 2" xfId="26720"/>
    <cellStyle name="Note 12 2 2 2 2 2 15 3" xfId="26721"/>
    <cellStyle name="Note 12 2 2 2 2 2 15 4" xfId="26722"/>
    <cellStyle name="Note 12 2 2 2 2 2 16" xfId="26723"/>
    <cellStyle name="Note 12 2 2 2 2 2 16 2" xfId="26724"/>
    <cellStyle name="Note 12 2 2 2 2 2 16 3" xfId="26725"/>
    <cellStyle name="Note 12 2 2 2 2 2 16 4" xfId="26726"/>
    <cellStyle name="Note 12 2 2 2 2 2 17" xfId="26727"/>
    <cellStyle name="Note 12 2 2 2 2 2 17 2" xfId="26728"/>
    <cellStyle name="Note 12 2 2 2 2 2 17 3" xfId="26729"/>
    <cellStyle name="Note 12 2 2 2 2 2 17 4" xfId="26730"/>
    <cellStyle name="Note 12 2 2 2 2 2 18" xfId="26731"/>
    <cellStyle name="Note 12 2 2 2 2 2 18 2" xfId="26732"/>
    <cellStyle name="Note 12 2 2 2 2 2 18 3" xfId="26733"/>
    <cellStyle name="Note 12 2 2 2 2 2 18 4" xfId="26734"/>
    <cellStyle name="Note 12 2 2 2 2 2 19" xfId="26735"/>
    <cellStyle name="Note 12 2 2 2 2 2 19 2" xfId="26736"/>
    <cellStyle name="Note 12 2 2 2 2 2 19 3" xfId="26737"/>
    <cellStyle name="Note 12 2 2 2 2 2 19 4" xfId="26738"/>
    <cellStyle name="Note 12 2 2 2 2 2 2" xfId="26739"/>
    <cellStyle name="Note 12 2 2 2 2 2 2 2" xfId="26740"/>
    <cellStyle name="Note 12 2 2 2 2 2 2 3" xfId="26741"/>
    <cellStyle name="Note 12 2 2 2 2 2 2 4" xfId="26742"/>
    <cellStyle name="Note 12 2 2 2 2 2 20" xfId="26743"/>
    <cellStyle name="Note 12 2 2 2 2 2 20 2" xfId="26744"/>
    <cellStyle name="Note 12 2 2 2 2 2 20 3" xfId="26745"/>
    <cellStyle name="Note 12 2 2 2 2 2 20 4" xfId="26746"/>
    <cellStyle name="Note 12 2 2 2 2 2 21" xfId="26747"/>
    <cellStyle name="Note 12 2 2 2 2 2 22" xfId="26748"/>
    <cellStyle name="Note 12 2 2 2 2 2 3" xfId="26749"/>
    <cellStyle name="Note 12 2 2 2 2 2 3 2" xfId="26750"/>
    <cellStyle name="Note 12 2 2 2 2 2 3 3" xfId="26751"/>
    <cellStyle name="Note 12 2 2 2 2 2 3 4" xfId="26752"/>
    <cellStyle name="Note 12 2 2 2 2 2 4" xfId="26753"/>
    <cellStyle name="Note 12 2 2 2 2 2 4 2" xfId="26754"/>
    <cellStyle name="Note 12 2 2 2 2 2 4 3" xfId="26755"/>
    <cellStyle name="Note 12 2 2 2 2 2 4 4" xfId="26756"/>
    <cellStyle name="Note 12 2 2 2 2 2 5" xfId="26757"/>
    <cellStyle name="Note 12 2 2 2 2 2 5 2" xfId="26758"/>
    <cellStyle name="Note 12 2 2 2 2 2 5 3" xfId="26759"/>
    <cellStyle name="Note 12 2 2 2 2 2 5 4" xfId="26760"/>
    <cellStyle name="Note 12 2 2 2 2 2 6" xfId="26761"/>
    <cellStyle name="Note 12 2 2 2 2 2 6 2" xfId="26762"/>
    <cellStyle name="Note 12 2 2 2 2 2 6 3" xfId="26763"/>
    <cellStyle name="Note 12 2 2 2 2 2 6 4" xfId="26764"/>
    <cellStyle name="Note 12 2 2 2 2 2 7" xfId="26765"/>
    <cellStyle name="Note 12 2 2 2 2 2 7 2" xfId="26766"/>
    <cellStyle name="Note 12 2 2 2 2 2 7 3" xfId="26767"/>
    <cellStyle name="Note 12 2 2 2 2 2 7 4" xfId="26768"/>
    <cellStyle name="Note 12 2 2 2 2 2 8" xfId="26769"/>
    <cellStyle name="Note 12 2 2 2 2 2 8 2" xfId="26770"/>
    <cellStyle name="Note 12 2 2 2 2 2 8 3" xfId="26771"/>
    <cellStyle name="Note 12 2 2 2 2 2 8 4" xfId="26772"/>
    <cellStyle name="Note 12 2 2 2 2 2 9" xfId="26773"/>
    <cellStyle name="Note 12 2 2 2 2 2 9 2" xfId="26774"/>
    <cellStyle name="Note 12 2 2 2 2 2 9 3" xfId="26775"/>
    <cellStyle name="Note 12 2 2 2 2 2 9 4" xfId="26776"/>
    <cellStyle name="Note 12 2 2 2 2 20" xfId="26777"/>
    <cellStyle name="Note 12 2 2 2 2 20 2" xfId="26778"/>
    <cellStyle name="Note 12 2 2 2 2 20 3" xfId="26779"/>
    <cellStyle name="Note 12 2 2 2 2 20 4" xfId="26780"/>
    <cellStyle name="Note 12 2 2 2 2 21" xfId="26781"/>
    <cellStyle name="Note 12 2 2 2 2 21 2" xfId="26782"/>
    <cellStyle name="Note 12 2 2 2 2 21 3" xfId="26783"/>
    <cellStyle name="Note 12 2 2 2 2 21 4" xfId="26784"/>
    <cellStyle name="Note 12 2 2 2 2 22" xfId="26785"/>
    <cellStyle name="Note 12 2 2 2 2 22 2" xfId="26786"/>
    <cellStyle name="Note 12 2 2 2 2 22 3" xfId="26787"/>
    <cellStyle name="Note 12 2 2 2 2 22 4" xfId="26788"/>
    <cellStyle name="Note 12 2 2 2 2 23" xfId="26789"/>
    <cellStyle name="Note 12 2 2 2 2 23 2" xfId="26790"/>
    <cellStyle name="Note 12 2 2 2 2 23 3" xfId="26791"/>
    <cellStyle name="Note 12 2 2 2 2 23 4" xfId="26792"/>
    <cellStyle name="Note 12 2 2 2 2 24" xfId="26793"/>
    <cellStyle name="Note 12 2 2 2 2 25" xfId="26794"/>
    <cellStyle name="Note 12 2 2 2 2 3" xfId="26795"/>
    <cellStyle name="Note 12 2 2 2 2 3 10" xfId="26796"/>
    <cellStyle name="Note 12 2 2 2 2 3 10 2" xfId="26797"/>
    <cellStyle name="Note 12 2 2 2 2 3 10 3" xfId="26798"/>
    <cellStyle name="Note 12 2 2 2 2 3 10 4" xfId="26799"/>
    <cellStyle name="Note 12 2 2 2 2 3 11" xfId="26800"/>
    <cellStyle name="Note 12 2 2 2 2 3 11 2" xfId="26801"/>
    <cellStyle name="Note 12 2 2 2 2 3 11 3" xfId="26802"/>
    <cellStyle name="Note 12 2 2 2 2 3 11 4" xfId="26803"/>
    <cellStyle name="Note 12 2 2 2 2 3 12" xfId="26804"/>
    <cellStyle name="Note 12 2 2 2 2 3 12 2" xfId="26805"/>
    <cellStyle name="Note 12 2 2 2 2 3 12 3" xfId="26806"/>
    <cellStyle name="Note 12 2 2 2 2 3 12 4" xfId="26807"/>
    <cellStyle name="Note 12 2 2 2 2 3 13" xfId="26808"/>
    <cellStyle name="Note 12 2 2 2 2 3 13 2" xfId="26809"/>
    <cellStyle name="Note 12 2 2 2 2 3 13 3" xfId="26810"/>
    <cellStyle name="Note 12 2 2 2 2 3 13 4" xfId="26811"/>
    <cellStyle name="Note 12 2 2 2 2 3 14" xfId="26812"/>
    <cellStyle name="Note 12 2 2 2 2 3 14 2" xfId="26813"/>
    <cellStyle name="Note 12 2 2 2 2 3 14 3" xfId="26814"/>
    <cellStyle name="Note 12 2 2 2 2 3 14 4" xfId="26815"/>
    <cellStyle name="Note 12 2 2 2 2 3 15" xfId="26816"/>
    <cellStyle name="Note 12 2 2 2 2 3 15 2" xfId="26817"/>
    <cellStyle name="Note 12 2 2 2 2 3 15 3" xfId="26818"/>
    <cellStyle name="Note 12 2 2 2 2 3 15 4" xfId="26819"/>
    <cellStyle name="Note 12 2 2 2 2 3 16" xfId="26820"/>
    <cellStyle name="Note 12 2 2 2 2 3 16 2" xfId="26821"/>
    <cellStyle name="Note 12 2 2 2 2 3 16 3" xfId="26822"/>
    <cellStyle name="Note 12 2 2 2 2 3 16 4" xfId="26823"/>
    <cellStyle name="Note 12 2 2 2 2 3 17" xfId="26824"/>
    <cellStyle name="Note 12 2 2 2 2 3 17 2" xfId="26825"/>
    <cellStyle name="Note 12 2 2 2 2 3 17 3" xfId="26826"/>
    <cellStyle name="Note 12 2 2 2 2 3 17 4" xfId="26827"/>
    <cellStyle name="Note 12 2 2 2 2 3 18" xfId="26828"/>
    <cellStyle name="Note 12 2 2 2 2 3 18 2" xfId="26829"/>
    <cellStyle name="Note 12 2 2 2 2 3 18 3" xfId="26830"/>
    <cellStyle name="Note 12 2 2 2 2 3 18 4" xfId="26831"/>
    <cellStyle name="Note 12 2 2 2 2 3 19" xfId="26832"/>
    <cellStyle name="Note 12 2 2 2 2 3 19 2" xfId="26833"/>
    <cellStyle name="Note 12 2 2 2 2 3 19 3" xfId="26834"/>
    <cellStyle name="Note 12 2 2 2 2 3 19 4" xfId="26835"/>
    <cellStyle name="Note 12 2 2 2 2 3 2" xfId="26836"/>
    <cellStyle name="Note 12 2 2 2 2 3 2 2" xfId="26837"/>
    <cellStyle name="Note 12 2 2 2 2 3 2 3" xfId="26838"/>
    <cellStyle name="Note 12 2 2 2 2 3 2 4" xfId="26839"/>
    <cellStyle name="Note 12 2 2 2 2 3 20" xfId="26840"/>
    <cellStyle name="Note 12 2 2 2 2 3 20 2" xfId="26841"/>
    <cellStyle name="Note 12 2 2 2 2 3 20 3" xfId="26842"/>
    <cellStyle name="Note 12 2 2 2 2 3 20 4" xfId="26843"/>
    <cellStyle name="Note 12 2 2 2 2 3 21" xfId="26844"/>
    <cellStyle name="Note 12 2 2 2 2 3 22" xfId="26845"/>
    <cellStyle name="Note 12 2 2 2 2 3 3" xfId="26846"/>
    <cellStyle name="Note 12 2 2 2 2 3 3 2" xfId="26847"/>
    <cellStyle name="Note 12 2 2 2 2 3 3 3" xfId="26848"/>
    <cellStyle name="Note 12 2 2 2 2 3 3 4" xfId="26849"/>
    <cellStyle name="Note 12 2 2 2 2 3 4" xfId="26850"/>
    <cellStyle name="Note 12 2 2 2 2 3 4 2" xfId="26851"/>
    <cellStyle name="Note 12 2 2 2 2 3 4 3" xfId="26852"/>
    <cellStyle name="Note 12 2 2 2 2 3 4 4" xfId="26853"/>
    <cellStyle name="Note 12 2 2 2 2 3 5" xfId="26854"/>
    <cellStyle name="Note 12 2 2 2 2 3 5 2" xfId="26855"/>
    <cellStyle name="Note 12 2 2 2 2 3 5 3" xfId="26856"/>
    <cellStyle name="Note 12 2 2 2 2 3 5 4" xfId="26857"/>
    <cellStyle name="Note 12 2 2 2 2 3 6" xfId="26858"/>
    <cellStyle name="Note 12 2 2 2 2 3 6 2" xfId="26859"/>
    <cellStyle name="Note 12 2 2 2 2 3 6 3" xfId="26860"/>
    <cellStyle name="Note 12 2 2 2 2 3 6 4" xfId="26861"/>
    <cellStyle name="Note 12 2 2 2 2 3 7" xfId="26862"/>
    <cellStyle name="Note 12 2 2 2 2 3 7 2" xfId="26863"/>
    <cellStyle name="Note 12 2 2 2 2 3 7 3" xfId="26864"/>
    <cellStyle name="Note 12 2 2 2 2 3 7 4" xfId="26865"/>
    <cellStyle name="Note 12 2 2 2 2 3 8" xfId="26866"/>
    <cellStyle name="Note 12 2 2 2 2 3 8 2" xfId="26867"/>
    <cellStyle name="Note 12 2 2 2 2 3 8 3" xfId="26868"/>
    <cellStyle name="Note 12 2 2 2 2 3 8 4" xfId="26869"/>
    <cellStyle name="Note 12 2 2 2 2 3 9" xfId="26870"/>
    <cellStyle name="Note 12 2 2 2 2 3 9 2" xfId="26871"/>
    <cellStyle name="Note 12 2 2 2 2 3 9 3" xfId="26872"/>
    <cellStyle name="Note 12 2 2 2 2 3 9 4" xfId="26873"/>
    <cellStyle name="Note 12 2 2 2 2 4" xfId="26874"/>
    <cellStyle name="Note 12 2 2 2 2 4 10" xfId="26875"/>
    <cellStyle name="Note 12 2 2 2 2 4 10 2" xfId="26876"/>
    <cellStyle name="Note 12 2 2 2 2 4 10 3" xfId="26877"/>
    <cellStyle name="Note 12 2 2 2 2 4 10 4" xfId="26878"/>
    <cellStyle name="Note 12 2 2 2 2 4 11" xfId="26879"/>
    <cellStyle name="Note 12 2 2 2 2 4 11 2" xfId="26880"/>
    <cellStyle name="Note 12 2 2 2 2 4 11 3" xfId="26881"/>
    <cellStyle name="Note 12 2 2 2 2 4 11 4" xfId="26882"/>
    <cellStyle name="Note 12 2 2 2 2 4 12" xfId="26883"/>
    <cellStyle name="Note 12 2 2 2 2 4 12 2" xfId="26884"/>
    <cellStyle name="Note 12 2 2 2 2 4 12 3" xfId="26885"/>
    <cellStyle name="Note 12 2 2 2 2 4 12 4" xfId="26886"/>
    <cellStyle name="Note 12 2 2 2 2 4 13" xfId="26887"/>
    <cellStyle name="Note 12 2 2 2 2 4 13 2" xfId="26888"/>
    <cellStyle name="Note 12 2 2 2 2 4 13 3" xfId="26889"/>
    <cellStyle name="Note 12 2 2 2 2 4 13 4" xfId="26890"/>
    <cellStyle name="Note 12 2 2 2 2 4 14" xfId="26891"/>
    <cellStyle name="Note 12 2 2 2 2 4 14 2" xfId="26892"/>
    <cellStyle name="Note 12 2 2 2 2 4 14 3" xfId="26893"/>
    <cellStyle name="Note 12 2 2 2 2 4 14 4" xfId="26894"/>
    <cellStyle name="Note 12 2 2 2 2 4 15" xfId="26895"/>
    <cellStyle name="Note 12 2 2 2 2 4 15 2" xfId="26896"/>
    <cellStyle name="Note 12 2 2 2 2 4 15 3" xfId="26897"/>
    <cellStyle name="Note 12 2 2 2 2 4 15 4" xfId="26898"/>
    <cellStyle name="Note 12 2 2 2 2 4 16" xfId="26899"/>
    <cellStyle name="Note 12 2 2 2 2 4 16 2" xfId="26900"/>
    <cellStyle name="Note 12 2 2 2 2 4 16 3" xfId="26901"/>
    <cellStyle name="Note 12 2 2 2 2 4 16 4" xfId="26902"/>
    <cellStyle name="Note 12 2 2 2 2 4 17" xfId="26903"/>
    <cellStyle name="Note 12 2 2 2 2 4 17 2" xfId="26904"/>
    <cellStyle name="Note 12 2 2 2 2 4 17 3" xfId="26905"/>
    <cellStyle name="Note 12 2 2 2 2 4 17 4" xfId="26906"/>
    <cellStyle name="Note 12 2 2 2 2 4 18" xfId="26907"/>
    <cellStyle name="Note 12 2 2 2 2 4 18 2" xfId="26908"/>
    <cellStyle name="Note 12 2 2 2 2 4 18 3" xfId="26909"/>
    <cellStyle name="Note 12 2 2 2 2 4 18 4" xfId="26910"/>
    <cellStyle name="Note 12 2 2 2 2 4 19" xfId="26911"/>
    <cellStyle name="Note 12 2 2 2 2 4 19 2" xfId="26912"/>
    <cellStyle name="Note 12 2 2 2 2 4 19 3" xfId="26913"/>
    <cellStyle name="Note 12 2 2 2 2 4 19 4" xfId="26914"/>
    <cellStyle name="Note 12 2 2 2 2 4 2" xfId="26915"/>
    <cellStyle name="Note 12 2 2 2 2 4 2 2" xfId="26916"/>
    <cellStyle name="Note 12 2 2 2 2 4 2 3" xfId="26917"/>
    <cellStyle name="Note 12 2 2 2 2 4 2 4" xfId="26918"/>
    <cellStyle name="Note 12 2 2 2 2 4 20" xfId="26919"/>
    <cellStyle name="Note 12 2 2 2 2 4 20 2" xfId="26920"/>
    <cellStyle name="Note 12 2 2 2 2 4 20 3" xfId="26921"/>
    <cellStyle name="Note 12 2 2 2 2 4 20 4" xfId="26922"/>
    <cellStyle name="Note 12 2 2 2 2 4 21" xfId="26923"/>
    <cellStyle name="Note 12 2 2 2 2 4 22" xfId="26924"/>
    <cellStyle name="Note 12 2 2 2 2 4 3" xfId="26925"/>
    <cellStyle name="Note 12 2 2 2 2 4 3 2" xfId="26926"/>
    <cellStyle name="Note 12 2 2 2 2 4 3 3" xfId="26927"/>
    <cellStyle name="Note 12 2 2 2 2 4 3 4" xfId="26928"/>
    <cellStyle name="Note 12 2 2 2 2 4 4" xfId="26929"/>
    <cellStyle name="Note 12 2 2 2 2 4 4 2" xfId="26930"/>
    <cellStyle name="Note 12 2 2 2 2 4 4 3" xfId="26931"/>
    <cellStyle name="Note 12 2 2 2 2 4 4 4" xfId="26932"/>
    <cellStyle name="Note 12 2 2 2 2 4 5" xfId="26933"/>
    <cellStyle name="Note 12 2 2 2 2 4 5 2" xfId="26934"/>
    <cellStyle name="Note 12 2 2 2 2 4 5 3" xfId="26935"/>
    <cellStyle name="Note 12 2 2 2 2 4 5 4" xfId="26936"/>
    <cellStyle name="Note 12 2 2 2 2 4 6" xfId="26937"/>
    <cellStyle name="Note 12 2 2 2 2 4 6 2" xfId="26938"/>
    <cellStyle name="Note 12 2 2 2 2 4 6 3" xfId="26939"/>
    <cellStyle name="Note 12 2 2 2 2 4 6 4" xfId="26940"/>
    <cellStyle name="Note 12 2 2 2 2 4 7" xfId="26941"/>
    <cellStyle name="Note 12 2 2 2 2 4 7 2" xfId="26942"/>
    <cellStyle name="Note 12 2 2 2 2 4 7 3" xfId="26943"/>
    <cellStyle name="Note 12 2 2 2 2 4 7 4" xfId="26944"/>
    <cellStyle name="Note 12 2 2 2 2 4 8" xfId="26945"/>
    <cellStyle name="Note 12 2 2 2 2 4 8 2" xfId="26946"/>
    <cellStyle name="Note 12 2 2 2 2 4 8 3" xfId="26947"/>
    <cellStyle name="Note 12 2 2 2 2 4 8 4" xfId="26948"/>
    <cellStyle name="Note 12 2 2 2 2 4 9" xfId="26949"/>
    <cellStyle name="Note 12 2 2 2 2 4 9 2" xfId="26950"/>
    <cellStyle name="Note 12 2 2 2 2 4 9 3" xfId="26951"/>
    <cellStyle name="Note 12 2 2 2 2 4 9 4" xfId="26952"/>
    <cellStyle name="Note 12 2 2 2 2 5" xfId="26953"/>
    <cellStyle name="Note 12 2 2 2 2 5 2" xfId="26954"/>
    <cellStyle name="Note 12 2 2 2 2 5 3" xfId="26955"/>
    <cellStyle name="Note 12 2 2 2 2 5 4" xfId="26956"/>
    <cellStyle name="Note 12 2 2 2 2 6" xfId="26957"/>
    <cellStyle name="Note 12 2 2 2 2 6 2" xfId="26958"/>
    <cellStyle name="Note 12 2 2 2 2 6 3" xfId="26959"/>
    <cellStyle name="Note 12 2 2 2 2 6 4" xfId="26960"/>
    <cellStyle name="Note 12 2 2 2 2 7" xfId="26961"/>
    <cellStyle name="Note 12 2 2 2 2 7 2" xfId="26962"/>
    <cellStyle name="Note 12 2 2 2 2 7 3" xfId="26963"/>
    <cellStyle name="Note 12 2 2 2 2 7 4" xfId="26964"/>
    <cellStyle name="Note 12 2 2 2 2 8" xfId="26965"/>
    <cellStyle name="Note 12 2 2 2 2 8 2" xfId="26966"/>
    <cellStyle name="Note 12 2 2 2 2 8 3" xfId="26967"/>
    <cellStyle name="Note 12 2 2 2 2 8 4" xfId="26968"/>
    <cellStyle name="Note 12 2 2 2 2 9" xfId="26969"/>
    <cellStyle name="Note 12 2 2 2 2 9 2" xfId="26970"/>
    <cellStyle name="Note 12 2 2 2 2 9 3" xfId="26971"/>
    <cellStyle name="Note 12 2 2 2 2 9 4" xfId="26972"/>
    <cellStyle name="Note 12 2 2 2 20" xfId="26973"/>
    <cellStyle name="Note 12 2 2 2 20 2" xfId="26974"/>
    <cellStyle name="Note 12 2 2 2 20 3" xfId="26975"/>
    <cellStyle name="Note 12 2 2 2 20 4" xfId="26976"/>
    <cellStyle name="Note 12 2 2 2 21" xfId="26977"/>
    <cellStyle name="Note 12 2 2 2 21 2" xfId="26978"/>
    <cellStyle name="Note 12 2 2 2 21 3" xfId="26979"/>
    <cellStyle name="Note 12 2 2 2 21 4" xfId="26980"/>
    <cellStyle name="Note 12 2 2 2 22" xfId="26981"/>
    <cellStyle name="Note 12 2 2 2 22 2" xfId="26982"/>
    <cellStyle name="Note 12 2 2 2 22 3" xfId="26983"/>
    <cellStyle name="Note 12 2 2 2 22 4" xfId="26984"/>
    <cellStyle name="Note 12 2 2 2 23" xfId="26985"/>
    <cellStyle name="Note 12 2 2 2 23 2" xfId="26986"/>
    <cellStyle name="Note 12 2 2 2 23 3" xfId="26987"/>
    <cellStyle name="Note 12 2 2 2 23 4" xfId="26988"/>
    <cellStyle name="Note 12 2 2 2 24" xfId="26989"/>
    <cellStyle name="Note 12 2 2 2 25" xfId="26990"/>
    <cellStyle name="Note 12 2 2 2 3" xfId="26991"/>
    <cellStyle name="Note 12 2 2 2 3 10" xfId="26992"/>
    <cellStyle name="Note 12 2 2 2 3 10 2" xfId="26993"/>
    <cellStyle name="Note 12 2 2 2 3 10 3" xfId="26994"/>
    <cellStyle name="Note 12 2 2 2 3 10 4" xfId="26995"/>
    <cellStyle name="Note 12 2 2 2 3 11" xfId="26996"/>
    <cellStyle name="Note 12 2 2 2 3 11 2" xfId="26997"/>
    <cellStyle name="Note 12 2 2 2 3 11 3" xfId="26998"/>
    <cellStyle name="Note 12 2 2 2 3 11 4" xfId="26999"/>
    <cellStyle name="Note 12 2 2 2 3 12" xfId="27000"/>
    <cellStyle name="Note 12 2 2 2 3 12 2" xfId="27001"/>
    <cellStyle name="Note 12 2 2 2 3 12 3" xfId="27002"/>
    <cellStyle name="Note 12 2 2 2 3 12 4" xfId="27003"/>
    <cellStyle name="Note 12 2 2 2 3 13" xfId="27004"/>
    <cellStyle name="Note 12 2 2 2 3 13 2" xfId="27005"/>
    <cellStyle name="Note 12 2 2 2 3 13 3" xfId="27006"/>
    <cellStyle name="Note 12 2 2 2 3 13 4" xfId="27007"/>
    <cellStyle name="Note 12 2 2 2 3 14" xfId="27008"/>
    <cellStyle name="Note 12 2 2 2 3 14 2" xfId="27009"/>
    <cellStyle name="Note 12 2 2 2 3 14 3" xfId="27010"/>
    <cellStyle name="Note 12 2 2 2 3 14 4" xfId="27011"/>
    <cellStyle name="Note 12 2 2 2 3 15" xfId="27012"/>
    <cellStyle name="Note 12 2 2 2 3 15 2" xfId="27013"/>
    <cellStyle name="Note 12 2 2 2 3 15 3" xfId="27014"/>
    <cellStyle name="Note 12 2 2 2 3 15 4" xfId="27015"/>
    <cellStyle name="Note 12 2 2 2 3 16" xfId="27016"/>
    <cellStyle name="Note 12 2 2 2 3 16 2" xfId="27017"/>
    <cellStyle name="Note 12 2 2 2 3 16 3" xfId="27018"/>
    <cellStyle name="Note 12 2 2 2 3 16 4" xfId="27019"/>
    <cellStyle name="Note 12 2 2 2 3 17" xfId="27020"/>
    <cellStyle name="Note 12 2 2 2 3 17 2" xfId="27021"/>
    <cellStyle name="Note 12 2 2 2 3 17 3" xfId="27022"/>
    <cellStyle name="Note 12 2 2 2 3 17 4" xfId="27023"/>
    <cellStyle name="Note 12 2 2 2 3 18" xfId="27024"/>
    <cellStyle name="Note 12 2 2 2 3 18 2" xfId="27025"/>
    <cellStyle name="Note 12 2 2 2 3 18 3" xfId="27026"/>
    <cellStyle name="Note 12 2 2 2 3 18 4" xfId="27027"/>
    <cellStyle name="Note 12 2 2 2 3 19" xfId="27028"/>
    <cellStyle name="Note 12 2 2 2 3 19 2" xfId="27029"/>
    <cellStyle name="Note 12 2 2 2 3 19 3" xfId="27030"/>
    <cellStyle name="Note 12 2 2 2 3 19 4" xfId="27031"/>
    <cellStyle name="Note 12 2 2 2 3 2" xfId="27032"/>
    <cellStyle name="Note 12 2 2 2 3 2 2" xfId="27033"/>
    <cellStyle name="Note 12 2 2 2 3 2 3" xfId="27034"/>
    <cellStyle name="Note 12 2 2 2 3 2 4" xfId="27035"/>
    <cellStyle name="Note 12 2 2 2 3 20" xfId="27036"/>
    <cellStyle name="Note 12 2 2 2 3 20 2" xfId="27037"/>
    <cellStyle name="Note 12 2 2 2 3 20 3" xfId="27038"/>
    <cellStyle name="Note 12 2 2 2 3 20 4" xfId="27039"/>
    <cellStyle name="Note 12 2 2 2 3 21" xfId="27040"/>
    <cellStyle name="Note 12 2 2 2 3 22" xfId="27041"/>
    <cellStyle name="Note 12 2 2 2 3 3" xfId="27042"/>
    <cellStyle name="Note 12 2 2 2 3 3 2" xfId="27043"/>
    <cellStyle name="Note 12 2 2 2 3 3 3" xfId="27044"/>
    <cellStyle name="Note 12 2 2 2 3 3 4" xfId="27045"/>
    <cellStyle name="Note 12 2 2 2 3 4" xfId="27046"/>
    <cellStyle name="Note 12 2 2 2 3 4 2" xfId="27047"/>
    <cellStyle name="Note 12 2 2 2 3 4 3" xfId="27048"/>
    <cellStyle name="Note 12 2 2 2 3 4 4" xfId="27049"/>
    <cellStyle name="Note 12 2 2 2 3 5" xfId="27050"/>
    <cellStyle name="Note 12 2 2 2 3 5 2" xfId="27051"/>
    <cellStyle name="Note 12 2 2 2 3 5 3" xfId="27052"/>
    <cellStyle name="Note 12 2 2 2 3 5 4" xfId="27053"/>
    <cellStyle name="Note 12 2 2 2 3 6" xfId="27054"/>
    <cellStyle name="Note 12 2 2 2 3 6 2" xfId="27055"/>
    <cellStyle name="Note 12 2 2 2 3 6 3" xfId="27056"/>
    <cellStyle name="Note 12 2 2 2 3 6 4" xfId="27057"/>
    <cellStyle name="Note 12 2 2 2 3 7" xfId="27058"/>
    <cellStyle name="Note 12 2 2 2 3 7 2" xfId="27059"/>
    <cellStyle name="Note 12 2 2 2 3 7 3" xfId="27060"/>
    <cellStyle name="Note 12 2 2 2 3 7 4" xfId="27061"/>
    <cellStyle name="Note 12 2 2 2 3 8" xfId="27062"/>
    <cellStyle name="Note 12 2 2 2 3 8 2" xfId="27063"/>
    <cellStyle name="Note 12 2 2 2 3 8 3" xfId="27064"/>
    <cellStyle name="Note 12 2 2 2 3 8 4" xfId="27065"/>
    <cellStyle name="Note 12 2 2 2 3 9" xfId="27066"/>
    <cellStyle name="Note 12 2 2 2 3 9 2" xfId="27067"/>
    <cellStyle name="Note 12 2 2 2 3 9 3" xfId="27068"/>
    <cellStyle name="Note 12 2 2 2 3 9 4" xfId="27069"/>
    <cellStyle name="Note 12 2 2 2 4" xfId="27070"/>
    <cellStyle name="Note 12 2 2 2 4 10" xfId="27071"/>
    <cellStyle name="Note 12 2 2 2 4 10 2" xfId="27072"/>
    <cellStyle name="Note 12 2 2 2 4 10 3" xfId="27073"/>
    <cellStyle name="Note 12 2 2 2 4 10 4" xfId="27074"/>
    <cellStyle name="Note 12 2 2 2 4 11" xfId="27075"/>
    <cellStyle name="Note 12 2 2 2 4 11 2" xfId="27076"/>
    <cellStyle name="Note 12 2 2 2 4 11 3" xfId="27077"/>
    <cellStyle name="Note 12 2 2 2 4 11 4" xfId="27078"/>
    <cellStyle name="Note 12 2 2 2 4 12" xfId="27079"/>
    <cellStyle name="Note 12 2 2 2 4 12 2" xfId="27080"/>
    <cellStyle name="Note 12 2 2 2 4 12 3" xfId="27081"/>
    <cellStyle name="Note 12 2 2 2 4 12 4" xfId="27082"/>
    <cellStyle name="Note 12 2 2 2 4 13" xfId="27083"/>
    <cellStyle name="Note 12 2 2 2 4 13 2" xfId="27084"/>
    <cellStyle name="Note 12 2 2 2 4 13 3" xfId="27085"/>
    <cellStyle name="Note 12 2 2 2 4 13 4" xfId="27086"/>
    <cellStyle name="Note 12 2 2 2 4 14" xfId="27087"/>
    <cellStyle name="Note 12 2 2 2 4 14 2" xfId="27088"/>
    <cellStyle name="Note 12 2 2 2 4 14 3" xfId="27089"/>
    <cellStyle name="Note 12 2 2 2 4 14 4" xfId="27090"/>
    <cellStyle name="Note 12 2 2 2 4 15" xfId="27091"/>
    <cellStyle name="Note 12 2 2 2 4 15 2" xfId="27092"/>
    <cellStyle name="Note 12 2 2 2 4 15 3" xfId="27093"/>
    <cellStyle name="Note 12 2 2 2 4 15 4" xfId="27094"/>
    <cellStyle name="Note 12 2 2 2 4 16" xfId="27095"/>
    <cellStyle name="Note 12 2 2 2 4 16 2" xfId="27096"/>
    <cellStyle name="Note 12 2 2 2 4 16 3" xfId="27097"/>
    <cellStyle name="Note 12 2 2 2 4 16 4" xfId="27098"/>
    <cellStyle name="Note 12 2 2 2 4 17" xfId="27099"/>
    <cellStyle name="Note 12 2 2 2 4 17 2" xfId="27100"/>
    <cellStyle name="Note 12 2 2 2 4 17 3" xfId="27101"/>
    <cellStyle name="Note 12 2 2 2 4 17 4" xfId="27102"/>
    <cellStyle name="Note 12 2 2 2 4 18" xfId="27103"/>
    <cellStyle name="Note 12 2 2 2 4 18 2" xfId="27104"/>
    <cellStyle name="Note 12 2 2 2 4 18 3" xfId="27105"/>
    <cellStyle name="Note 12 2 2 2 4 18 4" xfId="27106"/>
    <cellStyle name="Note 12 2 2 2 4 19" xfId="27107"/>
    <cellStyle name="Note 12 2 2 2 4 19 2" xfId="27108"/>
    <cellStyle name="Note 12 2 2 2 4 19 3" xfId="27109"/>
    <cellStyle name="Note 12 2 2 2 4 19 4" xfId="27110"/>
    <cellStyle name="Note 12 2 2 2 4 2" xfId="27111"/>
    <cellStyle name="Note 12 2 2 2 4 2 2" xfId="27112"/>
    <cellStyle name="Note 12 2 2 2 4 2 3" xfId="27113"/>
    <cellStyle name="Note 12 2 2 2 4 2 4" xfId="27114"/>
    <cellStyle name="Note 12 2 2 2 4 20" xfId="27115"/>
    <cellStyle name="Note 12 2 2 2 4 20 2" xfId="27116"/>
    <cellStyle name="Note 12 2 2 2 4 20 3" xfId="27117"/>
    <cellStyle name="Note 12 2 2 2 4 20 4" xfId="27118"/>
    <cellStyle name="Note 12 2 2 2 4 21" xfId="27119"/>
    <cellStyle name="Note 12 2 2 2 4 22" xfId="27120"/>
    <cellStyle name="Note 12 2 2 2 4 3" xfId="27121"/>
    <cellStyle name="Note 12 2 2 2 4 3 2" xfId="27122"/>
    <cellStyle name="Note 12 2 2 2 4 3 3" xfId="27123"/>
    <cellStyle name="Note 12 2 2 2 4 3 4" xfId="27124"/>
    <cellStyle name="Note 12 2 2 2 4 4" xfId="27125"/>
    <cellStyle name="Note 12 2 2 2 4 4 2" xfId="27126"/>
    <cellStyle name="Note 12 2 2 2 4 4 3" xfId="27127"/>
    <cellStyle name="Note 12 2 2 2 4 4 4" xfId="27128"/>
    <cellStyle name="Note 12 2 2 2 4 5" xfId="27129"/>
    <cellStyle name="Note 12 2 2 2 4 5 2" xfId="27130"/>
    <cellStyle name="Note 12 2 2 2 4 5 3" xfId="27131"/>
    <cellStyle name="Note 12 2 2 2 4 5 4" xfId="27132"/>
    <cellStyle name="Note 12 2 2 2 4 6" xfId="27133"/>
    <cellStyle name="Note 12 2 2 2 4 6 2" xfId="27134"/>
    <cellStyle name="Note 12 2 2 2 4 6 3" xfId="27135"/>
    <cellStyle name="Note 12 2 2 2 4 6 4" xfId="27136"/>
    <cellStyle name="Note 12 2 2 2 4 7" xfId="27137"/>
    <cellStyle name="Note 12 2 2 2 4 7 2" xfId="27138"/>
    <cellStyle name="Note 12 2 2 2 4 7 3" xfId="27139"/>
    <cellStyle name="Note 12 2 2 2 4 7 4" xfId="27140"/>
    <cellStyle name="Note 12 2 2 2 4 8" xfId="27141"/>
    <cellStyle name="Note 12 2 2 2 4 8 2" xfId="27142"/>
    <cellStyle name="Note 12 2 2 2 4 8 3" xfId="27143"/>
    <cellStyle name="Note 12 2 2 2 4 8 4" xfId="27144"/>
    <cellStyle name="Note 12 2 2 2 4 9" xfId="27145"/>
    <cellStyle name="Note 12 2 2 2 4 9 2" xfId="27146"/>
    <cellStyle name="Note 12 2 2 2 4 9 3" xfId="27147"/>
    <cellStyle name="Note 12 2 2 2 4 9 4" xfId="27148"/>
    <cellStyle name="Note 12 2 2 2 5" xfId="27149"/>
    <cellStyle name="Note 12 2 2 2 5 2" xfId="27150"/>
    <cellStyle name="Note 12 2 2 2 5 3" xfId="27151"/>
    <cellStyle name="Note 12 2 2 2 5 4" xfId="27152"/>
    <cellStyle name="Note 12 2 2 2 6" xfId="27153"/>
    <cellStyle name="Note 12 2 2 2 6 2" xfId="27154"/>
    <cellStyle name="Note 12 2 2 2 6 3" xfId="27155"/>
    <cellStyle name="Note 12 2 2 2 6 4" xfId="27156"/>
    <cellStyle name="Note 12 2 2 2 7" xfId="27157"/>
    <cellStyle name="Note 12 2 2 2 7 2" xfId="27158"/>
    <cellStyle name="Note 12 2 2 2 7 3" xfId="27159"/>
    <cellStyle name="Note 12 2 2 2 7 4" xfId="27160"/>
    <cellStyle name="Note 12 2 2 2 8" xfId="27161"/>
    <cellStyle name="Note 12 2 2 2 8 2" xfId="27162"/>
    <cellStyle name="Note 12 2 2 2 8 3" xfId="27163"/>
    <cellStyle name="Note 12 2 2 2 8 4" xfId="27164"/>
    <cellStyle name="Note 12 2 2 2 9" xfId="27165"/>
    <cellStyle name="Note 12 2 2 2 9 2" xfId="27166"/>
    <cellStyle name="Note 12 2 2 2 9 3" xfId="27167"/>
    <cellStyle name="Note 12 2 2 2 9 4" xfId="27168"/>
    <cellStyle name="Note 12 2 2 20" xfId="27169"/>
    <cellStyle name="Note 12 2 2 20 2" xfId="27170"/>
    <cellStyle name="Note 12 2 2 20 3" xfId="27171"/>
    <cellStyle name="Note 12 2 2 20 4" xfId="27172"/>
    <cellStyle name="Note 12 2 2 21" xfId="27173"/>
    <cellStyle name="Note 12 2 2 21 2" xfId="27174"/>
    <cellStyle name="Note 12 2 2 21 3" xfId="27175"/>
    <cellStyle name="Note 12 2 2 21 4" xfId="27176"/>
    <cellStyle name="Note 12 2 2 22" xfId="27177"/>
    <cellStyle name="Note 12 2 2 22 2" xfId="27178"/>
    <cellStyle name="Note 12 2 2 22 3" xfId="27179"/>
    <cellStyle name="Note 12 2 2 22 4" xfId="27180"/>
    <cellStyle name="Note 12 2 2 23" xfId="27181"/>
    <cellStyle name="Note 12 2 2 23 2" xfId="27182"/>
    <cellStyle name="Note 12 2 2 23 3" xfId="27183"/>
    <cellStyle name="Note 12 2 2 23 4" xfId="27184"/>
    <cellStyle name="Note 12 2 2 24" xfId="27185"/>
    <cellStyle name="Note 12 2 2 24 2" xfId="27186"/>
    <cellStyle name="Note 12 2 2 24 3" xfId="27187"/>
    <cellStyle name="Note 12 2 2 24 4" xfId="27188"/>
    <cellStyle name="Note 12 2 2 25" xfId="27189"/>
    <cellStyle name="Note 12 2 2 25 2" xfId="27190"/>
    <cellStyle name="Note 12 2 2 25 3" xfId="27191"/>
    <cellStyle name="Note 12 2 2 25 4" xfId="27192"/>
    <cellStyle name="Note 12 2 2 26" xfId="27193"/>
    <cellStyle name="Note 12 2 2 26 2" xfId="27194"/>
    <cellStyle name="Note 12 2 2 26 3" xfId="27195"/>
    <cellStyle name="Note 12 2 2 26 4" xfId="27196"/>
    <cellStyle name="Note 12 2 2 27" xfId="27197"/>
    <cellStyle name="Note 12 2 2 27 2" xfId="27198"/>
    <cellStyle name="Note 12 2 2 27 3" xfId="27199"/>
    <cellStyle name="Note 12 2 2 27 4" xfId="27200"/>
    <cellStyle name="Note 12 2 2 28" xfId="27201"/>
    <cellStyle name="Note 12 2 2 28 2" xfId="27202"/>
    <cellStyle name="Note 12 2 2 28 3" xfId="27203"/>
    <cellStyle name="Note 12 2 2 28 4" xfId="27204"/>
    <cellStyle name="Note 12 2 2 29" xfId="27205"/>
    <cellStyle name="Note 12 2 2 29 2" xfId="27206"/>
    <cellStyle name="Note 12 2 2 29 3" xfId="27207"/>
    <cellStyle name="Note 12 2 2 29 4" xfId="27208"/>
    <cellStyle name="Note 12 2 2 3" xfId="27209"/>
    <cellStyle name="Note 12 2 2 3 10" xfId="27210"/>
    <cellStyle name="Note 12 2 2 3 10 2" xfId="27211"/>
    <cellStyle name="Note 12 2 2 3 10 3" xfId="27212"/>
    <cellStyle name="Note 12 2 2 3 10 4" xfId="27213"/>
    <cellStyle name="Note 12 2 2 3 11" xfId="27214"/>
    <cellStyle name="Note 12 2 2 3 11 2" xfId="27215"/>
    <cellStyle name="Note 12 2 2 3 11 3" xfId="27216"/>
    <cellStyle name="Note 12 2 2 3 11 4" xfId="27217"/>
    <cellStyle name="Note 12 2 2 3 12" xfId="27218"/>
    <cellStyle name="Note 12 2 2 3 12 2" xfId="27219"/>
    <cellStyle name="Note 12 2 2 3 12 3" xfId="27220"/>
    <cellStyle name="Note 12 2 2 3 12 4" xfId="27221"/>
    <cellStyle name="Note 12 2 2 3 13" xfId="27222"/>
    <cellStyle name="Note 12 2 2 3 13 2" xfId="27223"/>
    <cellStyle name="Note 12 2 2 3 13 3" xfId="27224"/>
    <cellStyle name="Note 12 2 2 3 13 4" xfId="27225"/>
    <cellStyle name="Note 12 2 2 3 14" xfId="27226"/>
    <cellStyle name="Note 12 2 2 3 14 2" xfId="27227"/>
    <cellStyle name="Note 12 2 2 3 14 3" xfId="27228"/>
    <cellStyle name="Note 12 2 2 3 14 4" xfId="27229"/>
    <cellStyle name="Note 12 2 2 3 15" xfId="27230"/>
    <cellStyle name="Note 12 2 2 3 15 2" xfId="27231"/>
    <cellStyle name="Note 12 2 2 3 15 3" xfId="27232"/>
    <cellStyle name="Note 12 2 2 3 15 4" xfId="27233"/>
    <cellStyle name="Note 12 2 2 3 16" xfId="27234"/>
    <cellStyle name="Note 12 2 2 3 16 2" xfId="27235"/>
    <cellStyle name="Note 12 2 2 3 16 3" xfId="27236"/>
    <cellStyle name="Note 12 2 2 3 16 4" xfId="27237"/>
    <cellStyle name="Note 12 2 2 3 17" xfId="27238"/>
    <cellStyle name="Note 12 2 2 3 17 2" xfId="27239"/>
    <cellStyle name="Note 12 2 2 3 17 3" xfId="27240"/>
    <cellStyle name="Note 12 2 2 3 17 4" xfId="27241"/>
    <cellStyle name="Note 12 2 2 3 18" xfId="27242"/>
    <cellStyle name="Note 12 2 2 3 18 2" xfId="27243"/>
    <cellStyle name="Note 12 2 2 3 18 3" xfId="27244"/>
    <cellStyle name="Note 12 2 2 3 18 4" xfId="27245"/>
    <cellStyle name="Note 12 2 2 3 19" xfId="27246"/>
    <cellStyle name="Note 12 2 2 3 19 2" xfId="27247"/>
    <cellStyle name="Note 12 2 2 3 19 3" xfId="27248"/>
    <cellStyle name="Note 12 2 2 3 19 4" xfId="27249"/>
    <cellStyle name="Note 12 2 2 3 2" xfId="27250"/>
    <cellStyle name="Note 12 2 2 3 2 2" xfId="27251"/>
    <cellStyle name="Note 12 2 2 3 2 3" xfId="27252"/>
    <cellStyle name="Note 12 2 2 3 2 4" xfId="27253"/>
    <cellStyle name="Note 12 2 2 3 20" xfId="27254"/>
    <cellStyle name="Note 12 2 2 3 20 2" xfId="27255"/>
    <cellStyle name="Note 12 2 2 3 20 3" xfId="27256"/>
    <cellStyle name="Note 12 2 2 3 20 4" xfId="27257"/>
    <cellStyle name="Note 12 2 2 3 21" xfId="27258"/>
    <cellStyle name="Note 12 2 2 3 22" xfId="27259"/>
    <cellStyle name="Note 12 2 2 3 3" xfId="27260"/>
    <cellStyle name="Note 12 2 2 3 3 2" xfId="27261"/>
    <cellStyle name="Note 12 2 2 3 3 3" xfId="27262"/>
    <cellStyle name="Note 12 2 2 3 3 4" xfId="27263"/>
    <cellStyle name="Note 12 2 2 3 4" xfId="27264"/>
    <cellStyle name="Note 12 2 2 3 4 2" xfId="27265"/>
    <cellStyle name="Note 12 2 2 3 4 3" xfId="27266"/>
    <cellStyle name="Note 12 2 2 3 4 4" xfId="27267"/>
    <cellStyle name="Note 12 2 2 3 5" xfId="27268"/>
    <cellStyle name="Note 12 2 2 3 5 2" xfId="27269"/>
    <cellStyle name="Note 12 2 2 3 5 3" xfId="27270"/>
    <cellStyle name="Note 12 2 2 3 5 4" xfId="27271"/>
    <cellStyle name="Note 12 2 2 3 6" xfId="27272"/>
    <cellStyle name="Note 12 2 2 3 6 2" xfId="27273"/>
    <cellStyle name="Note 12 2 2 3 6 3" xfId="27274"/>
    <cellStyle name="Note 12 2 2 3 6 4" xfId="27275"/>
    <cellStyle name="Note 12 2 2 3 7" xfId="27276"/>
    <cellStyle name="Note 12 2 2 3 7 2" xfId="27277"/>
    <cellStyle name="Note 12 2 2 3 7 3" xfId="27278"/>
    <cellStyle name="Note 12 2 2 3 7 4" xfId="27279"/>
    <cellStyle name="Note 12 2 2 3 8" xfId="27280"/>
    <cellStyle name="Note 12 2 2 3 8 2" xfId="27281"/>
    <cellStyle name="Note 12 2 2 3 8 3" xfId="27282"/>
    <cellStyle name="Note 12 2 2 3 8 4" xfId="27283"/>
    <cellStyle name="Note 12 2 2 3 9" xfId="27284"/>
    <cellStyle name="Note 12 2 2 3 9 2" xfId="27285"/>
    <cellStyle name="Note 12 2 2 3 9 3" xfId="27286"/>
    <cellStyle name="Note 12 2 2 3 9 4" xfId="27287"/>
    <cellStyle name="Note 12 2 2 30" xfId="27288"/>
    <cellStyle name="Note 12 2 2 30 2" xfId="27289"/>
    <cellStyle name="Note 12 2 2 30 3" xfId="27290"/>
    <cellStyle name="Note 12 2 2 30 4" xfId="27291"/>
    <cellStyle name="Note 12 2 2 31" xfId="27292"/>
    <cellStyle name="Note 12 2 2 31 2" xfId="27293"/>
    <cellStyle name="Note 12 2 2 31 3" xfId="27294"/>
    <cellStyle name="Note 12 2 2 31 4" xfId="27295"/>
    <cellStyle name="Note 12 2 2 32" xfId="27296"/>
    <cellStyle name="Note 12 2 2 32 2" xfId="27297"/>
    <cellStyle name="Note 12 2 2 32 3" xfId="27298"/>
    <cellStyle name="Note 12 2 2 32 4" xfId="27299"/>
    <cellStyle name="Note 12 2 2 33" xfId="27300"/>
    <cellStyle name="Note 12 2 2 33 2" xfId="27301"/>
    <cellStyle name="Note 12 2 2 33 3" xfId="27302"/>
    <cellStyle name="Note 12 2 2 33 4" xfId="27303"/>
    <cellStyle name="Note 12 2 2 34" xfId="27304"/>
    <cellStyle name="Note 12 2 2 34 2" xfId="27305"/>
    <cellStyle name="Note 12 2 2 34 3" xfId="27306"/>
    <cellStyle name="Note 12 2 2 34 4" xfId="27307"/>
    <cellStyle name="Note 12 2 2 35" xfId="27308"/>
    <cellStyle name="Note 12 2 2 36" xfId="27309"/>
    <cellStyle name="Note 12 2 2 4" xfId="27310"/>
    <cellStyle name="Note 12 2 2 4 10" xfId="27311"/>
    <cellStyle name="Note 12 2 2 4 10 2" xfId="27312"/>
    <cellStyle name="Note 12 2 2 4 10 3" xfId="27313"/>
    <cellStyle name="Note 12 2 2 4 10 4" xfId="27314"/>
    <cellStyle name="Note 12 2 2 4 11" xfId="27315"/>
    <cellStyle name="Note 12 2 2 4 11 2" xfId="27316"/>
    <cellStyle name="Note 12 2 2 4 11 3" xfId="27317"/>
    <cellStyle name="Note 12 2 2 4 11 4" xfId="27318"/>
    <cellStyle name="Note 12 2 2 4 12" xfId="27319"/>
    <cellStyle name="Note 12 2 2 4 12 2" xfId="27320"/>
    <cellStyle name="Note 12 2 2 4 12 3" xfId="27321"/>
    <cellStyle name="Note 12 2 2 4 12 4" xfId="27322"/>
    <cellStyle name="Note 12 2 2 4 13" xfId="27323"/>
    <cellStyle name="Note 12 2 2 4 13 2" xfId="27324"/>
    <cellStyle name="Note 12 2 2 4 13 3" xfId="27325"/>
    <cellStyle name="Note 12 2 2 4 13 4" xfId="27326"/>
    <cellStyle name="Note 12 2 2 4 14" xfId="27327"/>
    <cellStyle name="Note 12 2 2 4 14 2" xfId="27328"/>
    <cellStyle name="Note 12 2 2 4 14 3" xfId="27329"/>
    <cellStyle name="Note 12 2 2 4 14 4" xfId="27330"/>
    <cellStyle name="Note 12 2 2 4 15" xfId="27331"/>
    <cellStyle name="Note 12 2 2 4 15 2" xfId="27332"/>
    <cellStyle name="Note 12 2 2 4 15 3" xfId="27333"/>
    <cellStyle name="Note 12 2 2 4 15 4" xfId="27334"/>
    <cellStyle name="Note 12 2 2 4 16" xfId="27335"/>
    <cellStyle name="Note 12 2 2 4 16 2" xfId="27336"/>
    <cellStyle name="Note 12 2 2 4 16 3" xfId="27337"/>
    <cellStyle name="Note 12 2 2 4 16 4" xfId="27338"/>
    <cellStyle name="Note 12 2 2 4 17" xfId="27339"/>
    <cellStyle name="Note 12 2 2 4 17 2" xfId="27340"/>
    <cellStyle name="Note 12 2 2 4 17 3" xfId="27341"/>
    <cellStyle name="Note 12 2 2 4 17 4" xfId="27342"/>
    <cellStyle name="Note 12 2 2 4 18" xfId="27343"/>
    <cellStyle name="Note 12 2 2 4 18 2" xfId="27344"/>
    <cellStyle name="Note 12 2 2 4 18 3" xfId="27345"/>
    <cellStyle name="Note 12 2 2 4 18 4" xfId="27346"/>
    <cellStyle name="Note 12 2 2 4 19" xfId="27347"/>
    <cellStyle name="Note 12 2 2 4 19 2" xfId="27348"/>
    <cellStyle name="Note 12 2 2 4 19 3" xfId="27349"/>
    <cellStyle name="Note 12 2 2 4 19 4" xfId="27350"/>
    <cellStyle name="Note 12 2 2 4 2" xfId="27351"/>
    <cellStyle name="Note 12 2 2 4 2 2" xfId="27352"/>
    <cellStyle name="Note 12 2 2 4 2 3" xfId="27353"/>
    <cellStyle name="Note 12 2 2 4 2 4" xfId="27354"/>
    <cellStyle name="Note 12 2 2 4 20" xfId="27355"/>
    <cellStyle name="Note 12 2 2 4 20 2" xfId="27356"/>
    <cellStyle name="Note 12 2 2 4 20 3" xfId="27357"/>
    <cellStyle name="Note 12 2 2 4 20 4" xfId="27358"/>
    <cellStyle name="Note 12 2 2 4 21" xfId="27359"/>
    <cellStyle name="Note 12 2 2 4 22" xfId="27360"/>
    <cellStyle name="Note 12 2 2 4 3" xfId="27361"/>
    <cellStyle name="Note 12 2 2 4 3 2" xfId="27362"/>
    <cellStyle name="Note 12 2 2 4 3 3" xfId="27363"/>
    <cellStyle name="Note 12 2 2 4 3 4" xfId="27364"/>
    <cellStyle name="Note 12 2 2 4 4" xfId="27365"/>
    <cellStyle name="Note 12 2 2 4 4 2" xfId="27366"/>
    <cellStyle name="Note 12 2 2 4 4 3" xfId="27367"/>
    <cellStyle name="Note 12 2 2 4 4 4" xfId="27368"/>
    <cellStyle name="Note 12 2 2 4 5" xfId="27369"/>
    <cellStyle name="Note 12 2 2 4 5 2" xfId="27370"/>
    <cellStyle name="Note 12 2 2 4 5 3" xfId="27371"/>
    <cellStyle name="Note 12 2 2 4 5 4" xfId="27372"/>
    <cellStyle name="Note 12 2 2 4 6" xfId="27373"/>
    <cellStyle name="Note 12 2 2 4 6 2" xfId="27374"/>
    <cellStyle name="Note 12 2 2 4 6 3" xfId="27375"/>
    <cellStyle name="Note 12 2 2 4 6 4" xfId="27376"/>
    <cellStyle name="Note 12 2 2 4 7" xfId="27377"/>
    <cellStyle name="Note 12 2 2 4 7 2" xfId="27378"/>
    <cellStyle name="Note 12 2 2 4 7 3" xfId="27379"/>
    <cellStyle name="Note 12 2 2 4 7 4" xfId="27380"/>
    <cellStyle name="Note 12 2 2 4 8" xfId="27381"/>
    <cellStyle name="Note 12 2 2 4 8 2" xfId="27382"/>
    <cellStyle name="Note 12 2 2 4 8 3" xfId="27383"/>
    <cellStyle name="Note 12 2 2 4 8 4" xfId="27384"/>
    <cellStyle name="Note 12 2 2 4 9" xfId="27385"/>
    <cellStyle name="Note 12 2 2 4 9 2" xfId="27386"/>
    <cellStyle name="Note 12 2 2 4 9 3" xfId="27387"/>
    <cellStyle name="Note 12 2 2 4 9 4" xfId="27388"/>
    <cellStyle name="Note 12 2 2 5" xfId="27389"/>
    <cellStyle name="Note 12 2 2 5 10" xfId="27390"/>
    <cellStyle name="Note 12 2 2 5 10 2" xfId="27391"/>
    <cellStyle name="Note 12 2 2 5 10 3" xfId="27392"/>
    <cellStyle name="Note 12 2 2 5 10 4" xfId="27393"/>
    <cellStyle name="Note 12 2 2 5 11" xfId="27394"/>
    <cellStyle name="Note 12 2 2 5 11 2" xfId="27395"/>
    <cellStyle name="Note 12 2 2 5 11 3" xfId="27396"/>
    <cellStyle name="Note 12 2 2 5 11 4" xfId="27397"/>
    <cellStyle name="Note 12 2 2 5 12" xfId="27398"/>
    <cellStyle name="Note 12 2 2 5 12 2" xfId="27399"/>
    <cellStyle name="Note 12 2 2 5 12 3" xfId="27400"/>
    <cellStyle name="Note 12 2 2 5 12 4" xfId="27401"/>
    <cellStyle name="Note 12 2 2 5 13" xfId="27402"/>
    <cellStyle name="Note 12 2 2 5 13 2" xfId="27403"/>
    <cellStyle name="Note 12 2 2 5 13 3" xfId="27404"/>
    <cellStyle name="Note 12 2 2 5 13 4" xfId="27405"/>
    <cellStyle name="Note 12 2 2 5 14" xfId="27406"/>
    <cellStyle name="Note 12 2 2 5 14 2" xfId="27407"/>
    <cellStyle name="Note 12 2 2 5 14 3" xfId="27408"/>
    <cellStyle name="Note 12 2 2 5 14 4" xfId="27409"/>
    <cellStyle name="Note 12 2 2 5 15" xfId="27410"/>
    <cellStyle name="Note 12 2 2 5 15 2" xfId="27411"/>
    <cellStyle name="Note 12 2 2 5 15 3" xfId="27412"/>
    <cellStyle name="Note 12 2 2 5 15 4" xfId="27413"/>
    <cellStyle name="Note 12 2 2 5 16" xfId="27414"/>
    <cellStyle name="Note 12 2 2 5 16 2" xfId="27415"/>
    <cellStyle name="Note 12 2 2 5 16 3" xfId="27416"/>
    <cellStyle name="Note 12 2 2 5 16 4" xfId="27417"/>
    <cellStyle name="Note 12 2 2 5 17" xfId="27418"/>
    <cellStyle name="Note 12 2 2 5 17 2" xfId="27419"/>
    <cellStyle name="Note 12 2 2 5 17 3" xfId="27420"/>
    <cellStyle name="Note 12 2 2 5 17 4" xfId="27421"/>
    <cellStyle name="Note 12 2 2 5 18" xfId="27422"/>
    <cellStyle name="Note 12 2 2 5 18 2" xfId="27423"/>
    <cellStyle name="Note 12 2 2 5 18 3" xfId="27424"/>
    <cellStyle name="Note 12 2 2 5 18 4" xfId="27425"/>
    <cellStyle name="Note 12 2 2 5 19" xfId="27426"/>
    <cellStyle name="Note 12 2 2 5 19 2" xfId="27427"/>
    <cellStyle name="Note 12 2 2 5 19 3" xfId="27428"/>
    <cellStyle name="Note 12 2 2 5 19 4" xfId="27429"/>
    <cellStyle name="Note 12 2 2 5 2" xfId="27430"/>
    <cellStyle name="Note 12 2 2 5 2 2" xfId="27431"/>
    <cellStyle name="Note 12 2 2 5 2 3" xfId="27432"/>
    <cellStyle name="Note 12 2 2 5 2 4" xfId="27433"/>
    <cellStyle name="Note 12 2 2 5 20" xfId="27434"/>
    <cellStyle name="Note 12 2 2 5 20 2" xfId="27435"/>
    <cellStyle name="Note 12 2 2 5 20 3" xfId="27436"/>
    <cellStyle name="Note 12 2 2 5 20 4" xfId="27437"/>
    <cellStyle name="Note 12 2 2 5 21" xfId="27438"/>
    <cellStyle name="Note 12 2 2 5 22" xfId="27439"/>
    <cellStyle name="Note 12 2 2 5 3" xfId="27440"/>
    <cellStyle name="Note 12 2 2 5 3 2" xfId="27441"/>
    <cellStyle name="Note 12 2 2 5 3 3" xfId="27442"/>
    <cellStyle name="Note 12 2 2 5 3 4" xfId="27443"/>
    <cellStyle name="Note 12 2 2 5 4" xfId="27444"/>
    <cellStyle name="Note 12 2 2 5 4 2" xfId="27445"/>
    <cellStyle name="Note 12 2 2 5 4 3" xfId="27446"/>
    <cellStyle name="Note 12 2 2 5 4 4" xfId="27447"/>
    <cellStyle name="Note 12 2 2 5 5" xfId="27448"/>
    <cellStyle name="Note 12 2 2 5 5 2" xfId="27449"/>
    <cellStyle name="Note 12 2 2 5 5 3" xfId="27450"/>
    <cellStyle name="Note 12 2 2 5 5 4" xfId="27451"/>
    <cellStyle name="Note 12 2 2 5 6" xfId="27452"/>
    <cellStyle name="Note 12 2 2 5 6 2" xfId="27453"/>
    <cellStyle name="Note 12 2 2 5 6 3" xfId="27454"/>
    <cellStyle name="Note 12 2 2 5 6 4" xfId="27455"/>
    <cellStyle name="Note 12 2 2 5 7" xfId="27456"/>
    <cellStyle name="Note 12 2 2 5 7 2" xfId="27457"/>
    <cellStyle name="Note 12 2 2 5 7 3" xfId="27458"/>
    <cellStyle name="Note 12 2 2 5 7 4" xfId="27459"/>
    <cellStyle name="Note 12 2 2 5 8" xfId="27460"/>
    <cellStyle name="Note 12 2 2 5 8 2" xfId="27461"/>
    <cellStyle name="Note 12 2 2 5 8 3" xfId="27462"/>
    <cellStyle name="Note 12 2 2 5 8 4" xfId="27463"/>
    <cellStyle name="Note 12 2 2 5 9" xfId="27464"/>
    <cellStyle name="Note 12 2 2 5 9 2" xfId="27465"/>
    <cellStyle name="Note 12 2 2 5 9 3" xfId="27466"/>
    <cellStyle name="Note 12 2 2 5 9 4" xfId="27467"/>
    <cellStyle name="Note 12 2 2 6" xfId="27468"/>
    <cellStyle name="Note 12 2 2 6 10" xfId="27469"/>
    <cellStyle name="Note 12 2 2 6 10 2" xfId="27470"/>
    <cellStyle name="Note 12 2 2 6 10 3" xfId="27471"/>
    <cellStyle name="Note 12 2 2 6 10 4" xfId="27472"/>
    <cellStyle name="Note 12 2 2 6 11" xfId="27473"/>
    <cellStyle name="Note 12 2 2 6 11 2" xfId="27474"/>
    <cellStyle name="Note 12 2 2 6 11 3" xfId="27475"/>
    <cellStyle name="Note 12 2 2 6 11 4" xfId="27476"/>
    <cellStyle name="Note 12 2 2 6 12" xfId="27477"/>
    <cellStyle name="Note 12 2 2 6 12 2" xfId="27478"/>
    <cellStyle name="Note 12 2 2 6 12 3" xfId="27479"/>
    <cellStyle name="Note 12 2 2 6 12 4" xfId="27480"/>
    <cellStyle name="Note 12 2 2 6 13" xfId="27481"/>
    <cellStyle name="Note 12 2 2 6 13 2" xfId="27482"/>
    <cellStyle name="Note 12 2 2 6 13 3" xfId="27483"/>
    <cellStyle name="Note 12 2 2 6 13 4" xfId="27484"/>
    <cellStyle name="Note 12 2 2 6 14" xfId="27485"/>
    <cellStyle name="Note 12 2 2 6 14 2" xfId="27486"/>
    <cellStyle name="Note 12 2 2 6 14 3" xfId="27487"/>
    <cellStyle name="Note 12 2 2 6 14 4" xfId="27488"/>
    <cellStyle name="Note 12 2 2 6 15" xfId="27489"/>
    <cellStyle name="Note 12 2 2 6 15 2" xfId="27490"/>
    <cellStyle name="Note 12 2 2 6 15 3" xfId="27491"/>
    <cellStyle name="Note 12 2 2 6 15 4" xfId="27492"/>
    <cellStyle name="Note 12 2 2 6 16" xfId="27493"/>
    <cellStyle name="Note 12 2 2 6 16 2" xfId="27494"/>
    <cellStyle name="Note 12 2 2 6 16 3" xfId="27495"/>
    <cellStyle name="Note 12 2 2 6 16 4" xfId="27496"/>
    <cellStyle name="Note 12 2 2 6 17" xfId="27497"/>
    <cellStyle name="Note 12 2 2 6 17 2" xfId="27498"/>
    <cellStyle name="Note 12 2 2 6 17 3" xfId="27499"/>
    <cellStyle name="Note 12 2 2 6 17 4" xfId="27500"/>
    <cellStyle name="Note 12 2 2 6 18" xfId="27501"/>
    <cellStyle name="Note 12 2 2 6 18 2" xfId="27502"/>
    <cellStyle name="Note 12 2 2 6 18 3" xfId="27503"/>
    <cellStyle name="Note 12 2 2 6 18 4" xfId="27504"/>
    <cellStyle name="Note 12 2 2 6 19" xfId="27505"/>
    <cellStyle name="Note 12 2 2 6 19 2" xfId="27506"/>
    <cellStyle name="Note 12 2 2 6 19 3" xfId="27507"/>
    <cellStyle name="Note 12 2 2 6 19 4" xfId="27508"/>
    <cellStyle name="Note 12 2 2 6 2" xfId="27509"/>
    <cellStyle name="Note 12 2 2 6 2 2" xfId="27510"/>
    <cellStyle name="Note 12 2 2 6 2 3" xfId="27511"/>
    <cellStyle name="Note 12 2 2 6 2 4" xfId="27512"/>
    <cellStyle name="Note 12 2 2 6 20" xfId="27513"/>
    <cellStyle name="Note 12 2 2 6 20 2" xfId="27514"/>
    <cellStyle name="Note 12 2 2 6 20 3" xfId="27515"/>
    <cellStyle name="Note 12 2 2 6 20 4" xfId="27516"/>
    <cellStyle name="Note 12 2 2 6 21" xfId="27517"/>
    <cellStyle name="Note 12 2 2 6 22" xfId="27518"/>
    <cellStyle name="Note 12 2 2 6 3" xfId="27519"/>
    <cellStyle name="Note 12 2 2 6 3 2" xfId="27520"/>
    <cellStyle name="Note 12 2 2 6 3 3" xfId="27521"/>
    <cellStyle name="Note 12 2 2 6 3 4" xfId="27522"/>
    <cellStyle name="Note 12 2 2 6 4" xfId="27523"/>
    <cellStyle name="Note 12 2 2 6 4 2" xfId="27524"/>
    <cellStyle name="Note 12 2 2 6 4 3" xfId="27525"/>
    <cellStyle name="Note 12 2 2 6 4 4" xfId="27526"/>
    <cellStyle name="Note 12 2 2 6 5" xfId="27527"/>
    <cellStyle name="Note 12 2 2 6 5 2" xfId="27528"/>
    <cellStyle name="Note 12 2 2 6 5 3" xfId="27529"/>
    <cellStyle name="Note 12 2 2 6 5 4" xfId="27530"/>
    <cellStyle name="Note 12 2 2 6 6" xfId="27531"/>
    <cellStyle name="Note 12 2 2 6 6 2" xfId="27532"/>
    <cellStyle name="Note 12 2 2 6 6 3" xfId="27533"/>
    <cellStyle name="Note 12 2 2 6 6 4" xfId="27534"/>
    <cellStyle name="Note 12 2 2 6 7" xfId="27535"/>
    <cellStyle name="Note 12 2 2 6 7 2" xfId="27536"/>
    <cellStyle name="Note 12 2 2 6 7 3" xfId="27537"/>
    <cellStyle name="Note 12 2 2 6 7 4" xfId="27538"/>
    <cellStyle name="Note 12 2 2 6 8" xfId="27539"/>
    <cellStyle name="Note 12 2 2 6 8 2" xfId="27540"/>
    <cellStyle name="Note 12 2 2 6 8 3" xfId="27541"/>
    <cellStyle name="Note 12 2 2 6 8 4" xfId="27542"/>
    <cellStyle name="Note 12 2 2 6 9" xfId="27543"/>
    <cellStyle name="Note 12 2 2 6 9 2" xfId="27544"/>
    <cellStyle name="Note 12 2 2 6 9 3" xfId="27545"/>
    <cellStyle name="Note 12 2 2 6 9 4" xfId="27546"/>
    <cellStyle name="Note 12 2 2 7" xfId="27547"/>
    <cellStyle name="Note 12 2 2 7 10" xfId="27548"/>
    <cellStyle name="Note 12 2 2 7 10 2" xfId="27549"/>
    <cellStyle name="Note 12 2 2 7 10 3" xfId="27550"/>
    <cellStyle name="Note 12 2 2 7 10 4" xfId="27551"/>
    <cellStyle name="Note 12 2 2 7 11" xfId="27552"/>
    <cellStyle name="Note 12 2 2 7 11 2" xfId="27553"/>
    <cellStyle name="Note 12 2 2 7 11 3" xfId="27554"/>
    <cellStyle name="Note 12 2 2 7 11 4" xfId="27555"/>
    <cellStyle name="Note 12 2 2 7 12" xfId="27556"/>
    <cellStyle name="Note 12 2 2 7 12 2" xfId="27557"/>
    <cellStyle name="Note 12 2 2 7 12 3" xfId="27558"/>
    <cellStyle name="Note 12 2 2 7 12 4" xfId="27559"/>
    <cellStyle name="Note 12 2 2 7 13" xfId="27560"/>
    <cellStyle name="Note 12 2 2 7 13 2" xfId="27561"/>
    <cellStyle name="Note 12 2 2 7 13 3" xfId="27562"/>
    <cellStyle name="Note 12 2 2 7 13 4" xfId="27563"/>
    <cellStyle name="Note 12 2 2 7 14" xfId="27564"/>
    <cellStyle name="Note 12 2 2 7 14 2" xfId="27565"/>
    <cellStyle name="Note 12 2 2 7 14 3" xfId="27566"/>
    <cellStyle name="Note 12 2 2 7 14 4" xfId="27567"/>
    <cellStyle name="Note 12 2 2 7 15" xfId="27568"/>
    <cellStyle name="Note 12 2 2 7 15 2" xfId="27569"/>
    <cellStyle name="Note 12 2 2 7 15 3" xfId="27570"/>
    <cellStyle name="Note 12 2 2 7 15 4" xfId="27571"/>
    <cellStyle name="Note 12 2 2 7 16" xfId="27572"/>
    <cellStyle name="Note 12 2 2 7 16 2" xfId="27573"/>
    <cellStyle name="Note 12 2 2 7 16 3" xfId="27574"/>
    <cellStyle name="Note 12 2 2 7 16 4" xfId="27575"/>
    <cellStyle name="Note 12 2 2 7 17" xfId="27576"/>
    <cellStyle name="Note 12 2 2 7 17 2" xfId="27577"/>
    <cellStyle name="Note 12 2 2 7 17 3" xfId="27578"/>
    <cellStyle name="Note 12 2 2 7 17 4" xfId="27579"/>
    <cellStyle name="Note 12 2 2 7 18" xfId="27580"/>
    <cellStyle name="Note 12 2 2 7 18 2" xfId="27581"/>
    <cellStyle name="Note 12 2 2 7 18 3" xfId="27582"/>
    <cellStyle name="Note 12 2 2 7 18 4" xfId="27583"/>
    <cellStyle name="Note 12 2 2 7 19" xfId="27584"/>
    <cellStyle name="Note 12 2 2 7 19 2" xfId="27585"/>
    <cellStyle name="Note 12 2 2 7 19 3" xfId="27586"/>
    <cellStyle name="Note 12 2 2 7 19 4" xfId="27587"/>
    <cellStyle name="Note 12 2 2 7 2" xfId="27588"/>
    <cellStyle name="Note 12 2 2 7 2 2" xfId="27589"/>
    <cellStyle name="Note 12 2 2 7 2 3" xfId="27590"/>
    <cellStyle name="Note 12 2 2 7 2 4" xfId="27591"/>
    <cellStyle name="Note 12 2 2 7 20" xfId="27592"/>
    <cellStyle name="Note 12 2 2 7 20 2" xfId="27593"/>
    <cellStyle name="Note 12 2 2 7 20 3" xfId="27594"/>
    <cellStyle name="Note 12 2 2 7 20 4" xfId="27595"/>
    <cellStyle name="Note 12 2 2 7 21" xfId="27596"/>
    <cellStyle name="Note 12 2 2 7 22" xfId="27597"/>
    <cellStyle name="Note 12 2 2 7 3" xfId="27598"/>
    <cellStyle name="Note 12 2 2 7 3 2" xfId="27599"/>
    <cellStyle name="Note 12 2 2 7 3 3" xfId="27600"/>
    <cellStyle name="Note 12 2 2 7 3 4" xfId="27601"/>
    <cellStyle name="Note 12 2 2 7 4" xfId="27602"/>
    <cellStyle name="Note 12 2 2 7 4 2" xfId="27603"/>
    <cellStyle name="Note 12 2 2 7 4 3" xfId="27604"/>
    <cellStyle name="Note 12 2 2 7 4 4" xfId="27605"/>
    <cellStyle name="Note 12 2 2 7 5" xfId="27606"/>
    <cellStyle name="Note 12 2 2 7 5 2" xfId="27607"/>
    <cellStyle name="Note 12 2 2 7 5 3" xfId="27608"/>
    <cellStyle name="Note 12 2 2 7 5 4" xfId="27609"/>
    <cellStyle name="Note 12 2 2 7 6" xfId="27610"/>
    <cellStyle name="Note 12 2 2 7 6 2" xfId="27611"/>
    <cellStyle name="Note 12 2 2 7 6 3" xfId="27612"/>
    <cellStyle name="Note 12 2 2 7 6 4" xfId="27613"/>
    <cellStyle name="Note 12 2 2 7 7" xfId="27614"/>
    <cellStyle name="Note 12 2 2 7 7 2" xfId="27615"/>
    <cellStyle name="Note 12 2 2 7 7 3" xfId="27616"/>
    <cellStyle name="Note 12 2 2 7 7 4" xfId="27617"/>
    <cellStyle name="Note 12 2 2 7 8" xfId="27618"/>
    <cellStyle name="Note 12 2 2 7 8 2" xfId="27619"/>
    <cellStyle name="Note 12 2 2 7 8 3" xfId="27620"/>
    <cellStyle name="Note 12 2 2 7 8 4" xfId="27621"/>
    <cellStyle name="Note 12 2 2 7 9" xfId="27622"/>
    <cellStyle name="Note 12 2 2 7 9 2" xfId="27623"/>
    <cellStyle name="Note 12 2 2 7 9 3" xfId="27624"/>
    <cellStyle name="Note 12 2 2 7 9 4" xfId="27625"/>
    <cellStyle name="Note 12 2 2 8" xfId="27626"/>
    <cellStyle name="Note 12 2 2 8 10" xfId="27627"/>
    <cellStyle name="Note 12 2 2 8 10 2" xfId="27628"/>
    <cellStyle name="Note 12 2 2 8 10 3" xfId="27629"/>
    <cellStyle name="Note 12 2 2 8 10 4" xfId="27630"/>
    <cellStyle name="Note 12 2 2 8 11" xfId="27631"/>
    <cellStyle name="Note 12 2 2 8 11 2" xfId="27632"/>
    <cellStyle name="Note 12 2 2 8 11 3" xfId="27633"/>
    <cellStyle name="Note 12 2 2 8 11 4" xfId="27634"/>
    <cellStyle name="Note 12 2 2 8 12" xfId="27635"/>
    <cellStyle name="Note 12 2 2 8 12 2" xfId="27636"/>
    <cellStyle name="Note 12 2 2 8 12 3" xfId="27637"/>
    <cellStyle name="Note 12 2 2 8 12 4" xfId="27638"/>
    <cellStyle name="Note 12 2 2 8 13" xfId="27639"/>
    <cellStyle name="Note 12 2 2 8 13 2" xfId="27640"/>
    <cellStyle name="Note 12 2 2 8 13 3" xfId="27641"/>
    <cellStyle name="Note 12 2 2 8 13 4" xfId="27642"/>
    <cellStyle name="Note 12 2 2 8 14" xfId="27643"/>
    <cellStyle name="Note 12 2 2 8 14 2" xfId="27644"/>
    <cellStyle name="Note 12 2 2 8 14 3" xfId="27645"/>
    <cellStyle name="Note 12 2 2 8 14 4" xfId="27646"/>
    <cellStyle name="Note 12 2 2 8 15" xfId="27647"/>
    <cellStyle name="Note 12 2 2 8 15 2" xfId="27648"/>
    <cellStyle name="Note 12 2 2 8 15 3" xfId="27649"/>
    <cellStyle name="Note 12 2 2 8 15 4" xfId="27650"/>
    <cellStyle name="Note 12 2 2 8 16" xfId="27651"/>
    <cellStyle name="Note 12 2 2 8 16 2" xfId="27652"/>
    <cellStyle name="Note 12 2 2 8 16 3" xfId="27653"/>
    <cellStyle name="Note 12 2 2 8 16 4" xfId="27654"/>
    <cellStyle name="Note 12 2 2 8 17" xfId="27655"/>
    <cellStyle name="Note 12 2 2 8 17 2" xfId="27656"/>
    <cellStyle name="Note 12 2 2 8 17 3" xfId="27657"/>
    <cellStyle name="Note 12 2 2 8 17 4" xfId="27658"/>
    <cellStyle name="Note 12 2 2 8 18" xfId="27659"/>
    <cellStyle name="Note 12 2 2 8 18 2" xfId="27660"/>
    <cellStyle name="Note 12 2 2 8 18 3" xfId="27661"/>
    <cellStyle name="Note 12 2 2 8 18 4" xfId="27662"/>
    <cellStyle name="Note 12 2 2 8 19" xfId="27663"/>
    <cellStyle name="Note 12 2 2 8 19 2" xfId="27664"/>
    <cellStyle name="Note 12 2 2 8 19 3" xfId="27665"/>
    <cellStyle name="Note 12 2 2 8 19 4" xfId="27666"/>
    <cellStyle name="Note 12 2 2 8 2" xfId="27667"/>
    <cellStyle name="Note 12 2 2 8 2 2" xfId="27668"/>
    <cellStyle name="Note 12 2 2 8 2 3" xfId="27669"/>
    <cellStyle name="Note 12 2 2 8 2 4" xfId="27670"/>
    <cellStyle name="Note 12 2 2 8 20" xfId="27671"/>
    <cellStyle name="Note 12 2 2 8 20 2" xfId="27672"/>
    <cellStyle name="Note 12 2 2 8 20 3" xfId="27673"/>
    <cellStyle name="Note 12 2 2 8 20 4" xfId="27674"/>
    <cellStyle name="Note 12 2 2 8 21" xfId="27675"/>
    <cellStyle name="Note 12 2 2 8 22" xfId="27676"/>
    <cellStyle name="Note 12 2 2 8 3" xfId="27677"/>
    <cellStyle name="Note 12 2 2 8 3 2" xfId="27678"/>
    <cellStyle name="Note 12 2 2 8 3 3" xfId="27679"/>
    <cellStyle name="Note 12 2 2 8 3 4" xfId="27680"/>
    <cellStyle name="Note 12 2 2 8 4" xfId="27681"/>
    <cellStyle name="Note 12 2 2 8 4 2" xfId="27682"/>
    <cellStyle name="Note 12 2 2 8 4 3" xfId="27683"/>
    <cellStyle name="Note 12 2 2 8 4 4" xfId="27684"/>
    <cellStyle name="Note 12 2 2 8 5" xfId="27685"/>
    <cellStyle name="Note 12 2 2 8 5 2" xfId="27686"/>
    <cellStyle name="Note 12 2 2 8 5 3" xfId="27687"/>
    <cellStyle name="Note 12 2 2 8 5 4" xfId="27688"/>
    <cellStyle name="Note 12 2 2 8 6" xfId="27689"/>
    <cellStyle name="Note 12 2 2 8 6 2" xfId="27690"/>
    <cellStyle name="Note 12 2 2 8 6 3" xfId="27691"/>
    <cellStyle name="Note 12 2 2 8 6 4" xfId="27692"/>
    <cellStyle name="Note 12 2 2 8 7" xfId="27693"/>
    <cellStyle name="Note 12 2 2 8 7 2" xfId="27694"/>
    <cellStyle name="Note 12 2 2 8 7 3" xfId="27695"/>
    <cellStyle name="Note 12 2 2 8 7 4" xfId="27696"/>
    <cellStyle name="Note 12 2 2 8 8" xfId="27697"/>
    <cellStyle name="Note 12 2 2 8 8 2" xfId="27698"/>
    <cellStyle name="Note 12 2 2 8 8 3" xfId="27699"/>
    <cellStyle name="Note 12 2 2 8 8 4" xfId="27700"/>
    <cellStyle name="Note 12 2 2 8 9" xfId="27701"/>
    <cellStyle name="Note 12 2 2 8 9 2" xfId="27702"/>
    <cellStyle name="Note 12 2 2 8 9 3" xfId="27703"/>
    <cellStyle name="Note 12 2 2 8 9 4" xfId="27704"/>
    <cellStyle name="Note 12 2 2 9" xfId="27705"/>
    <cellStyle name="Note 12 2 2 9 10" xfId="27706"/>
    <cellStyle name="Note 12 2 2 9 10 2" xfId="27707"/>
    <cellStyle name="Note 12 2 2 9 10 3" xfId="27708"/>
    <cellStyle name="Note 12 2 2 9 10 4" xfId="27709"/>
    <cellStyle name="Note 12 2 2 9 11" xfId="27710"/>
    <cellStyle name="Note 12 2 2 9 11 2" xfId="27711"/>
    <cellStyle name="Note 12 2 2 9 11 3" xfId="27712"/>
    <cellStyle name="Note 12 2 2 9 11 4" xfId="27713"/>
    <cellStyle name="Note 12 2 2 9 12" xfId="27714"/>
    <cellStyle name="Note 12 2 2 9 12 2" xfId="27715"/>
    <cellStyle name="Note 12 2 2 9 12 3" xfId="27716"/>
    <cellStyle name="Note 12 2 2 9 12 4" xfId="27717"/>
    <cellStyle name="Note 12 2 2 9 13" xfId="27718"/>
    <cellStyle name="Note 12 2 2 9 13 2" xfId="27719"/>
    <cellStyle name="Note 12 2 2 9 13 3" xfId="27720"/>
    <cellStyle name="Note 12 2 2 9 13 4" xfId="27721"/>
    <cellStyle name="Note 12 2 2 9 14" xfId="27722"/>
    <cellStyle name="Note 12 2 2 9 14 2" xfId="27723"/>
    <cellStyle name="Note 12 2 2 9 14 3" xfId="27724"/>
    <cellStyle name="Note 12 2 2 9 14 4" xfId="27725"/>
    <cellStyle name="Note 12 2 2 9 15" xfId="27726"/>
    <cellStyle name="Note 12 2 2 9 15 2" xfId="27727"/>
    <cellStyle name="Note 12 2 2 9 15 3" xfId="27728"/>
    <cellStyle name="Note 12 2 2 9 15 4" xfId="27729"/>
    <cellStyle name="Note 12 2 2 9 16" xfId="27730"/>
    <cellStyle name="Note 12 2 2 9 16 2" xfId="27731"/>
    <cellStyle name="Note 12 2 2 9 16 3" xfId="27732"/>
    <cellStyle name="Note 12 2 2 9 16 4" xfId="27733"/>
    <cellStyle name="Note 12 2 2 9 17" xfId="27734"/>
    <cellStyle name="Note 12 2 2 9 17 2" xfId="27735"/>
    <cellStyle name="Note 12 2 2 9 17 3" xfId="27736"/>
    <cellStyle name="Note 12 2 2 9 17 4" xfId="27737"/>
    <cellStyle name="Note 12 2 2 9 18" xfId="27738"/>
    <cellStyle name="Note 12 2 2 9 18 2" xfId="27739"/>
    <cellStyle name="Note 12 2 2 9 18 3" xfId="27740"/>
    <cellStyle name="Note 12 2 2 9 18 4" xfId="27741"/>
    <cellStyle name="Note 12 2 2 9 19" xfId="27742"/>
    <cellStyle name="Note 12 2 2 9 19 2" xfId="27743"/>
    <cellStyle name="Note 12 2 2 9 19 3" xfId="27744"/>
    <cellStyle name="Note 12 2 2 9 19 4" xfId="27745"/>
    <cellStyle name="Note 12 2 2 9 2" xfId="27746"/>
    <cellStyle name="Note 12 2 2 9 2 2" xfId="27747"/>
    <cellStyle name="Note 12 2 2 9 2 3" xfId="27748"/>
    <cellStyle name="Note 12 2 2 9 2 4" xfId="27749"/>
    <cellStyle name="Note 12 2 2 9 20" xfId="27750"/>
    <cellStyle name="Note 12 2 2 9 20 2" xfId="27751"/>
    <cellStyle name="Note 12 2 2 9 20 3" xfId="27752"/>
    <cellStyle name="Note 12 2 2 9 20 4" xfId="27753"/>
    <cellStyle name="Note 12 2 2 9 21" xfId="27754"/>
    <cellStyle name="Note 12 2 2 9 22" xfId="27755"/>
    <cellStyle name="Note 12 2 2 9 3" xfId="27756"/>
    <cellStyle name="Note 12 2 2 9 3 2" xfId="27757"/>
    <cellStyle name="Note 12 2 2 9 3 3" xfId="27758"/>
    <cellStyle name="Note 12 2 2 9 3 4" xfId="27759"/>
    <cellStyle name="Note 12 2 2 9 4" xfId="27760"/>
    <cellStyle name="Note 12 2 2 9 4 2" xfId="27761"/>
    <cellStyle name="Note 12 2 2 9 4 3" xfId="27762"/>
    <cellStyle name="Note 12 2 2 9 4 4" xfId="27763"/>
    <cellStyle name="Note 12 2 2 9 5" xfId="27764"/>
    <cellStyle name="Note 12 2 2 9 5 2" xfId="27765"/>
    <cellStyle name="Note 12 2 2 9 5 3" xfId="27766"/>
    <cellStyle name="Note 12 2 2 9 5 4" xfId="27767"/>
    <cellStyle name="Note 12 2 2 9 6" xfId="27768"/>
    <cellStyle name="Note 12 2 2 9 6 2" xfId="27769"/>
    <cellStyle name="Note 12 2 2 9 6 3" xfId="27770"/>
    <cellStyle name="Note 12 2 2 9 6 4" xfId="27771"/>
    <cellStyle name="Note 12 2 2 9 7" xfId="27772"/>
    <cellStyle name="Note 12 2 2 9 7 2" xfId="27773"/>
    <cellStyle name="Note 12 2 2 9 7 3" xfId="27774"/>
    <cellStyle name="Note 12 2 2 9 7 4" xfId="27775"/>
    <cellStyle name="Note 12 2 2 9 8" xfId="27776"/>
    <cellStyle name="Note 12 2 2 9 8 2" xfId="27777"/>
    <cellStyle name="Note 12 2 2 9 8 3" xfId="27778"/>
    <cellStyle name="Note 12 2 2 9 8 4" xfId="27779"/>
    <cellStyle name="Note 12 2 2 9 9" xfId="27780"/>
    <cellStyle name="Note 12 2 2 9 9 2" xfId="27781"/>
    <cellStyle name="Note 12 2 2 9 9 3" xfId="27782"/>
    <cellStyle name="Note 12 2 2 9 9 4" xfId="27783"/>
    <cellStyle name="Note 12 2 20" xfId="27784"/>
    <cellStyle name="Note 12 2 20 2" xfId="27785"/>
    <cellStyle name="Note 12 2 20 3" xfId="27786"/>
    <cellStyle name="Note 12 2 20 4" xfId="27787"/>
    <cellStyle name="Note 12 2 21" xfId="27788"/>
    <cellStyle name="Note 12 2 21 2" xfId="27789"/>
    <cellStyle name="Note 12 2 21 3" xfId="27790"/>
    <cellStyle name="Note 12 2 21 4" xfId="27791"/>
    <cellStyle name="Note 12 2 22" xfId="27792"/>
    <cellStyle name="Note 12 2 22 2" xfId="27793"/>
    <cellStyle name="Note 12 2 22 3" xfId="27794"/>
    <cellStyle name="Note 12 2 22 4" xfId="27795"/>
    <cellStyle name="Note 12 2 23" xfId="27796"/>
    <cellStyle name="Note 12 2 23 2" xfId="27797"/>
    <cellStyle name="Note 12 2 23 3" xfId="27798"/>
    <cellStyle name="Note 12 2 23 4" xfId="27799"/>
    <cellStyle name="Note 12 2 24" xfId="27800"/>
    <cellStyle name="Note 12 2 24 2" xfId="27801"/>
    <cellStyle name="Note 12 2 24 3" xfId="27802"/>
    <cellStyle name="Note 12 2 24 4" xfId="27803"/>
    <cellStyle name="Note 12 2 25" xfId="27804"/>
    <cellStyle name="Note 12 2 25 2" xfId="27805"/>
    <cellStyle name="Note 12 2 25 3" xfId="27806"/>
    <cellStyle name="Note 12 2 25 4" xfId="27807"/>
    <cellStyle name="Note 12 2 26" xfId="27808"/>
    <cellStyle name="Note 12 2 26 2" xfId="27809"/>
    <cellStyle name="Note 12 2 26 3" xfId="27810"/>
    <cellStyle name="Note 12 2 26 4" xfId="27811"/>
    <cellStyle name="Note 12 2 27" xfId="27812"/>
    <cellStyle name="Note 12 2 27 2" xfId="27813"/>
    <cellStyle name="Note 12 2 27 3" xfId="27814"/>
    <cellStyle name="Note 12 2 27 4" xfId="27815"/>
    <cellStyle name="Note 12 2 28" xfId="27816"/>
    <cellStyle name="Note 12 2 28 2" xfId="27817"/>
    <cellStyle name="Note 12 2 28 3" xfId="27818"/>
    <cellStyle name="Note 12 2 28 4" xfId="27819"/>
    <cellStyle name="Note 12 2 29" xfId="27820"/>
    <cellStyle name="Note 12 2 29 2" xfId="27821"/>
    <cellStyle name="Note 12 2 29 3" xfId="27822"/>
    <cellStyle name="Note 12 2 29 4" xfId="27823"/>
    <cellStyle name="Note 12 2 3" xfId="27824"/>
    <cellStyle name="Note 12 2 3 10" xfId="27825"/>
    <cellStyle name="Note 12 2 3 10 2" xfId="27826"/>
    <cellStyle name="Note 12 2 3 10 3" xfId="27827"/>
    <cellStyle name="Note 12 2 3 10 4" xfId="27828"/>
    <cellStyle name="Note 12 2 3 11" xfId="27829"/>
    <cellStyle name="Note 12 2 3 11 2" xfId="27830"/>
    <cellStyle name="Note 12 2 3 11 3" xfId="27831"/>
    <cellStyle name="Note 12 2 3 11 4" xfId="27832"/>
    <cellStyle name="Note 12 2 3 12" xfId="27833"/>
    <cellStyle name="Note 12 2 3 12 2" xfId="27834"/>
    <cellStyle name="Note 12 2 3 12 3" xfId="27835"/>
    <cellStyle name="Note 12 2 3 12 4" xfId="27836"/>
    <cellStyle name="Note 12 2 3 13" xfId="27837"/>
    <cellStyle name="Note 12 2 3 13 2" xfId="27838"/>
    <cellStyle name="Note 12 2 3 13 3" xfId="27839"/>
    <cellStyle name="Note 12 2 3 13 4" xfId="27840"/>
    <cellStyle name="Note 12 2 3 14" xfId="27841"/>
    <cellStyle name="Note 12 2 3 14 2" xfId="27842"/>
    <cellStyle name="Note 12 2 3 14 3" xfId="27843"/>
    <cellStyle name="Note 12 2 3 14 4" xfId="27844"/>
    <cellStyle name="Note 12 2 3 15" xfId="27845"/>
    <cellStyle name="Note 12 2 3 15 2" xfId="27846"/>
    <cellStyle name="Note 12 2 3 15 3" xfId="27847"/>
    <cellStyle name="Note 12 2 3 15 4" xfId="27848"/>
    <cellStyle name="Note 12 2 3 16" xfId="27849"/>
    <cellStyle name="Note 12 2 3 16 2" xfId="27850"/>
    <cellStyle name="Note 12 2 3 16 3" xfId="27851"/>
    <cellStyle name="Note 12 2 3 16 4" xfId="27852"/>
    <cellStyle name="Note 12 2 3 17" xfId="27853"/>
    <cellStyle name="Note 12 2 3 17 2" xfId="27854"/>
    <cellStyle name="Note 12 2 3 17 3" xfId="27855"/>
    <cellStyle name="Note 12 2 3 17 4" xfId="27856"/>
    <cellStyle name="Note 12 2 3 18" xfId="27857"/>
    <cellStyle name="Note 12 2 3 18 2" xfId="27858"/>
    <cellStyle name="Note 12 2 3 18 3" xfId="27859"/>
    <cellStyle name="Note 12 2 3 18 4" xfId="27860"/>
    <cellStyle name="Note 12 2 3 19" xfId="27861"/>
    <cellStyle name="Note 12 2 3 19 2" xfId="27862"/>
    <cellStyle name="Note 12 2 3 19 3" xfId="27863"/>
    <cellStyle name="Note 12 2 3 19 4" xfId="27864"/>
    <cellStyle name="Note 12 2 3 2" xfId="27865"/>
    <cellStyle name="Note 12 2 3 2 10" xfId="27866"/>
    <cellStyle name="Note 12 2 3 2 10 2" xfId="27867"/>
    <cellStyle name="Note 12 2 3 2 10 3" xfId="27868"/>
    <cellStyle name="Note 12 2 3 2 10 4" xfId="27869"/>
    <cellStyle name="Note 12 2 3 2 11" xfId="27870"/>
    <cellStyle name="Note 12 2 3 2 11 2" xfId="27871"/>
    <cellStyle name="Note 12 2 3 2 11 3" xfId="27872"/>
    <cellStyle name="Note 12 2 3 2 11 4" xfId="27873"/>
    <cellStyle name="Note 12 2 3 2 12" xfId="27874"/>
    <cellStyle name="Note 12 2 3 2 12 2" xfId="27875"/>
    <cellStyle name="Note 12 2 3 2 12 3" xfId="27876"/>
    <cellStyle name="Note 12 2 3 2 12 4" xfId="27877"/>
    <cellStyle name="Note 12 2 3 2 13" xfId="27878"/>
    <cellStyle name="Note 12 2 3 2 13 2" xfId="27879"/>
    <cellStyle name="Note 12 2 3 2 13 3" xfId="27880"/>
    <cellStyle name="Note 12 2 3 2 13 4" xfId="27881"/>
    <cellStyle name="Note 12 2 3 2 14" xfId="27882"/>
    <cellStyle name="Note 12 2 3 2 14 2" xfId="27883"/>
    <cellStyle name="Note 12 2 3 2 14 3" xfId="27884"/>
    <cellStyle name="Note 12 2 3 2 14 4" xfId="27885"/>
    <cellStyle name="Note 12 2 3 2 15" xfId="27886"/>
    <cellStyle name="Note 12 2 3 2 15 2" xfId="27887"/>
    <cellStyle name="Note 12 2 3 2 15 3" xfId="27888"/>
    <cellStyle name="Note 12 2 3 2 15 4" xfId="27889"/>
    <cellStyle name="Note 12 2 3 2 16" xfId="27890"/>
    <cellStyle name="Note 12 2 3 2 16 2" xfId="27891"/>
    <cellStyle name="Note 12 2 3 2 16 3" xfId="27892"/>
    <cellStyle name="Note 12 2 3 2 16 4" xfId="27893"/>
    <cellStyle name="Note 12 2 3 2 17" xfId="27894"/>
    <cellStyle name="Note 12 2 3 2 17 2" xfId="27895"/>
    <cellStyle name="Note 12 2 3 2 17 3" xfId="27896"/>
    <cellStyle name="Note 12 2 3 2 17 4" xfId="27897"/>
    <cellStyle name="Note 12 2 3 2 18" xfId="27898"/>
    <cellStyle name="Note 12 2 3 2 18 2" xfId="27899"/>
    <cellStyle name="Note 12 2 3 2 18 3" xfId="27900"/>
    <cellStyle name="Note 12 2 3 2 18 4" xfId="27901"/>
    <cellStyle name="Note 12 2 3 2 19" xfId="27902"/>
    <cellStyle name="Note 12 2 3 2 19 2" xfId="27903"/>
    <cellStyle name="Note 12 2 3 2 19 3" xfId="27904"/>
    <cellStyle name="Note 12 2 3 2 19 4" xfId="27905"/>
    <cellStyle name="Note 12 2 3 2 2" xfId="27906"/>
    <cellStyle name="Note 12 2 3 2 2 10" xfId="27907"/>
    <cellStyle name="Note 12 2 3 2 2 10 2" xfId="27908"/>
    <cellStyle name="Note 12 2 3 2 2 10 3" xfId="27909"/>
    <cellStyle name="Note 12 2 3 2 2 10 4" xfId="27910"/>
    <cellStyle name="Note 12 2 3 2 2 11" xfId="27911"/>
    <cellStyle name="Note 12 2 3 2 2 11 2" xfId="27912"/>
    <cellStyle name="Note 12 2 3 2 2 11 3" xfId="27913"/>
    <cellStyle name="Note 12 2 3 2 2 11 4" xfId="27914"/>
    <cellStyle name="Note 12 2 3 2 2 12" xfId="27915"/>
    <cellStyle name="Note 12 2 3 2 2 12 2" xfId="27916"/>
    <cellStyle name="Note 12 2 3 2 2 12 3" xfId="27917"/>
    <cellStyle name="Note 12 2 3 2 2 12 4" xfId="27918"/>
    <cellStyle name="Note 12 2 3 2 2 13" xfId="27919"/>
    <cellStyle name="Note 12 2 3 2 2 13 2" xfId="27920"/>
    <cellStyle name="Note 12 2 3 2 2 13 3" xfId="27921"/>
    <cellStyle name="Note 12 2 3 2 2 13 4" xfId="27922"/>
    <cellStyle name="Note 12 2 3 2 2 14" xfId="27923"/>
    <cellStyle name="Note 12 2 3 2 2 14 2" xfId="27924"/>
    <cellStyle name="Note 12 2 3 2 2 14 3" xfId="27925"/>
    <cellStyle name="Note 12 2 3 2 2 14 4" xfId="27926"/>
    <cellStyle name="Note 12 2 3 2 2 15" xfId="27927"/>
    <cellStyle name="Note 12 2 3 2 2 15 2" xfId="27928"/>
    <cellStyle name="Note 12 2 3 2 2 15 3" xfId="27929"/>
    <cellStyle name="Note 12 2 3 2 2 15 4" xfId="27930"/>
    <cellStyle name="Note 12 2 3 2 2 16" xfId="27931"/>
    <cellStyle name="Note 12 2 3 2 2 16 2" xfId="27932"/>
    <cellStyle name="Note 12 2 3 2 2 16 3" xfId="27933"/>
    <cellStyle name="Note 12 2 3 2 2 16 4" xfId="27934"/>
    <cellStyle name="Note 12 2 3 2 2 17" xfId="27935"/>
    <cellStyle name="Note 12 2 3 2 2 17 2" xfId="27936"/>
    <cellStyle name="Note 12 2 3 2 2 17 3" xfId="27937"/>
    <cellStyle name="Note 12 2 3 2 2 17 4" xfId="27938"/>
    <cellStyle name="Note 12 2 3 2 2 18" xfId="27939"/>
    <cellStyle name="Note 12 2 3 2 2 18 2" xfId="27940"/>
    <cellStyle name="Note 12 2 3 2 2 18 3" xfId="27941"/>
    <cellStyle name="Note 12 2 3 2 2 18 4" xfId="27942"/>
    <cellStyle name="Note 12 2 3 2 2 19" xfId="27943"/>
    <cellStyle name="Note 12 2 3 2 2 19 2" xfId="27944"/>
    <cellStyle name="Note 12 2 3 2 2 19 3" xfId="27945"/>
    <cellStyle name="Note 12 2 3 2 2 19 4" xfId="27946"/>
    <cellStyle name="Note 12 2 3 2 2 2" xfId="27947"/>
    <cellStyle name="Note 12 2 3 2 2 2 2" xfId="27948"/>
    <cellStyle name="Note 12 2 3 2 2 2 3" xfId="27949"/>
    <cellStyle name="Note 12 2 3 2 2 2 4" xfId="27950"/>
    <cellStyle name="Note 12 2 3 2 2 20" xfId="27951"/>
    <cellStyle name="Note 12 2 3 2 2 20 2" xfId="27952"/>
    <cellStyle name="Note 12 2 3 2 2 20 3" xfId="27953"/>
    <cellStyle name="Note 12 2 3 2 2 20 4" xfId="27954"/>
    <cellStyle name="Note 12 2 3 2 2 21" xfId="27955"/>
    <cellStyle name="Note 12 2 3 2 2 22" xfId="27956"/>
    <cellStyle name="Note 12 2 3 2 2 3" xfId="27957"/>
    <cellStyle name="Note 12 2 3 2 2 3 2" xfId="27958"/>
    <cellStyle name="Note 12 2 3 2 2 3 3" xfId="27959"/>
    <cellStyle name="Note 12 2 3 2 2 3 4" xfId="27960"/>
    <cellStyle name="Note 12 2 3 2 2 4" xfId="27961"/>
    <cellStyle name="Note 12 2 3 2 2 4 2" xfId="27962"/>
    <cellStyle name="Note 12 2 3 2 2 4 3" xfId="27963"/>
    <cellStyle name="Note 12 2 3 2 2 4 4" xfId="27964"/>
    <cellStyle name="Note 12 2 3 2 2 5" xfId="27965"/>
    <cellStyle name="Note 12 2 3 2 2 5 2" xfId="27966"/>
    <cellStyle name="Note 12 2 3 2 2 5 3" xfId="27967"/>
    <cellStyle name="Note 12 2 3 2 2 5 4" xfId="27968"/>
    <cellStyle name="Note 12 2 3 2 2 6" xfId="27969"/>
    <cellStyle name="Note 12 2 3 2 2 6 2" xfId="27970"/>
    <cellStyle name="Note 12 2 3 2 2 6 3" xfId="27971"/>
    <cellStyle name="Note 12 2 3 2 2 6 4" xfId="27972"/>
    <cellStyle name="Note 12 2 3 2 2 7" xfId="27973"/>
    <cellStyle name="Note 12 2 3 2 2 7 2" xfId="27974"/>
    <cellStyle name="Note 12 2 3 2 2 7 3" xfId="27975"/>
    <cellStyle name="Note 12 2 3 2 2 7 4" xfId="27976"/>
    <cellStyle name="Note 12 2 3 2 2 8" xfId="27977"/>
    <cellStyle name="Note 12 2 3 2 2 8 2" xfId="27978"/>
    <cellStyle name="Note 12 2 3 2 2 8 3" xfId="27979"/>
    <cellStyle name="Note 12 2 3 2 2 8 4" xfId="27980"/>
    <cellStyle name="Note 12 2 3 2 2 9" xfId="27981"/>
    <cellStyle name="Note 12 2 3 2 2 9 2" xfId="27982"/>
    <cellStyle name="Note 12 2 3 2 2 9 3" xfId="27983"/>
    <cellStyle name="Note 12 2 3 2 2 9 4" xfId="27984"/>
    <cellStyle name="Note 12 2 3 2 20" xfId="27985"/>
    <cellStyle name="Note 12 2 3 2 20 2" xfId="27986"/>
    <cellStyle name="Note 12 2 3 2 20 3" xfId="27987"/>
    <cellStyle name="Note 12 2 3 2 20 4" xfId="27988"/>
    <cellStyle name="Note 12 2 3 2 21" xfId="27989"/>
    <cellStyle name="Note 12 2 3 2 21 2" xfId="27990"/>
    <cellStyle name="Note 12 2 3 2 21 3" xfId="27991"/>
    <cellStyle name="Note 12 2 3 2 21 4" xfId="27992"/>
    <cellStyle name="Note 12 2 3 2 22" xfId="27993"/>
    <cellStyle name="Note 12 2 3 2 22 2" xfId="27994"/>
    <cellStyle name="Note 12 2 3 2 22 3" xfId="27995"/>
    <cellStyle name="Note 12 2 3 2 22 4" xfId="27996"/>
    <cellStyle name="Note 12 2 3 2 23" xfId="27997"/>
    <cellStyle name="Note 12 2 3 2 23 2" xfId="27998"/>
    <cellStyle name="Note 12 2 3 2 23 3" xfId="27999"/>
    <cellStyle name="Note 12 2 3 2 23 4" xfId="28000"/>
    <cellStyle name="Note 12 2 3 2 24" xfId="28001"/>
    <cellStyle name="Note 12 2 3 2 25" xfId="28002"/>
    <cellStyle name="Note 12 2 3 2 3" xfId="28003"/>
    <cellStyle name="Note 12 2 3 2 3 10" xfId="28004"/>
    <cellStyle name="Note 12 2 3 2 3 10 2" xfId="28005"/>
    <cellStyle name="Note 12 2 3 2 3 10 3" xfId="28006"/>
    <cellStyle name="Note 12 2 3 2 3 10 4" xfId="28007"/>
    <cellStyle name="Note 12 2 3 2 3 11" xfId="28008"/>
    <cellStyle name="Note 12 2 3 2 3 11 2" xfId="28009"/>
    <cellStyle name="Note 12 2 3 2 3 11 3" xfId="28010"/>
    <cellStyle name="Note 12 2 3 2 3 11 4" xfId="28011"/>
    <cellStyle name="Note 12 2 3 2 3 12" xfId="28012"/>
    <cellStyle name="Note 12 2 3 2 3 12 2" xfId="28013"/>
    <cellStyle name="Note 12 2 3 2 3 12 3" xfId="28014"/>
    <cellStyle name="Note 12 2 3 2 3 12 4" xfId="28015"/>
    <cellStyle name="Note 12 2 3 2 3 13" xfId="28016"/>
    <cellStyle name="Note 12 2 3 2 3 13 2" xfId="28017"/>
    <cellStyle name="Note 12 2 3 2 3 13 3" xfId="28018"/>
    <cellStyle name="Note 12 2 3 2 3 13 4" xfId="28019"/>
    <cellStyle name="Note 12 2 3 2 3 14" xfId="28020"/>
    <cellStyle name="Note 12 2 3 2 3 14 2" xfId="28021"/>
    <cellStyle name="Note 12 2 3 2 3 14 3" xfId="28022"/>
    <cellStyle name="Note 12 2 3 2 3 14 4" xfId="28023"/>
    <cellStyle name="Note 12 2 3 2 3 15" xfId="28024"/>
    <cellStyle name="Note 12 2 3 2 3 15 2" xfId="28025"/>
    <cellStyle name="Note 12 2 3 2 3 15 3" xfId="28026"/>
    <cellStyle name="Note 12 2 3 2 3 15 4" xfId="28027"/>
    <cellStyle name="Note 12 2 3 2 3 16" xfId="28028"/>
    <cellStyle name="Note 12 2 3 2 3 16 2" xfId="28029"/>
    <cellStyle name="Note 12 2 3 2 3 16 3" xfId="28030"/>
    <cellStyle name="Note 12 2 3 2 3 16 4" xfId="28031"/>
    <cellStyle name="Note 12 2 3 2 3 17" xfId="28032"/>
    <cellStyle name="Note 12 2 3 2 3 17 2" xfId="28033"/>
    <cellStyle name="Note 12 2 3 2 3 17 3" xfId="28034"/>
    <cellStyle name="Note 12 2 3 2 3 17 4" xfId="28035"/>
    <cellStyle name="Note 12 2 3 2 3 18" xfId="28036"/>
    <cellStyle name="Note 12 2 3 2 3 18 2" xfId="28037"/>
    <cellStyle name="Note 12 2 3 2 3 18 3" xfId="28038"/>
    <cellStyle name="Note 12 2 3 2 3 18 4" xfId="28039"/>
    <cellStyle name="Note 12 2 3 2 3 19" xfId="28040"/>
    <cellStyle name="Note 12 2 3 2 3 19 2" xfId="28041"/>
    <cellStyle name="Note 12 2 3 2 3 19 3" xfId="28042"/>
    <cellStyle name="Note 12 2 3 2 3 19 4" xfId="28043"/>
    <cellStyle name="Note 12 2 3 2 3 2" xfId="28044"/>
    <cellStyle name="Note 12 2 3 2 3 2 2" xfId="28045"/>
    <cellStyle name="Note 12 2 3 2 3 2 3" xfId="28046"/>
    <cellStyle name="Note 12 2 3 2 3 2 4" xfId="28047"/>
    <cellStyle name="Note 12 2 3 2 3 20" xfId="28048"/>
    <cellStyle name="Note 12 2 3 2 3 20 2" xfId="28049"/>
    <cellStyle name="Note 12 2 3 2 3 20 3" xfId="28050"/>
    <cellStyle name="Note 12 2 3 2 3 20 4" xfId="28051"/>
    <cellStyle name="Note 12 2 3 2 3 21" xfId="28052"/>
    <cellStyle name="Note 12 2 3 2 3 22" xfId="28053"/>
    <cellStyle name="Note 12 2 3 2 3 3" xfId="28054"/>
    <cellStyle name="Note 12 2 3 2 3 3 2" xfId="28055"/>
    <cellStyle name="Note 12 2 3 2 3 3 3" xfId="28056"/>
    <cellStyle name="Note 12 2 3 2 3 3 4" xfId="28057"/>
    <cellStyle name="Note 12 2 3 2 3 4" xfId="28058"/>
    <cellStyle name="Note 12 2 3 2 3 4 2" xfId="28059"/>
    <cellStyle name="Note 12 2 3 2 3 4 3" xfId="28060"/>
    <cellStyle name="Note 12 2 3 2 3 4 4" xfId="28061"/>
    <cellStyle name="Note 12 2 3 2 3 5" xfId="28062"/>
    <cellStyle name="Note 12 2 3 2 3 5 2" xfId="28063"/>
    <cellStyle name="Note 12 2 3 2 3 5 3" xfId="28064"/>
    <cellStyle name="Note 12 2 3 2 3 5 4" xfId="28065"/>
    <cellStyle name="Note 12 2 3 2 3 6" xfId="28066"/>
    <cellStyle name="Note 12 2 3 2 3 6 2" xfId="28067"/>
    <cellStyle name="Note 12 2 3 2 3 6 3" xfId="28068"/>
    <cellStyle name="Note 12 2 3 2 3 6 4" xfId="28069"/>
    <cellStyle name="Note 12 2 3 2 3 7" xfId="28070"/>
    <cellStyle name="Note 12 2 3 2 3 7 2" xfId="28071"/>
    <cellStyle name="Note 12 2 3 2 3 7 3" xfId="28072"/>
    <cellStyle name="Note 12 2 3 2 3 7 4" xfId="28073"/>
    <cellStyle name="Note 12 2 3 2 3 8" xfId="28074"/>
    <cellStyle name="Note 12 2 3 2 3 8 2" xfId="28075"/>
    <cellStyle name="Note 12 2 3 2 3 8 3" xfId="28076"/>
    <cellStyle name="Note 12 2 3 2 3 8 4" xfId="28077"/>
    <cellStyle name="Note 12 2 3 2 3 9" xfId="28078"/>
    <cellStyle name="Note 12 2 3 2 3 9 2" xfId="28079"/>
    <cellStyle name="Note 12 2 3 2 3 9 3" xfId="28080"/>
    <cellStyle name="Note 12 2 3 2 3 9 4" xfId="28081"/>
    <cellStyle name="Note 12 2 3 2 4" xfId="28082"/>
    <cellStyle name="Note 12 2 3 2 4 10" xfId="28083"/>
    <cellStyle name="Note 12 2 3 2 4 10 2" xfId="28084"/>
    <cellStyle name="Note 12 2 3 2 4 10 3" xfId="28085"/>
    <cellStyle name="Note 12 2 3 2 4 10 4" xfId="28086"/>
    <cellStyle name="Note 12 2 3 2 4 11" xfId="28087"/>
    <cellStyle name="Note 12 2 3 2 4 11 2" xfId="28088"/>
    <cellStyle name="Note 12 2 3 2 4 11 3" xfId="28089"/>
    <cellStyle name="Note 12 2 3 2 4 11 4" xfId="28090"/>
    <cellStyle name="Note 12 2 3 2 4 12" xfId="28091"/>
    <cellStyle name="Note 12 2 3 2 4 12 2" xfId="28092"/>
    <cellStyle name="Note 12 2 3 2 4 12 3" xfId="28093"/>
    <cellStyle name="Note 12 2 3 2 4 12 4" xfId="28094"/>
    <cellStyle name="Note 12 2 3 2 4 13" xfId="28095"/>
    <cellStyle name="Note 12 2 3 2 4 13 2" xfId="28096"/>
    <cellStyle name="Note 12 2 3 2 4 13 3" xfId="28097"/>
    <cellStyle name="Note 12 2 3 2 4 13 4" xfId="28098"/>
    <cellStyle name="Note 12 2 3 2 4 14" xfId="28099"/>
    <cellStyle name="Note 12 2 3 2 4 14 2" xfId="28100"/>
    <cellStyle name="Note 12 2 3 2 4 14 3" xfId="28101"/>
    <cellStyle name="Note 12 2 3 2 4 14 4" xfId="28102"/>
    <cellStyle name="Note 12 2 3 2 4 15" xfId="28103"/>
    <cellStyle name="Note 12 2 3 2 4 15 2" xfId="28104"/>
    <cellStyle name="Note 12 2 3 2 4 15 3" xfId="28105"/>
    <cellStyle name="Note 12 2 3 2 4 15 4" xfId="28106"/>
    <cellStyle name="Note 12 2 3 2 4 16" xfId="28107"/>
    <cellStyle name="Note 12 2 3 2 4 16 2" xfId="28108"/>
    <cellStyle name="Note 12 2 3 2 4 16 3" xfId="28109"/>
    <cellStyle name="Note 12 2 3 2 4 16 4" xfId="28110"/>
    <cellStyle name="Note 12 2 3 2 4 17" xfId="28111"/>
    <cellStyle name="Note 12 2 3 2 4 17 2" xfId="28112"/>
    <cellStyle name="Note 12 2 3 2 4 17 3" xfId="28113"/>
    <cellStyle name="Note 12 2 3 2 4 17 4" xfId="28114"/>
    <cellStyle name="Note 12 2 3 2 4 18" xfId="28115"/>
    <cellStyle name="Note 12 2 3 2 4 18 2" xfId="28116"/>
    <cellStyle name="Note 12 2 3 2 4 18 3" xfId="28117"/>
    <cellStyle name="Note 12 2 3 2 4 18 4" xfId="28118"/>
    <cellStyle name="Note 12 2 3 2 4 19" xfId="28119"/>
    <cellStyle name="Note 12 2 3 2 4 19 2" xfId="28120"/>
    <cellStyle name="Note 12 2 3 2 4 19 3" xfId="28121"/>
    <cellStyle name="Note 12 2 3 2 4 19 4" xfId="28122"/>
    <cellStyle name="Note 12 2 3 2 4 2" xfId="28123"/>
    <cellStyle name="Note 12 2 3 2 4 2 2" xfId="28124"/>
    <cellStyle name="Note 12 2 3 2 4 2 3" xfId="28125"/>
    <cellStyle name="Note 12 2 3 2 4 2 4" xfId="28126"/>
    <cellStyle name="Note 12 2 3 2 4 20" xfId="28127"/>
    <cellStyle name="Note 12 2 3 2 4 20 2" xfId="28128"/>
    <cellStyle name="Note 12 2 3 2 4 20 3" xfId="28129"/>
    <cellStyle name="Note 12 2 3 2 4 20 4" xfId="28130"/>
    <cellStyle name="Note 12 2 3 2 4 21" xfId="28131"/>
    <cellStyle name="Note 12 2 3 2 4 22" xfId="28132"/>
    <cellStyle name="Note 12 2 3 2 4 3" xfId="28133"/>
    <cellStyle name="Note 12 2 3 2 4 3 2" xfId="28134"/>
    <cellStyle name="Note 12 2 3 2 4 3 3" xfId="28135"/>
    <cellStyle name="Note 12 2 3 2 4 3 4" xfId="28136"/>
    <cellStyle name="Note 12 2 3 2 4 4" xfId="28137"/>
    <cellStyle name="Note 12 2 3 2 4 4 2" xfId="28138"/>
    <cellStyle name="Note 12 2 3 2 4 4 3" xfId="28139"/>
    <cellStyle name="Note 12 2 3 2 4 4 4" xfId="28140"/>
    <cellStyle name="Note 12 2 3 2 4 5" xfId="28141"/>
    <cellStyle name="Note 12 2 3 2 4 5 2" xfId="28142"/>
    <cellStyle name="Note 12 2 3 2 4 5 3" xfId="28143"/>
    <cellStyle name="Note 12 2 3 2 4 5 4" xfId="28144"/>
    <cellStyle name="Note 12 2 3 2 4 6" xfId="28145"/>
    <cellStyle name="Note 12 2 3 2 4 6 2" xfId="28146"/>
    <cellStyle name="Note 12 2 3 2 4 6 3" xfId="28147"/>
    <cellStyle name="Note 12 2 3 2 4 6 4" xfId="28148"/>
    <cellStyle name="Note 12 2 3 2 4 7" xfId="28149"/>
    <cellStyle name="Note 12 2 3 2 4 7 2" xfId="28150"/>
    <cellStyle name="Note 12 2 3 2 4 7 3" xfId="28151"/>
    <cellStyle name="Note 12 2 3 2 4 7 4" xfId="28152"/>
    <cellStyle name="Note 12 2 3 2 4 8" xfId="28153"/>
    <cellStyle name="Note 12 2 3 2 4 8 2" xfId="28154"/>
    <cellStyle name="Note 12 2 3 2 4 8 3" xfId="28155"/>
    <cellStyle name="Note 12 2 3 2 4 8 4" xfId="28156"/>
    <cellStyle name="Note 12 2 3 2 4 9" xfId="28157"/>
    <cellStyle name="Note 12 2 3 2 4 9 2" xfId="28158"/>
    <cellStyle name="Note 12 2 3 2 4 9 3" xfId="28159"/>
    <cellStyle name="Note 12 2 3 2 4 9 4" xfId="28160"/>
    <cellStyle name="Note 12 2 3 2 5" xfId="28161"/>
    <cellStyle name="Note 12 2 3 2 5 2" xfId="28162"/>
    <cellStyle name="Note 12 2 3 2 5 3" xfId="28163"/>
    <cellStyle name="Note 12 2 3 2 5 4" xfId="28164"/>
    <cellStyle name="Note 12 2 3 2 6" xfId="28165"/>
    <cellStyle name="Note 12 2 3 2 6 2" xfId="28166"/>
    <cellStyle name="Note 12 2 3 2 6 3" xfId="28167"/>
    <cellStyle name="Note 12 2 3 2 6 4" xfId="28168"/>
    <cellStyle name="Note 12 2 3 2 7" xfId="28169"/>
    <cellStyle name="Note 12 2 3 2 7 2" xfId="28170"/>
    <cellStyle name="Note 12 2 3 2 7 3" xfId="28171"/>
    <cellStyle name="Note 12 2 3 2 7 4" xfId="28172"/>
    <cellStyle name="Note 12 2 3 2 8" xfId="28173"/>
    <cellStyle name="Note 12 2 3 2 8 2" xfId="28174"/>
    <cellStyle name="Note 12 2 3 2 8 3" xfId="28175"/>
    <cellStyle name="Note 12 2 3 2 8 4" xfId="28176"/>
    <cellStyle name="Note 12 2 3 2 9" xfId="28177"/>
    <cellStyle name="Note 12 2 3 2 9 2" xfId="28178"/>
    <cellStyle name="Note 12 2 3 2 9 3" xfId="28179"/>
    <cellStyle name="Note 12 2 3 2 9 4" xfId="28180"/>
    <cellStyle name="Note 12 2 3 20" xfId="28181"/>
    <cellStyle name="Note 12 2 3 20 2" xfId="28182"/>
    <cellStyle name="Note 12 2 3 20 3" xfId="28183"/>
    <cellStyle name="Note 12 2 3 20 4" xfId="28184"/>
    <cellStyle name="Note 12 2 3 21" xfId="28185"/>
    <cellStyle name="Note 12 2 3 21 2" xfId="28186"/>
    <cellStyle name="Note 12 2 3 21 3" xfId="28187"/>
    <cellStyle name="Note 12 2 3 21 4" xfId="28188"/>
    <cellStyle name="Note 12 2 3 22" xfId="28189"/>
    <cellStyle name="Note 12 2 3 22 2" xfId="28190"/>
    <cellStyle name="Note 12 2 3 22 3" xfId="28191"/>
    <cellStyle name="Note 12 2 3 22 4" xfId="28192"/>
    <cellStyle name="Note 12 2 3 23" xfId="28193"/>
    <cellStyle name="Note 12 2 3 23 2" xfId="28194"/>
    <cellStyle name="Note 12 2 3 23 3" xfId="28195"/>
    <cellStyle name="Note 12 2 3 23 4" xfId="28196"/>
    <cellStyle name="Note 12 2 3 24" xfId="28197"/>
    <cellStyle name="Note 12 2 3 25" xfId="28198"/>
    <cellStyle name="Note 12 2 3 3" xfId="28199"/>
    <cellStyle name="Note 12 2 3 3 10" xfId="28200"/>
    <cellStyle name="Note 12 2 3 3 10 2" xfId="28201"/>
    <cellStyle name="Note 12 2 3 3 10 3" xfId="28202"/>
    <cellStyle name="Note 12 2 3 3 10 4" xfId="28203"/>
    <cellStyle name="Note 12 2 3 3 11" xfId="28204"/>
    <cellStyle name="Note 12 2 3 3 11 2" xfId="28205"/>
    <cellStyle name="Note 12 2 3 3 11 3" xfId="28206"/>
    <cellStyle name="Note 12 2 3 3 11 4" xfId="28207"/>
    <cellStyle name="Note 12 2 3 3 12" xfId="28208"/>
    <cellStyle name="Note 12 2 3 3 12 2" xfId="28209"/>
    <cellStyle name="Note 12 2 3 3 12 3" xfId="28210"/>
    <cellStyle name="Note 12 2 3 3 12 4" xfId="28211"/>
    <cellStyle name="Note 12 2 3 3 13" xfId="28212"/>
    <cellStyle name="Note 12 2 3 3 13 2" xfId="28213"/>
    <cellStyle name="Note 12 2 3 3 13 3" xfId="28214"/>
    <cellStyle name="Note 12 2 3 3 13 4" xfId="28215"/>
    <cellStyle name="Note 12 2 3 3 14" xfId="28216"/>
    <cellStyle name="Note 12 2 3 3 14 2" xfId="28217"/>
    <cellStyle name="Note 12 2 3 3 14 3" xfId="28218"/>
    <cellStyle name="Note 12 2 3 3 14 4" xfId="28219"/>
    <cellStyle name="Note 12 2 3 3 15" xfId="28220"/>
    <cellStyle name="Note 12 2 3 3 15 2" xfId="28221"/>
    <cellStyle name="Note 12 2 3 3 15 3" xfId="28222"/>
    <cellStyle name="Note 12 2 3 3 15 4" xfId="28223"/>
    <cellStyle name="Note 12 2 3 3 16" xfId="28224"/>
    <cellStyle name="Note 12 2 3 3 16 2" xfId="28225"/>
    <cellStyle name="Note 12 2 3 3 16 3" xfId="28226"/>
    <cellStyle name="Note 12 2 3 3 16 4" xfId="28227"/>
    <cellStyle name="Note 12 2 3 3 17" xfId="28228"/>
    <cellStyle name="Note 12 2 3 3 17 2" xfId="28229"/>
    <cellStyle name="Note 12 2 3 3 17 3" xfId="28230"/>
    <cellStyle name="Note 12 2 3 3 17 4" xfId="28231"/>
    <cellStyle name="Note 12 2 3 3 18" xfId="28232"/>
    <cellStyle name="Note 12 2 3 3 18 2" xfId="28233"/>
    <cellStyle name="Note 12 2 3 3 18 3" xfId="28234"/>
    <cellStyle name="Note 12 2 3 3 18 4" xfId="28235"/>
    <cellStyle name="Note 12 2 3 3 19" xfId="28236"/>
    <cellStyle name="Note 12 2 3 3 19 2" xfId="28237"/>
    <cellStyle name="Note 12 2 3 3 19 3" xfId="28238"/>
    <cellStyle name="Note 12 2 3 3 19 4" xfId="28239"/>
    <cellStyle name="Note 12 2 3 3 2" xfId="28240"/>
    <cellStyle name="Note 12 2 3 3 2 2" xfId="28241"/>
    <cellStyle name="Note 12 2 3 3 2 3" xfId="28242"/>
    <cellStyle name="Note 12 2 3 3 2 4" xfId="28243"/>
    <cellStyle name="Note 12 2 3 3 20" xfId="28244"/>
    <cellStyle name="Note 12 2 3 3 20 2" xfId="28245"/>
    <cellStyle name="Note 12 2 3 3 20 3" xfId="28246"/>
    <cellStyle name="Note 12 2 3 3 20 4" xfId="28247"/>
    <cellStyle name="Note 12 2 3 3 21" xfId="28248"/>
    <cellStyle name="Note 12 2 3 3 22" xfId="28249"/>
    <cellStyle name="Note 12 2 3 3 3" xfId="28250"/>
    <cellStyle name="Note 12 2 3 3 3 2" xfId="28251"/>
    <cellStyle name="Note 12 2 3 3 3 3" xfId="28252"/>
    <cellStyle name="Note 12 2 3 3 3 4" xfId="28253"/>
    <cellStyle name="Note 12 2 3 3 4" xfId="28254"/>
    <cellStyle name="Note 12 2 3 3 4 2" xfId="28255"/>
    <cellStyle name="Note 12 2 3 3 4 3" xfId="28256"/>
    <cellStyle name="Note 12 2 3 3 4 4" xfId="28257"/>
    <cellStyle name="Note 12 2 3 3 5" xfId="28258"/>
    <cellStyle name="Note 12 2 3 3 5 2" xfId="28259"/>
    <cellStyle name="Note 12 2 3 3 5 3" xfId="28260"/>
    <cellStyle name="Note 12 2 3 3 5 4" xfId="28261"/>
    <cellStyle name="Note 12 2 3 3 6" xfId="28262"/>
    <cellStyle name="Note 12 2 3 3 6 2" xfId="28263"/>
    <cellStyle name="Note 12 2 3 3 6 3" xfId="28264"/>
    <cellStyle name="Note 12 2 3 3 6 4" xfId="28265"/>
    <cellStyle name="Note 12 2 3 3 7" xfId="28266"/>
    <cellStyle name="Note 12 2 3 3 7 2" xfId="28267"/>
    <cellStyle name="Note 12 2 3 3 7 3" xfId="28268"/>
    <cellStyle name="Note 12 2 3 3 7 4" xfId="28269"/>
    <cellStyle name="Note 12 2 3 3 8" xfId="28270"/>
    <cellStyle name="Note 12 2 3 3 8 2" xfId="28271"/>
    <cellStyle name="Note 12 2 3 3 8 3" xfId="28272"/>
    <cellStyle name="Note 12 2 3 3 8 4" xfId="28273"/>
    <cellStyle name="Note 12 2 3 3 9" xfId="28274"/>
    <cellStyle name="Note 12 2 3 3 9 2" xfId="28275"/>
    <cellStyle name="Note 12 2 3 3 9 3" xfId="28276"/>
    <cellStyle name="Note 12 2 3 3 9 4" xfId="28277"/>
    <cellStyle name="Note 12 2 3 4" xfId="28278"/>
    <cellStyle name="Note 12 2 3 4 10" xfId="28279"/>
    <cellStyle name="Note 12 2 3 4 10 2" xfId="28280"/>
    <cellStyle name="Note 12 2 3 4 10 3" xfId="28281"/>
    <cellStyle name="Note 12 2 3 4 10 4" xfId="28282"/>
    <cellStyle name="Note 12 2 3 4 11" xfId="28283"/>
    <cellStyle name="Note 12 2 3 4 11 2" xfId="28284"/>
    <cellStyle name="Note 12 2 3 4 11 3" xfId="28285"/>
    <cellStyle name="Note 12 2 3 4 11 4" xfId="28286"/>
    <cellStyle name="Note 12 2 3 4 12" xfId="28287"/>
    <cellStyle name="Note 12 2 3 4 12 2" xfId="28288"/>
    <cellStyle name="Note 12 2 3 4 12 3" xfId="28289"/>
    <cellStyle name="Note 12 2 3 4 12 4" xfId="28290"/>
    <cellStyle name="Note 12 2 3 4 13" xfId="28291"/>
    <cellStyle name="Note 12 2 3 4 13 2" xfId="28292"/>
    <cellStyle name="Note 12 2 3 4 13 3" xfId="28293"/>
    <cellStyle name="Note 12 2 3 4 13 4" xfId="28294"/>
    <cellStyle name="Note 12 2 3 4 14" xfId="28295"/>
    <cellStyle name="Note 12 2 3 4 14 2" xfId="28296"/>
    <cellStyle name="Note 12 2 3 4 14 3" xfId="28297"/>
    <cellStyle name="Note 12 2 3 4 14 4" xfId="28298"/>
    <cellStyle name="Note 12 2 3 4 15" xfId="28299"/>
    <cellStyle name="Note 12 2 3 4 15 2" xfId="28300"/>
    <cellStyle name="Note 12 2 3 4 15 3" xfId="28301"/>
    <cellStyle name="Note 12 2 3 4 15 4" xfId="28302"/>
    <cellStyle name="Note 12 2 3 4 16" xfId="28303"/>
    <cellStyle name="Note 12 2 3 4 16 2" xfId="28304"/>
    <cellStyle name="Note 12 2 3 4 16 3" xfId="28305"/>
    <cellStyle name="Note 12 2 3 4 16 4" xfId="28306"/>
    <cellStyle name="Note 12 2 3 4 17" xfId="28307"/>
    <cellStyle name="Note 12 2 3 4 17 2" xfId="28308"/>
    <cellStyle name="Note 12 2 3 4 17 3" xfId="28309"/>
    <cellStyle name="Note 12 2 3 4 17 4" xfId="28310"/>
    <cellStyle name="Note 12 2 3 4 18" xfId="28311"/>
    <cellStyle name="Note 12 2 3 4 18 2" xfId="28312"/>
    <cellStyle name="Note 12 2 3 4 18 3" xfId="28313"/>
    <cellStyle name="Note 12 2 3 4 18 4" xfId="28314"/>
    <cellStyle name="Note 12 2 3 4 19" xfId="28315"/>
    <cellStyle name="Note 12 2 3 4 19 2" xfId="28316"/>
    <cellStyle name="Note 12 2 3 4 19 3" xfId="28317"/>
    <cellStyle name="Note 12 2 3 4 19 4" xfId="28318"/>
    <cellStyle name="Note 12 2 3 4 2" xfId="28319"/>
    <cellStyle name="Note 12 2 3 4 2 2" xfId="28320"/>
    <cellStyle name="Note 12 2 3 4 2 3" xfId="28321"/>
    <cellStyle name="Note 12 2 3 4 2 4" xfId="28322"/>
    <cellStyle name="Note 12 2 3 4 20" xfId="28323"/>
    <cellStyle name="Note 12 2 3 4 20 2" xfId="28324"/>
    <cellStyle name="Note 12 2 3 4 20 3" xfId="28325"/>
    <cellStyle name="Note 12 2 3 4 20 4" xfId="28326"/>
    <cellStyle name="Note 12 2 3 4 21" xfId="28327"/>
    <cellStyle name="Note 12 2 3 4 22" xfId="28328"/>
    <cellStyle name="Note 12 2 3 4 3" xfId="28329"/>
    <cellStyle name="Note 12 2 3 4 3 2" xfId="28330"/>
    <cellStyle name="Note 12 2 3 4 3 3" xfId="28331"/>
    <cellStyle name="Note 12 2 3 4 3 4" xfId="28332"/>
    <cellStyle name="Note 12 2 3 4 4" xfId="28333"/>
    <cellStyle name="Note 12 2 3 4 4 2" xfId="28334"/>
    <cellStyle name="Note 12 2 3 4 4 3" xfId="28335"/>
    <cellStyle name="Note 12 2 3 4 4 4" xfId="28336"/>
    <cellStyle name="Note 12 2 3 4 5" xfId="28337"/>
    <cellStyle name="Note 12 2 3 4 5 2" xfId="28338"/>
    <cellStyle name="Note 12 2 3 4 5 3" xfId="28339"/>
    <cellStyle name="Note 12 2 3 4 5 4" xfId="28340"/>
    <cellStyle name="Note 12 2 3 4 6" xfId="28341"/>
    <cellStyle name="Note 12 2 3 4 6 2" xfId="28342"/>
    <cellStyle name="Note 12 2 3 4 6 3" xfId="28343"/>
    <cellStyle name="Note 12 2 3 4 6 4" xfId="28344"/>
    <cellStyle name="Note 12 2 3 4 7" xfId="28345"/>
    <cellStyle name="Note 12 2 3 4 7 2" xfId="28346"/>
    <cellStyle name="Note 12 2 3 4 7 3" xfId="28347"/>
    <cellStyle name="Note 12 2 3 4 7 4" xfId="28348"/>
    <cellStyle name="Note 12 2 3 4 8" xfId="28349"/>
    <cellStyle name="Note 12 2 3 4 8 2" xfId="28350"/>
    <cellStyle name="Note 12 2 3 4 8 3" xfId="28351"/>
    <cellStyle name="Note 12 2 3 4 8 4" xfId="28352"/>
    <cellStyle name="Note 12 2 3 4 9" xfId="28353"/>
    <cellStyle name="Note 12 2 3 4 9 2" xfId="28354"/>
    <cellStyle name="Note 12 2 3 4 9 3" xfId="28355"/>
    <cellStyle name="Note 12 2 3 4 9 4" xfId="28356"/>
    <cellStyle name="Note 12 2 3 5" xfId="28357"/>
    <cellStyle name="Note 12 2 3 5 2" xfId="28358"/>
    <cellStyle name="Note 12 2 3 5 3" xfId="28359"/>
    <cellStyle name="Note 12 2 3 5 4" xfId="28360"/>
    <cellStyle name="Note 12 2 3 6" xfId="28361"/>
    <cellStyle name="Note 12 2 3 6 2" xfId="28362"/>
    <cellStyle name="Note 12 2 3 6 3" xfId="28363"/>
    <cellStyle name="Note 12 2 3 6 4" xfId="28364"/>
    <cellStyle name="Note 12 2 3 7" xfId="28365"/>
    <cellStyle name="Note 12 2 3 7 2" xfId="28366"/>
    <cellStyle name="Note 12 2 3 7 3" xfId="28367"/>
    <cellStyle name="Note 12 2 3 7 4" xfId="28368"/>
    <cellStyle name="Note 12 2 3 8" xfId="28369"/>
    <cellStyle name="Note 12 2 3 8 2" xfId="28370"/>
    <cellStyle name="Note 12 2 3 8 3" xfId="28371"/>
    <cellStyle name="Note 12 2 3 8 4" xfId="28372"/>
    <cellStyle name="Note 12 2 3 9" xfId="28373"/>
    <cellStyle name="Note 12 2 3 9 2" xfId="28374"/>
    <cellStyle name="Note 12 2 3 9 3" xfId="28375"/>
    <cellStyle name="Note 12 2 3 9 4" xfId="28376"/>
    <cellStyle name="Note 12 2 30" xfId="28377"/>
    <cellStyle name="Note 12 2 30 2" xfId="28378"/>
    <cellStyle name="Note 12 2 30 3" xfId="28379"/>
    <cellStyle name="Note 12 2 30 4" xfId="28380"/>
    <cellStyle name="Note 12 2 31" xfId="28381"/>
    <cellStyle name="Note 12 2 31 2" xfId="28382"/>
    <cellStyle name="Note 12 2 31 3" xfId="28383"/>
    <cellStyle name="Note 12 2 31 4" xfId="28384"/>
    <cellStyle name="Note 12 2 32" xfId="28385"/>
    <cellStyle name="Note 12 2 32 2" xfId="28386"/>
    <cellStyle name="Note 12 2 32 3" xfId="28387"/>
    <cellStyle name="Note 12 2 32 4" xfId="28388"/>
    <cellStyle name="Note 12 2 33" xfId="28389"/>
    <cellStyle name="Note 12 2 33 2" xfId="28390"/>
    <cellStyle name="Note 12 2 33 3" xfId="28391"/>
    <cellStyle name="Note 12 2 33 4" xfId="28392"/>
    <cellStyle name="Note 12 2 34" xfId="28393"/>
    <cellStyle name="Note 12 2 34 2" xfId="28394"/>
    <cellStyle name="Note 12 2 34 3" xfId="28395"/>
    <cellStyle name="Note 12 2 34 4" xfId="28396"/>
    <cellStyle name="Note 12 2 35" xfId="28397"/>
    <cellStyle name="Note 12 2 36" xfId="28398"/>
    <cellStyle name="Note 12 2 4" xfId="28399"/>
    <cellStyle name="Note 12 2 4 10" xfId="28400"/>
    <cellStyle name="Note 12 2 4 10 2" xfId="28401"/>
    <cellStyle name="Note 12 2 4 10 3" xfId="28402"/>
    <cellStyle name="Note 12 2 4 10 4" xfId="28403"/>
    <cellStyle name="Note 12 2 4 11" xfId="28404"/>
    <cellStyle name="Note 12 2 4 11 2" xfId="28405"/>
    <cellStyle name="Note 12 2 4 11 3" xfId="28406"/>
    <cellStyle name="Note 12 2 4 11 4" xfId="28407"/>
    <cellStyle name="Note 12 2 4 12" xfId="28408"/>
    <cellStyle name="Note 12 2 4 12 2" xfId="28409"/>
    <cellStyle name="Note 12 2 4 12 3" xfId="28410"/>
    <cellStyle name="Note 12 2 4 12 4" xfId="28411"/>
    <cellStyle name="Note 12 2 4 13" xfId="28412"/>
    <cellStyle name="Note 12 2 4 13 2" xfId="28413"/>
    <cellStyle name="Note 12 2 4 13 3" xfId="28414"/>
    <cellStyle name="Note 12 2 4 13 4" xfId="28415"/>
    <cellStyle name="Note 12 2 4 14" xfId="28416"/>
    <cellStyle name="Note 12 2 4 14 2" xfId="28417"/>
    <cellStyle name="Note 12 2 4 14 3" xfId="28418"/>
    <cellStyle name="Note 12 2 4 14 4" xfId="28419"/>
    <cellStyle name="Note 12 2 4 15" xfId="28420"/>
    <cellStyle name="Note 12 2 4 15 2" xfId="28421"/>
    <cellStyle name="Note 12 2 4 15 3" xfId="28422"/>
    <cellStyle name="Note 12 2 4 15 4" xfId="28423"/>
    <cellStyle name="Note 12 2 4 16" xfId="28424"/>
    <cellStyle name="Note 12 2 4 16 2" xfId="28425"/>
    <cellStyle name="Note 12 2 4 16 3" xfId="28426"/>
    <cellStyle name="Note 12 2 4 16 4" xfId="28427"/>
    <cellStyle name="Note 12 2 4 17" xfId="28428"/>
    <cellStyle name="Note 12 2 4 17 2" xfId="28429"/>
    <cellStyle name="Note 12 2 4 17 3" xfId="28430"/>
    <cellStyle name="Note 12 2 4 17 4" xfId="28431"/>
    <cellStyle name="Note 12 2 4 18" xfId="28432"/>
    <cellStyle name="Note 12 2 4 18 2" xfId="28433"/>
    <cellStyle name="Note 12 2 4 18 3" xfId="28434"/>
    <cellStyle name="Note 12 2 4 18 4" xfId="28435"/>
    <cellStyle name="Note 12 2 4 19" xfId="28436"/>
    <cellStyle name="Note 12 2 4 19 2" xfId="28437"/>
    <cellStyle name="Note 12 2 4 19 3" xfId="28438"/>
    <cellStyle name="Note 12 2 4 19 4" xfId="28439"/>
    <cellStyle name="Note 12 2 4 2" xfId="28440"/>
    <cellStyle name="Note 12 2 4 2 2" xfId="28441"/>
    <cellStyle name="Note 12 2 4 2 3" xfId="28442"/>
    <cellStyle name="Note 12 2 4 2 4" xfId="28443"/>
    <cellStyle name="Note 12 2 4 20" xfId="28444"/>
    <cellStyle name="Note 12 2 4 20 2" xfId="28445"/>
    <cellStyle name="Note 12 2 4 20 3" xfId="28446"/>
    <cellStyle name="Note 12 2 4 20 4" xfId="28447"/>
    <cellStyle name="Note 12 2 4 21" xfId="28448"/>
    <cellStyle name="Note 12 2 4 22" xfId="28449"/>
    <cellStyle name="Note 12 2 4 3" xfId="28450"/>
    <cellStyle name="Note 12 2 4 3 2" xfId="28451"/>
    <cellStyle name="Note 12 2 4 3 3" xfId="28452"/>
    <cellStyle name="Note 12 2 4 3 4" xfId="28453"/>
    <cellStyle name="Note 12 2 4 4" xfId="28454"/>
    <cellStyle name="Note 12 2 4 4 2" xfId="28455"/>
    <cellStyle name="Note 12 2 4 4 3" xfId="28456"/>
    <cellStyle name="Note 12 2 4 4 4" xfId="28457"/>
    <cellStyle name="Note 12 2 4 5" xfId="28458"/>
    <cellStyle name="Note 12 2 4 5 2" xfId="28459"/>
    <cellStyle name="Note 12 2 4 5 3" xfId="28460"/>
    <cellStyle name="Note 12 2 4 5 4" xfId="28461"/>
    <cellStyle name="Note 12 2 4 6" xfId="28462"/>
    <cellStyle name="Note 12 2 4 6 2" xfId="28463"/>
    <cellStyle name="Note 12 2 4 6 3" xfId="28464"/>
    <cellStyle name="Note 12 2 4 6 4" xfId="28465"/>
    <cellStyle name="Note 12 2 4 7" xfId="28466"/>
    <cellStyle name="Note 12 2 4 7 2" xfId="28467"/>
    <cellStyle name="Note 12 2 4 7 3" xfId="28468"/>
    <cellStyle name="Note 12 2 4 7 4" xfId="28469"/>
    <cellStyle name="Note 12 2 4 8" xfId="28470"/>
    <cellStyle name="Note 12 2 4 8 2" xfId="28471"/>
    <cellStyle name="Note 12 2 4 8 3" xfId="28472"/>
    <cellStyle name="Note 12 2 4 8 4" xfId="28473"/>
    <cellStyle name="Note 12 2 4 9" xfId="28474"/>
    <cellStyle name="Note 12 2 4 9 2" xfId="28475"/>
    <cellStyle name="Note 12 2 4 9 3" xfId="28476"/>
    <cellStyle name="Note 12 2 4 9 4" xfId="28477"/>
    <cellStyle name="Note 12 2 5" xfId="28478"/>
    <cellStyle name="Note 12 2 5 10" xfId="28479"/>
    <cellStyle name="Note 12 2 5 10 2" xfId="28480"/>
    <cellStyle name="Note 12 2 5 10 3" xfId="28481"/>
    <cellStyle name="Note 12 2 5 10 4" xfId="28482"/>
    <cellStyle name="Note 12 2 5 11" xfId="28483"/>
    <cellStyle name="Note 12 2 5 11 2" xfId="28484"/>
    <cellStyle name="Note 12 2 5 11 3" xfId="28485"/>
    <cellStyle name="Note 12 2 5 11 4" xfId="28486"/>
    <cellStyle name="Note 12 2 5 12" xfId="28487"/>
    <cellStyle name="Note 12 2 5 12 2" xfId="28488"/>
    <cellStyle name="Note 12 2 5 12 3" xfId="28489"/>
    <cellStyle name="Note 12 2 5 12 4" xfId="28490"/>
    <cellStyle name="Note 12 2 5 13" xfId="28491"/>
    <cellStyle name="Note 12 2 5 13 2" xfId="28492"/>
    <cellStyle name="Note 12 2 5 13 3" xfId="28493"/>
    <cellStyle name="Note 12 2 5 13 4" xfId="28494"/>
    <cellStyle name="Note 12 2 5 14" xfId="28495"/>
    <cellStyle name="Note 12 2 5 14 2" xfId="28496"/>
    <cellStyle name="Note 12 2 5 14 3" xfId="28497"/>
    <cellStyle name="Note 12 2 5 14 4" xfId="28498"/>
    <cellStyle name="Note 12 2 5 15" xfId="28499"/>
    <cellStyle name="Note 12 2 5 15 2" xfId="28500"/>
    <cellStyle name="Note 12 2 5 15 3" xfId="28501"/>
    <cellStyle name="Note 12 2 5 15 4" xfId="28502"/>
    <cellStyle name="Note 12 2 5 16" xfId="28503"/>
    <cellStyle name="Note 12 2 5 16 2" xfId="28504"/>
    <cellStyle name="Note 12 2 5 16 3" xfId="28505"/>
    <cellStyle name="Note 12 2 5 16 4" xfId="28506"/>
    <cellStyle name="Note 12 2 5 17" xfId="28507"/>
    <cellStyle name="Note 12 2 5 17 2" xfId="28508"/>
    <cellStyle name="Note 12 2 5 17 3" xfId="28509"/>
    <cellStyle name="Note 12 2 5 17 4" xfId="28510"/>
    <cellStyle name="Note 12 2 5 18" xfId="28511"/>
    <cellStyle name="Note 12 2 5 18 2" xfId="28512"/>
    <cellStyle name="Note 12 2 5 18 3" xfId="28513"/>
    <cellStyle name="Note 12 2 5 18 4" xfId="28514"/>
    <cellStyle name="Note 12 2 5 19" xfId="28515"/>
    <cellStyle name="Note 12 2 5 19 2" xfId="28516"/>
    <cellStyle name="Note 12 2 5 19 3" xfId="28517"/>
    <cellStyle name="Note 12 2 5 19 4" xfId="28518"/>
    <cellStyle name="Note 12 2 5 2" xfId="28519"/>
    <cellStyle name="Note 12 2 5 2 2" xfId="28520"/>
    <cellStyle name="Note 12 2 5 2 3" xfId="28521"/>
    <cellStyle name="Note 12 2 5 2 4" xfId="28522"/>
    <cellStyle name="Note 12 2 5 20" xfId="28523"/>
    <cellStyle name="Note 12 2 5 20 2" xfId="28524"/>
    <cellStyle name="Note 12 2 5 20 3" xfId="28525"/>
    <cellStyle name="Note 12 2 5 20 4" xfId="28526"/>
    <cellStyle name="Note 12 2 5 21" xfId="28527"/>
    <cellStyle name="Note 12 2 5 22" xfId="28528"/>
    <cellStyle name="Note 12 2 5 3" xfId="28529"/>
    <cellStyle name="Note 12 2 5 3 2" xfId="28530"/>
    <cellStyle name="Note 12 2 5 3 3" xfId="28531"/>
    <cellStyle name="Note 12 2 5 3 4" xfId="28532"/>
    <cellStyle name="Note 12 2 5 4" xfId="28533"/>
    <cellStyle name="Note 12 2 5 4 2" xfId="28534"/>
    <cellStyle name="Note 12 2 5 4 3" xfId="28535"/>
    <cellStyle name="Note 12 2 5 4 4" xfId="28536"/>
    <cellStyle name="Note 12 2 5 5" xfId="28537"/>
    <cellStyle name="Note 12 2 5 5 2" xfId="28538"/>
    <cellStyle name="Note 12 2 5 5 3" xfId="28539"/>
    <cellStyle name="Note 12 2 5 5 4" xfId="28540"/>
    <cellStyle name="Note 12 2 5 6" xfId="28541"/>
    <cellStyle name="Note 12 2 5 6 2" xfId="28542"/>
    <cellStyle name="Note 12 2 5 6 3" xfId="28543"/>
    <cellStyle name="Note 12 2 5 6 4" xfId="28544"/>
    <cellStyle name="Note 12 2 5 7" xfId="28545"/>
    <cellStyle name="Note 12 2 5 7 2" xfId="28546"/>
    <cellStyle name="Note 12 2 5 7 3" xfId="28547"/>
    <cellStyle name="Note 12 2 5 7 4" xfId="28548"/>
    <cellStyle name="Note 12 2 5 8" xfId="28549"/>
    <cellStyle name="Note 12 2 5 8 2" xfId="28550"/>
    <cellStyle name="Note 12 2 5 8 3" xfId="28551"/>
    <cellStyle name="Note 12 2 5 8 4" xfId="28552"/>
    <cellStyle name="Note 12 2 5 9" xfId="28553"/>
    <cellStyle name="Note 12 2 5 9 2" xfId="28554"/>
    <cellStyle name="Note 12 2 5 9 3" xfId="28555"/>
    <cellStyle name="Note 12 2 5 9 4" xfId="28556"/>
    <cellStyle name="Note 12 2 6" xfId="28557"/>
    <cellStyle name="Note 12 2 6 10" xfId="28558"/>
    <cellStyle name="Note 12 2 6 10 2" xfId="28559"/>
    <cellStyle name="Note 12 2 6 10 3" xfId="28560"/>
    <cellStyle name="Note 12 2 6 10 4" xfId="28561"/>
    <cellStyle name="Note 12 2 6 11" xfId="28562"/>
    <cellStyle name="Note 12 2 6 11 2" xfId="28563"/>
    <cellStyle name="Note 12 2 6 11 3" xfId="28564"/>
    <cellStyle name="Note 12 2 6 11 4" xfId="28565"/>
    <cellStyle name="Note 12 2 6 12" xfId="28566"/>
    <cellStyle name="Note 12 2 6 12 2" xfId="28567"/>
    <cellStyle name="Note 12 2 6 12 3" xfId="28568"/>
    <cellStyle name="Note 12 2 6 12 4" xfId="28569"/>
    <cellStyle name="Note 12 2 6 13" xfId="28570"/>
    <cellStyle name="Note 12 2 6 13 2" xfId="28571"/>
    <cellStyle name="Note 12 2 6 13 3" xfId="28572"/>
    <cellStyle name="Note 12 2 6 13 4" xfId="28573"/>
    <cellStyle name="Note 12 2 6 14" xfId="28574"/>
    <cellStyle name="Note 12 2 6 14 2" xfId="28575"/>
    <cellStyle name="Note 12 2 6 14 3" xfId="28576"/>
    <cellStyle name="Note 12 2 6 14 4" xfId="28577"/>
    <cellStyle name="Note 12 2 6 15" xfId="28578"/>
    <cellStyle name="Note 12 2 6 15 2" xfId="28579"/>
    <cellStyle name="Note 12 2 6 15 3" xfId="28580"/>
    <cellStyle name="Note 12 2 6 15 4" xfId="28581"/>
    <cellStyle name="Note 12 2 6 16" xfId="28582"/>
    <cellStyle name="Note 12 2 6 16 2" xfId="28583"/>
    <cellStyle name="Note 12 2 6 16 3" xfId="28584"/>
    <cellStyle name="Note 12 2 6 16 4" xfId="28585"/>
    <cellStyle name="Note 12 2 6 17" xfId="28586"/>
    <cellStyle name="Note 12 2 6 17 2" xfId="28587"/>
    <cellStyle name="Note 12 2 6 17 3" xfId="28588"/>
    <cellStyle name="Note 12 2 6 17 4" xfId="28589"/>
    <cellStyle name="Note 12 2 6 18" xfId="28590"/>
    <cellStyle name="Note 12 2 6 18 2" xfId="28591"/>
    <cellStyle name="Note 12 2 6 18 3" xfId="28592"/>
    <cellStyle name="Note 12 2 6 18 4" xfId="28593"/>
    <cellStyle name="Note 12 2 6 19" xfId="28594"/>
    <cellStyle name="Note 12 2 6 19 2" xfId="28595"/>
    <cellStyle name="Note 12 2 6 19 3" xfId="28596"/>
    <cellStyle name="Note 12 2 6 19 4" xfId="28597"/>
    <cellStyle name="Note 12 2 6 2" xfId="28598"/>
    <cellStyle name="Note 12 2 6 2 2" xfId="28599"/>
    <cellStyle name="Note 12 2 6 2 3" xfId="28600"/>
    <cellStyle name="Note 12 2 6 2 4" xfId="28601"/>
    <cellStyle name="Note 12 2 6 20" xfId="28602"/>
    <cellStyle name="Note 12 2 6 20 2" xfId="28603"/>
    <cellStyle name="Note 12 2 6 20 3" xfId="28604"/>
    <cellStyle name="Note 12 2 6 20 4" xfId="28605"/>
    <cellStyle name="Note 12 2 6 21" xfId="28606"/>
    <cellStyle name="Note 12 2 6 22" xfId="28607"/>
    <cellStyle name="Note 12 2 6 3" xfId="28608"/>
    <cellStyle name="Note 12 2 6 3 2" xfId="28609"/>
    <cellStyle name="Note 12 2 6 3 3" xfId="28610"/>
    <cellStyle name="Note 12 2 6 3 4" xfId="28611"/>
    <cellStyle name="Note 12 2 6 4" xfId="28612"/>
    <cellStyle name="Note 12 2 6 4 2" xfId="28613"/>
    <cellStyle name="Note 12 2 6 4 3" xfId="28614"/>
    <cellStyle name="Note 12 2 6 4 4" xfId="28615"/>
    <cellStyle name="Note 12 2 6 5" xfId="28616"/>
    <cellStyle name="Note 12 2 6 5 2" xfId="28617"/>
    <cellStyle name="Note 12 2 6 5 3" xfId="28618"/>
    <cellStyle name="Note 12 2 6 5 4" xfId="28619"/>
    <cellStyle name="Note 12 2 6 6" xfId="28620"/>
    <cellStyle name="Note 12 2 6 6 2" xfId="28621"/>
    <cellStyle name="Note 12 2 6 6 3" xfId="28622"/>
    <cellStyle name="Note 12 2 6 6 4" xfId="28623"/>
    <cellStyle name="Note 12 2 6 7" xfId="28624"/>
    <cellStyle name="Note 12 2 6 7 2" xfId="28625"/>
    <cellStyle name="Note 12 2 6 7 3" xfId="28626"/>
    <cellStyle name="Note 12 2 6 7 4" xfId="28627"/>
    <cellStyle name="Note 12 2 6 8" xfId="28628"/>
    <cellStyle name="Note 12 2 6 8 2" xfId="28629"/>
    <cellStyle name="Note 12 2 6 8 3" xfId="28630"/>
    <cellStyle name="Note 12 2 6 8 4" xfId="28631"/>
    <cellStyle name="Note 12 2 6 9" xfId="28632"/>
    <cellStyle name="Note 12 2 6 9 2" xfId="28633"/>
    <cellStyle name="Note 12 2 6 9 3" xfId="28634"/>
    <cellStyle name="Note 12 2 6 9 4" xfId="28635"/>
    <cellStyle name="Note 12 2 7" xfId="28636"/>
    <cellStyle name="Note 12 2 7 10" xfId="28637"/>
    <cellStyle name="Note 12 2 7 10 2" xfId="28638"/>
    <cellStyle name="Note 12 2 7 10 3" xfId="28639"/>
    <cellStyle name="Note 12 2 7 10 4" xfId="28640"/>
    <cellStyle name="Note 12 2 7 11" xfId="28641"/>
    <cellStyle name="Note 12 2 7 11 2" xfId="28642"/>
    <cellStyle name="Note 12 2 7 11 3" xfId="28643"/>
    <cellStyle name="Note 12 2 7 11 4" xfId="28644"/>
    <cellStyle name="Note 12 2 7 12" xfId="28645"/>
    <cellStyle name="Note 12 2 7 12 2" xfId="28646"/>
    <cellStyle name="Note 12 2 7 12 3" xfId="28647"/>
    <cellStyle name="Note 12 2 7 12 4" xfId="28648"/>
    <cellStyle name="Note 12 2 7 13" xfId="28649"/>
    <cellStyle name="Note 12 2 7 13 2" xfId="28650"/>
    <cellStyle name="Note 12 2 7 13 3" xfId="28651"/>
    <cellStyle name="Note 12 2 7 13 4" xfId="28652"/>
    <cellStyle name="Note 12 2 7 14" xfId="28653"/>
    <cellStyle name="Note 12 2 7 14 2" xfId="28654"/>
    <cellStyle name="Note 12 2 7 14 3" xfId="28655"/>
    <cellStyle name="Note 12 2 7 14 4" xfId="28656"/>
    <cellStyle name="Note 12 2 7 15" xfId="28657"/>
    <cellStyle name="Note 12 2 7 15 2" xfId="28658"/>
    <cellStyle name="Note 12 2 7 15 3" xfId="28659"/>
    <cellStyle name="Note 12 2 7 15 4" xfId="28660"/>
    <cellStyle name="Note 12 2 7 16" xfId="28661"/>
    <cellStyle name="Note 12 2 7 16 2" xfId="28662"/>
    <cellStyle name="Note 12 2 7 16 3" xfId="28663"/>
    <cellStyle name="Note 12 2 7 16 4" xfId="28664"/>
    <cellStyle name="Note 12 2 7 17" xfId="28665"/>
    <cellStyle name="Note 12 2 7 17 2" xfId="28666"/>
    <cellStyle name="Note 12 2 7 17 3" xfId="28667"/>
    <cellStyle name="Note 12 2 7 17 4" xfId="28668"/>
    <cellStyle name="Note 12 2 7 18" xfId="28669"/>
    <cellStyle name="Note 12 2 7 18 2" xfId="28670"/>
    <cellStyle name="Note 12 2 7 18 3" xfId="28671"/>
    <cellStyle name="Note 12 2 7 18 4" xfId="28672"/>
    <cellStyle name="Note 12 2 7 19" xfId="28673"/>
    <cellStyle name="Note 12 2 7 19 2" xfId="28674"/>
    <cellStyle name="Note 12 2 7 19 3" xfId="28675"/>
    <cellStyle name="Note 12 2 7 19 4" xfId="28676"/>
    <cellStyle name="Note 12 2 7 2" xfId="28677"/>
    <cellStyle name="Note 12 2 7 2 2" xfId="28678"/>
    <cellStyle name="Note 12 2 7 2 3" xfId="28679"/>
    <cellStyle name="Note 12 2 7 2 4" xfId="28680"/>
    <cellStyle name="Note 12 2 7 20" xfId="28681"/>
    <cellStyle name="Note 12 2 7 20 2" xfId="28682"/>
    <cellStyle name="Note 12 2 7 20 3" xfId="28683"/>
    <cellStyle name="Note 12 2 7 20 4" xfId="28684"/>
    <cellStyle name="Note 12 2 7 21" xfId="28685"/>
    <cellStyle name="Note 12 2 7 22" xfId="28686"/>
    <cellStyle name="Note 12 2 7 3" xfId="28687"/>
    <cellStyle name="Note 12 2 7 3 2" xfId="28688"/>
    <cellStyle name="Note 12 2 7 3 3" xfId="28689"/>
    <cellStyle name="Note 12 2 7 3 4" xfId="28690"/>
    <cellStyle name="Note 12 2 7 4" xfId="28691"/>
    <cellStyle name="Note 12 2 7 4 2" xfId="28692"/>
    <cellStyle name="Note 12 2 7 4 3" xfId="28693"/>
    <cellStyle name="Note 12 2 7 4 4" xfId="28694"/>
    <cellStyle name="Note 12 2 7 5" xfId="28695"/>
    <cellStyle name="Note 12 2 7 5 2" xfId="28696"/>
    <cellStyle name="Note 12 2 7 5 3" xfId="28697"/>
    <cellStyle name="Note 12 2 7 5 4" xfId="28698"/>
    <cellStyle name="Note 12 2 7 6" xfId="28699"/>
    <cellStyle name="Note 12 2 7 6 2" xfId="28700"/>
    <cellStyle name="Note 12 2 7 6 3" xfId="28701"/>
    <cellStyle name="Note 12 2 7 6 4" xfId="28702"/>
    <cellStyle name="Note 12 2 7 7" xfId="28703"/>
    <cellStyle name="Note 12 2 7 7 2" xfId="28704"/>
    <cellStyle name="Note 12 2 7 7 3" xfId="28705"/>
    <cellStyle name="Note 12 2 7 7 4" xfId="28706"/>
    <cellStyle name="Note 12 2 7 8" xfId="28707"/>
    <cellStyle name="Note 12 2 7 8 2" xfId="28708"/>
    <cellStyle name="Note 12 2 7 8 3" xfId="28709"/>
    <cellStyle name="Note 12 2 7 8 4" xfId="28710"/>
    <cellStyle name="Note 12 2 7 9" xfId="28711"/>
    <cellStyle name="Note 12 2 7 9 2" xfId="28712"/>
    <cellStyle name="Note 12 2 7 9 3" xfId="28713"/>
    <cellStyle name="Note 12 2 7 9 4" xfId="28714"/>
    <cellStyle name="Note 12 2 8" xfId="28715"/>
    <cellStyle name="Note 12 2 8 10" xfId="28716"/>
    <cellStyle name="Note 12 2 8 10 2" xfId="28717"/>
    <cellStyle name="Note 12 2 8 10 3" xfId="28718"/>
    <cellStyle name="Note 12 2 8 10 4" xfId="28719"/>
    <cellStyle name="Note 12 2 8 11" xfId="28720"/>
    <cellStyle name="Note 12 2 8 11 2" xfId="28721"/>
    <cellStyle name="Note 12 2 8 11 3" xfId="28722"/>
    <cellStyle name="Note 12 2 8 11 4" xfId="28723"/>
    <cellStyle name="Note 12 2 8 12" xfId="28724"/>
    <cellStyle name="Note 12 2 8 12 2" xfId="28725"/>
    <cellStyle name="Note 12 2 8 12 3" xfId="28726"/>
    <cellStyle name="Note 12 2 8 12 4" xfId="28727"/>
    <cellStyle name="Note 12 2 8 13" xfId="28728"/>
    <cellStyle name="Note 12 2 8 13 2" xfId="28729"/>
    <cellStyle name="Note 12 2 8 13 3" xfId="28730"/>
    <cellStyle name="Note 12 2 8 13 4" xfId="28731"/>
    <cellStyle name="Note 12 2 8 14" xfId="28732"/>
    <cellStyle name="Note 12 2 8 14 2" xfId="28733"/>
    <cellStyle name="Note 12 2 8 14 3" xfId="28734"/>
    <cellStyle name="Note 12 2 8 14 4" xfId="28735"/>
    <cellStyle name="Note 12 2 8 15" xfId="28736"/>
    <cellStyle name="Note 12 2 8 15 2" xfId="28737"/>
    <cellStyle name="Note 12 2 8 15 3" xfId="28738"/>
    <cellStyle name="Note 12 2 8 15 4" xfId="28739"/>
    <cellStyle name="Note 12 2 8 16" xfId="28740"/>
    <cellStyle name="Note 12 2 8 16 2" xfId="28741"/>
    <cellStyle name="Note 12 2 8 16 3" xfId="28742"/>
    <cellStyle name="Note 12 2 8 16 4" xfId="28743"/>
    <cellStyle name="Note 12 2 8 17" xfId="28744"/>
    <cellStyle name="Note 12 2 8 17 2" xfId="28745"/>
    <cellStyle name="Note 12 2 8 17 3" xfId="28746"/>
    <cellStyle name="Note 12 2 8 17 4" xfId="28747"/>
    <cellStyle name="Note 12 2 8 18" xfId="28748"/>
    <cellStyle name="Note 12 2 8 18 2" xfId="28749"/>
    <cellStyle name="Note 12 2 8 18 3" xfId="28750"/>
    <cellStyle name="Note 12 2 8 18 4" xfId="28751"/>
    <cellStyle name="Note 12 2 8 19" xfId="28752"/>
    <cellStyle name="Note 12 2 8 19 2" xfId="28753"/>
    <cellStyle name="Note 12 2 8 19 3" xfId="28754"/>
    <cellStyle name="Note 12 2 8 19 4" xfId="28755"/>
    <cellStyle name="Note 12 2 8 2" xfId="28756"/>
    <cellStyle name="Note 12 2 8 2 2" xfId="28757"/>
    <cellStyle name="Note 12 2 8 2 3" xfId="28758"/>
    <cellStyle name="Note 12 2 8 2 4" xfId="28759"/>
    <cellStyle name="Note 12 2 8 20" xfId="28760"/>
    <cellStyle name="Note 12 2 8 20 2" xfId="28761"/>
    <cellStyle name="Note 12 2 8 20 3" xfId="28762"/>
    <cellStyle name="Note 12 2 8 20 4" xfId="28763"/>
    <cellStyle name="Note 12 2 8 21" xfId="28764"/>
    <cellStyle name="Note 12 2 8 22" xfId="28765"/>
    <cellStyle name="Note 12 2 8 3" xfId="28766"/>
    <cellStyle name="Note 12 2 8 3 2" xfId="28767"/>
    <cellStyle name="Note 12 2 8 3 3" xfId="28768"/>
    <cellStyle name="Note 12 2 8 3 4" xfId="28769"/>
    <cellStyle name="Note 12 2 8 4" xfId="28770"/>
    <cellStyle name="Note 12 2 8 4 2" xfId="28771"/>
    <cellStyle name="Note 12 2 8 4 3" xfId="28772"/>
    <cellStyle name="Note 12 2 8 4 4" xfId="28773"/>
    <cellStyle name="Note 12 2 8 5" xfId="28774"/>
    <cellStyle name="Note 12 2 8 5 2" xfId="28775"/>
    <cellStyle name="Note 12 2 8 5 3" xfId="28776"/>
    <cellStyle name="Note 12 2 8 5 4" xfId="28777"/>
    <cellStyle name="Note 12 2 8 6" xfId="28778"/>
    <cellStyle name="Note 12 2 8 6 2" xfId="28779"/>
    <cellStyle name="Note 12 2 8 6 3" xfId="28780"/>
    <cellStyle name="Note 12 2 8 6 4" xfId="28781"/>
    <cellStyle name="Note 12 2 8 7" xfId="28782"/>
    <cellStyle name="Note 12 2 8 7 2" xfId="28783"/>
    <cellStyle name="Note 12 2 8 7 3" xfId="28784"/>
    <cellStyle name="Note 12 2 8 7 4" xfId="28785"/>
    <cellStyle name="Note 12 2 8 8" xfId="28786"/>
    <cellStyle name="Note 12 2 8 8 2" xfId="28787"/>
    <cellStyle name="Note 12 2 8 8 3" xfId="28788"/>
    <cellStyle name="Note 12 2 8 8 4" xfId="28789"/>
    <cellStyle name="Note 12 2 8 9" xfId="28790"/>
    <cellStyle name="Note 12 2 8 9 2" xfId="28791"/>
    <cellStyle name="Note 12 2 8 9 3" xfId="28792"/>
    <cellStyle name="Note 12 2 8 9 4" xfId="28793"/>
    <cellStyle name="Note 12 2 9" xfId="28794"/>
    <cellStyle name="Note 12 2 9 10" xfId="28795"/>
    <cellStyle name="Note 12 2 9 10 2" xfId="28796"/>
    <cellStyle name="Note 12 2 9 10 3" xfId="28797"/>
    <cellStyle name="Note 12 2 9 10 4" xfId="28798"/>
    <cellStyle name="Note 12 2 9 11" xfId="28799"/>
    <cellStyle name="Note 12 2 9 11 2" xfId="28800"/>
    <cellStyle name="Note 12 2 9 11 3" xfId="28801"/>
    <cellStyle name="Note 12 2 9 11 4" xfId="28802"/>
    <cellStyle name="Note 12 2 9 12" xfId="28803"/>
    <cellStyle name="Note 12 2 9 12 2" xfId="28804"/>
    <cellStyle name="Note 12 2 9 12 3" xfId="28805"/>
    <cellStyle name="Note 12 2 9 12 4" xfId="28806"/>
    <cellStyle name="Note 12 2 9 13" xfId="28807"/>
    <cellStyle name="Note 12 2 9 13 2" xfId="28808"/>
    <cellStyle name="Note 12 2 9 13 3" xfId="28809"/>
    <cellStyle name="Note 12 2 9 13 4" xfId="28810"/>
    <cellStyle name="Note 12 2 9 14" xfId="28811"/>
    <cellStyle name="Note 12 2 9 14 2" xfId="28812"/>
    <cellStyle name="Note 12 2 9 14 3" xfId="28813"/>
    <cellStyle name="Note 12 2 9 14 4" xfId="28814"/>
    <cellStyle name="Note 12 2 9 15" xfId="28815"/>
    <cellStyle name="Note 12 2 9 15 2" xfId="28816"/>
    <cellStyle name="Note 12 2 9 15 3" xfId="28817"/>
    <cellStyle name="Note 12 2 9 15 4" xfId="28818"/>
    <cellStyle name="Note 12 2 9 16" xfId="28819"/>
    <cellStyle name="Note 12 2 9 16 2" xfId="28820"/>
    <cellStyle name="Note 12 2 9 16 3" xfId="28821"/>
    <cellStyle name="Note 12 2 9 16 4" xfId="28822"/>
    <cellStyle name="Note 12 2 9 17" xfId="28823"/>
    <cellStyle name="Note 12 2 9 17 2" xfId="28824"/>
    <cellStyle name="Note 12 2 9 17 3" xfId="28825"/>
    <cellStyle name="Note 12 2 9 17 4" xfId="28826"/>
    <cellStyle name="Note 12 2 9 18" xfId="28827"/>
    <cellStyle name="Note 12 2 9 18 2" xfId="28828"/>
    <cellStyle name="Note 12 2 9 18 3" xfId="28829"/>
    <cellStyle name="Note 12 2 9 18 4" xfId="28830"/>
    <cellStyle name="Note 12 2 9 19" xfId="28831"/>
    <cellStyle name="Note 12 2 9 19 2" xfId="28832"/>
    <cellStyle name="Note 12 2 9 19 3" xfId="28833"/>
    <cellStyle name="Note 12 2 9 19 4" xfId="28834"/>
    <cellStyle name="Note 12 2 9 2" xfId="28835"/>
    <cellStyle name="Note 12 2 9 2 2" xfId="28836"/>
    <cellStyle name="Note 12 2 9 2 3" xfId="28837"/>
    <cellStyle name="Note 12 2 9 2 4" xfId="28838"/>
    <cellStyle name="Note 12 2 9 20" xfId="28839"/>
    <cellStyle name="Note 12 2 9 20 2" xfId="28840"/>
    <cellStyle name="Note 12 2 9 20 3" xfId="28841"/>
    <cellStyle name="Note 12 2 9 20 4" xfId="28842"/>
    <cellStyle name="Note 12 2 9 21" xfId="28843"/>
    <cellStyle name="Note 12 2 9 22" xfId="28844"/>
    <cellStyle name="Note 12 2 9 3" xfId="28845"/>
    <cellStyle name="Note 12 2 9 3 2" xfId="28846"/>
    <cellStyle name="Note 12 2 9 3 3" xfId="28847"/>
    <cellStyle name="Note 12 2 9 3 4" xfId="28848"/>
    <cellStyle name="Note 12 2 9 4" xfId="28849"/>
    <cellStyle name="Note 12 2 9 4 2" xfId="28850"/>
    <cellStyle name="Note 12 2 9 4 3" xfId="28851"/>
    <cellStyle name="Note 12 2 9 4 4" xfId="28852"/>
    <cellStyle name="Note 12 2 9 5" xfId="28853"/>
    <cellStyle name="Note 12 2 9 5 2" xfId="28854"/>
    <cellStyle name="Note 12 2 9 5 3" xfId="28855"/>
    <cellStyle name="Note 12 2 9 5 4" xfId="28856"/>
    <cellStyle name="Note 12 2 9 6" xfId="28857"/>
    <cellStyle name="Note 12 2 9 6 2" xfId="28858"/>
    <cellStyle name="Note 12 2 9 6 3" xfId="28859"/>
    <cellStyle name="Note 12 2 9 6 4" xfId="28860"/>
    <cellStyle name="Note 12 2 9 7" xfId="28861"/>
    <cellStyle name="Note 12 2 9 7 2" xfId="28862"/>
    <cellStyle name="Note 12 2 9 7 3" xfId="28863"/>
    <cellStyle name="Note 12 2 9 7 4" xfId="28864"/>
    <cellStyle name="Note 12 2 9 8" xfId="28865"/>
    <cellStyle name="Note 12 2 9 8 2" xfId="28866"/>
    <cellStyle name="Note 12 2 9 8 3" xfId="28867"/>
    <cellStyle name="Note 12 2 9 8 4" xfId="28868"/>
    <cellStyle name="Note 12 2 9 9" xfId="28869"/>
    <cellStyle name="Note 12 2 9 9 2" xfId="28870"/>
    <cellStyle name="Note 12 2 9 9 3" xfId="28871"/>
    <cellStyle name="Note 12 2 9 9 4" xfId="28872"/>
    <cellStyle name="Note 12 20" xfId="28873"/>
    <cellStyle name="Note 12 20 10" xfId="28874"/>
    <cellStyle name="Note 12 20 10 2" xfId="28875"/>
    <cellStyle name="Note 12 20 10 3" xfId="28876"/>
    <cellStyle name="Note 12 20 10 4" xfId="28877"/>
    <cellStyle name="Note 12 20 11" xfId="28878"/>
    <cellStyle name="Note 12 20 11 2" xfId="28879"/>
    <cellStyle name="Note 12 20 11 3" xfId="28880"/>
    <cellStyle name="Note 12 20 11 4" xfId="28881"/>
    <cellStyle name="Note 12 20 12" xfId="28882"/>
    <cellStyle name="Note 12 20 12 2" xfId="28883"/>
    <cellStyle name="Note 12 20 12 3" xfId="28884"/>
    <cellStyle name="Note 12 20 12 4" xfId="28885"/>
    <cellStyle name="Note 12 20 13" xfId="28886"/>
    <cellStyle name="Note 12 20 13 2" xfId="28887"/>
    <cellStyle name="Note 12 20 13 3" xfId="28888"/>
    <cellStyle name="Note 12 20 13 4" xfId="28889"/>
    <cellStyle name="Note 12 20 14" xfId="28890"/>
    <cellStyle name="Note 12 20 14 2" xfId="28891"/>
    <cellStyle name="Note 12 20 14 3" xfId="28892"/>
    <cellStyle name="Note 12 20 14 4" xfId="28893"/>
    <cellStyle name="Note 12 20 15" xfId="28894"/>
    <cellStyle name="Note 12 20 15 2" xfId="28895"/>
    <cellStyle name="Note 12 20 15 3" xfId="28896"/>
    <cellStyle name="Note 12 20 15 4" xfId="28897"/>
    <cellStyle name="Note 12 20 16" xfId="28898"/>
    <cellStyle name="Note 12 20 16 2" xfId="28899"/>
    <cellStyle name="Note 12 20 16 3" xfId="28900"/>
    <cellStyle name="Note 12 20 16 4" xfId="28901"/>
    <cellStyle name="Note 12 20 17" xfId="28902"/>
    <cellStyle name="Note 12 20 17 2" xfId="28903"/>
    <cellStyle name="Note 12 20 17 3" xfId="28904"/>
    <cellStyle name="Note 12 20 17 4" xfId="28905"/>
    <cellStyle name="Note 12 20 18" xfId="28906"/>
    <cellStyle name="Note 12 20 18 2" xfId="28907"/>
    <cellStyle name="Note 12 20 18 3" xfId="28908"/>
    <cellStyle name="Note 12 20 18 4" xfId="28909"/>
    <cellStyle name="Note 12 20 19" xfId="28910"/>
    <cellStyle name="Note 12 20 19 2" xfId="28911"/>
    <cellStyle name="Note 12 20 19 3" xfId="28912"/>
    <cellStyle name="Note 12 20 19 4" xfId="28913"/>
    <cellStyle name="Note 12 20 2" xfId="28914"/>
    <cellStyle name="Note 12 20 2 2" xfId="28915"/>
    <cellStyle name="Note 12 20 2 3" xfId="28916"/>
    <cellStyle name="Note 12 20 2 4" xfId="28917"/>
    <cellStyle name="Note 12 20 20" xfId="28918"/>
    <cellStyle name="Note 12 20 20 2" xfId="28919"/>
    <cellStyle name="Note 12 20 20 3" xfId="28920"/>
    <cellStyle name="Note 12 20 20 4" xfId="28921"/>
    <cellStyle name="Note 12 20 21" xfId="28922"/>
    <cellStyle name="Note 12 20 22" xfId="28923"/>
    <cellStyle name="Note 12 20 3" xfId="28924"/>
    <cellStyle name="Note 12 20 3 2" xfId="28925"/>
    <cellStyle name="Note 12 20 3 3" xfId="28926"/>
    <cellStyle name="Note 12 20 3 4" xfId="28927"/>
    <cellStyle name="Note 12 20 4" xfId="28928"/>
    <cellStyle name="Note 12 20 4 2" xfId="28929"/>
    <cellStyle name="Note 12 20 4 3" xfId="28930"/>
    <cellStyle name="Note 12 20 4 4" xfId="28931"/>
    <cellStyle name="Note 12 20 5" xfId="28932"/>
    <cellStyle name="Note 12 20 5 2" xfId="28933"/>
    <cellStyle name="Note 12 20 5 3" xfId="28934"/>
    <cellStyle name="Note 12 20 5 4" xfId="28935"/>
    <cellStyle name="Note 12 20 6" xfId="28936"/>
    <cellStyle name="Note 12 20 6 2" xfId="28937"/>
    <cellStyle name="Note 12 20 6 3" xfId="28938"/>
    <cellStyle name="Note 12 20 6 4" xfId="28939"/>
    <cellStyle name="Note 12 20 7" xfId="28940"/>
    <cellStyle name="Note 12 20 7 2" xfId="28941"/>
    <cellStyle name="Note 12 20 7 3" xfId="28942"/>
    <cellStyle name="Note 12 20 7 4" xfId="28943"/>
    <cellStyle name="Note 12 20 8" xfId="28944"/>
    <cellStyle name="Note 12 20 8 2" xfId="28945"/>
    <cellStyle name="Note 12 20 8 3" xfId="28946"/>
    <cellStyle name="Note 12 20 8 4" xfId="28947"/>
    <cellStyle name="Note 12 20 9" xfId="28948"/>
    <cellStyle name="Note 12 20 9 2" xfId="28949"/>
    <cellStyle name="Note 12 20 9 3" xfId="28950"/>
    <cellStyle name="Note 12 20 9 4" xfId="28951"/>
    <cellStyle name="Note 12 21" xfId="28952"/>
    <cellStyle name="Note 12 21 10" xfId="28953"/>
    <cellStyle name="Note 12 21 10 2" xfId="28954"/>
    <cellStyle name="Note 12 21 10 3" xfId="28955"/>
    <cellStyle name="Note 12 21 10 4" xfId="28956"/>
    <cellStyle name="Note 12 21 11" xfId="28957"/>
    <cellStyle name="Note 12 21 11 2" xfId="28958"/>
    <cellStyle name="Note 12 21 11 3" xfId="28959"/>
    <cellStyle name="Note 12 21 11 4" xfId="28960"/>
    <cellStyle name="Note 12 21 12" xfId="28961"/>
    <cellStyle name="Note 12 21 12 2" xfId="28962"/>
    <cellStyle name="Note 12 21 12 3" xfId="28963"/>
    <cellStyle name="Note 12 21 12 4" xfId="28964"/>
    <cellStyle name="Note 12 21 13" xfId="28965"/>
    <cellStyle name="Note 12 21 13 2" xfId="28966"/>
    <cellStyle name="Note 12 21 13 3" xfId="28967"/>
    <cellStyle name="Note 12 21 13 4" xfId="28968"/>
    <cellStyle name="Note 12 21 14" xfId="28969"/>
    <cellStyle name="Note 12 21 14 2" xfId="28970"/>
    <cellStyle name="Note 12 21 14 3" xfId="28971"/>
    <cellStyle name="Note 12 21 14 4" xfId="28972"/>
    <cellStyle name="Note 12 21 15" xfId="28973"/>
    <cellStyle name="Note 12 21 15 2" xfId="28974"/>
    <cellStyle name="Note 12 21 15 3" xfId="28975"/>
    <cellStyle name="Note 12 21 15 4" xfId="28976"/>
    <cellStyle name="Note 12 21 16" xfId="28977"/>
    <cellStyle name="Note 12 21 16 2" xfId="28978"/>
    <cellStyle name="Note 12 21 16 3" xfId="28979"/>
    <cellStyle name="Note 12 21 16 4" xfId="28980"/>
    <cellStyle name="Note 12 21 17" xfId="28981"/>
    <cellStyle name="Note 12 21 17 2" xfId="28982"/>
    <cellStyle name="Note 12 21 17 3" xfId="28983"/>
    <cellStyle name="Note 12 21 17 4" xfId="28984"/>
    <cellStyle name="Note 12 21 18" xfId="28985"/>
    <cellStyle name="Note 12 21 18 2" xfId="28986"/>
    <cellStyle name="Note 12 21 18 3" xfId="28987"/>
    <cellStyle name="Note 12 21 18 4" xfId="28988"/>
    <cellStyle name="Note 12 21 19" xfId="28989"/>
    <cellStyle name="Note 12 21 19 2" xfId="28990"/>
    <cellStyle name="Note 12 21 19 3" xfId="28991"/>
    <cellStyle name="Note 12 21 19 4" xfId="28992"/>
    <cellStyle name="Note 12 21 2" xfId="28993"/>
    <cellStyle name="Note 12 21 2 2" xfId="28994"/>
    <cellStyle name="Note 12 21 2 3" xfId="28995"/>
    <cellStyle name="Note 12 21 2 4" xfId="28996"/>
    <cellStyle name="Note 12 21 20" xfId="28997"/>
    <cellStyle name="Note 12 21 20 2" xfId="28998"/>
    <cellStyle name="Note 12 21 20 3" xfId="28999"/>
    <cellStyle name="Note 12 21 20 4" xfId="29000"/>
    <cellStyle name="Note 12 21 21" xfId="29001"/>
    <cellStyle name="Note 12 21 22" xfId="29002"/>
    <cellStyle name="Note 12 21 3" xfId="29003"/>
    <cellStyle name="Note 12 21 3 2" xfId="29004"/>
    <cellStyle name="Note 12 21 3 3" xfId="29005"/>
    <cellStyle name="Note 12 21 3 4" xfId="29006"/>
    <cellStyle name="Note 12 21 4" xfId="29007"/>
    <cellStyle name="Note 12 21 4 2" xfId="29008"/>
    <cellStyle name="Note 12 21 4 3" xfId="29009"/>
    <cellStyle name="Note 12 21 4 4" xfId="29010"/>
    <cellStyle name="Note 12 21 5" xfId="29011"/>
    <cellStyle name="Note 12 21 5 2" xfId="29012"/>
    <cellStyle name="Note 12 21 5 3" xfId="29013"/>
    <cellStyle name="Note 12 21 5 4" xfId="29014"/>
    <cellStyle name="Note 12 21 6" xfId="29015"/>
    <cellStyle name="Note 12 21 6 2" xfId="29016"/>
    <cellStyle name="Note 12 21 6 3" xfId="29017"/>
    <cellStyle name="Note 12 21 6 4" xfId="29018"/>
    <cellStyle name="Note 12 21 7" xfId="29019"/>
    <cellStyle name="Note 12 21 7 2" xfId="29020"/>
    <cellStyle name="Note 12 21 7 3" xfId="29021"/>
    <cellStyle name="Note 12 21 7 4" xfId="29022"/>
    <cellStyle name="Note 12 21 8" xfId="29023"/>
    <cellStyle name="Note 12 21 8 2" xfId="29024"/>
    <cellStyle name="Note 12 21 8 3" xfId="29025"/>
    <cellStyle name="Note 12 21 8 4" xfId="29026"/>
    <cellStyle name="Note 12 21 9" xfId="29027"/>
    <cellStyle name="Note 12 21 9 2" xfId="29028"/>
    <cellStyle name="Note 12 21 9 3" xfId="29029"/>
    <cellStyle name="Note 12 21 9 4" xfId="29030"/>
    <cellStyle name="Note 12 22" xfId="29031"/>
    <cellStyle name="Note 12 22 10" xfId="29032"/>
    <cellStyle name="Note 12 22 10 2" xfId="29033"/>
    <cellStyle name="Note 12 22 10 3" xfId="29034"/>
    <cellStyle name="Note 12 22 10 4" xfId="29035"/>
    <cellStyle name="Note 12 22 11" xfId="29036"/>
    <cellStyle name="Note 12 22 11 2" xfId="29037"/>
    <cellStyle name="Note 12 22 11 3" xfId="29038"/>
    <cellStyle name="Note 12 22 11 4" xfId="29039"/>
    <cellStyle name="Note 12 22 12" xfId="29040"/>
    <cellStyle name="Note 12 22 12 2" xfId="29041"/>
    <cellStyle name="Note 12 22 12 3" xfId="29042"/>
    <cellStyle name="Note 12 22 12 4" xfId="29043"/>
    <cellStyle name="Note 12 22 13" xfId="29044"/>
    <cellStyle name="Note 12 22 13 2" xfId="29045"/>
    <cellStyle name="Note 12 22 13 3" xfId="29046"/>
    <cellStyle name="Note 12 22 13 4" xfId="29047"/>
    <cellStyle name="Note 12 22 14" xfId="29048"/>
    <cellStyle name="Note 12 22 14 2" xfId="29049"/>
    <cellStyle name="Note 12 22 14 3" xfId="29050"/>
    <cellStyle name="Note 12 22 14 4" xfId="29051"/>
    <cellStyle name="Note 12 22 15" xfId="29052"/>
    <cellStyle name="Note 12 22 15 2" xfId="29053"/>
    <cellStyle name="Note 12 22 15 3" xfId="29054"/>
    <cellStyle name="Note 12 22 15 4" xfId="29055"/>
    <cellStyle name="Note 12 22 16" xfId="29056"/>
    <cellStyle name="Note 12 22 16 2" xfId="29057"/>
    <cellStyle name="Note 12 22 16 3" xfId="29058"/>
    <cellStyle name="Note 12 22 16 4" xfId="29059"/>
    <cellStyle name="Note 12 22 17" xfId="29060"/>
    <cellStyle name="Note 12 22 17 2" xfId="29061"/>
    <cellStyle name="Note 12 22 17 3" xfId="29062"/>
    <cellStyle name="Note 12 22 17 4" xfId="29063"/>
    <cellStyle name="Note 12 22 18" xfId="29064"/>
    <cellStyle name="Note 12 22 18 2" xfId="29065"/>
    <cellStyle name="Note 12 22 18 3" xfId="29066"/>
    <cellStyle name="Note 12 22 18 4" xfId="29067"/>
    <cellStyle name="Note 12 22 19" xfId="29068"/>
    <cellStyle name="Note 12 22 19 2" xfId="29069"/>
    <cellStyle name="Note 12 22 19 3" xfId="29070"/>
    <cellStyle name="Note 12 22 19 4" xfId="29071"/>
    <cellStyle name="Note 12 22 2" xfId="29072"/>
    <cellStyle name="Note 12 22 2 2" xfId="29073"/>
    <cellStyle name="Note 12 22 2 3" xfId="29074"/>
    <cellStyle name="Note 12 22 2 4" xfId="29075"/>
    <cellStyle name="Note 12 22 20" xfId="29076"/>
    <cellStyle name="Note 12 22 20 2" xfId="29077"/>
    <cellStyle name="Note 12 22 20 3" xfId="29078"/>
    <cellStyle name="Note 12 22 20 4" xfId="29079"/>
    <cellStyle name="Note 12 22 21" xfId="29080"/>
    <cellStyle name="Note 12 22 22" xfId="29081"/>
    <cellStyle name="Note 12 22 3" xfId="29082"/>
    <cellStyle name="Note 12 22 3 2" xfId="29083"/>
    <cellStyle name="Note 12 22 3 3" xfId="29084"/>
    <cellStyle name="Note 12 22 3 4" xfId="29085"/>
    <cellStyle name="Note 12 22 4" xfId="29086"/>
    <cellStyle name="Note 12 22 4 2" xfId="29087"/>
    <cellStyle name="Note 12 22 4 3" xfId="29088"/>
    <cellStyle name="Note 12 22 4 4" xfId="29089"/>
    <cellStyle name="Note 12 22 5" xfId="29090"/>
    <cellStyle name="Note 12 22 5 2" xfId="29091"/>
    <cellStyle name="Note 12 22 5 3" xfId="29092"/>
    <cellStyle name="Note 12 22 5 4" xfId="29093"/>
    <cellStyle name="Note 12 22 6" xfId="29094"/>
    <cellStyle name="Note 12 22 6 2" xfId="29095"/>
    <cellStyle name="Note 12 22 6 3" xfId="29096"/>
    <cellStyle name="Note 12 22 6 4" xfId="29097"/>
    <cellStyle name="Note 12 22 7" xfId="29098"/>
    <cellStyle name="Note 12 22 7 2" xfId="29099"/>
    <cellStyle name="Note 12 22 7 3" xfId="29100"/>
    <cellStyle name="Note 12 22 7 4" xfId="29101"/>
    <cellStyle name="Note 12 22 8" xfId="29102"/>
    <cellStyle name="Note 12 22 8 2" xfId="29103"/>
    <cellStyle name="Note 12 22 8 3" xfId="29104"/>
    <cellStyle name="Note 12 22 8 4" xfId="29105"/>
    <cellStyle name="Note 12 22 9" xfId="29106"/>
    <cellStyle name="Note 12 22 9 2" xfId="29107"/>
    <cellStyle name="Note 12 22 9 3" xfId="29108"/>
    <cellStyle name="Note 12 22 9 4" xfId="29109"/>
    <cellStyle name="Note 12 23" xfId="29110"/>
    <cellStyle name="Note 12 23 10" xfId="29111"/>
    <cellStyle name="Note 12 23 10 2" xfId="29112"/>
    <cellStyle name="Note 12 23 10 3" xfId="29113"/>
    <cellStyle name="Note 12 23 10 4" xfId="29114"/>
    <cellStyle name="Note 12 23 11" xfId="29115"/>
    <cellStyle name="Note 12 23 11 2" xfId="29116"/>
    <cellStyle name="Note 12 23 11 3" xfId="29117"/>
    <cellStyle name="Note 12 23 11 4" xfId="29118"/>
    <cellStyle name="Note 12 23 12" xfId="29119"/>
    <cellStyle name="Note 12 23 12 2" xfId="29120"/>
    <cellStyle name="Note 12 23 12 3" xfId="29121"/>
    <cellStyle name="Note 12 23 12 4" xfId="29122"/>
    <cellStyle name="Note 12 23 13" xfId="29123"/>
    <cellStyle name="Note 12 23 13 2" xfId="29124"/>
    <cellStyle name="Note 12 23 13 3" xfId="29125"/>
    <cellStyle name="Note 12 23 13 4" xfId="29126"/>
    <cellStyle name="Note 12 23 14" xfId="29127"/>
    <cellStyle name="Note 12 23 14 2" xfId="29128"/>
    <cellStyle name="Note 12 23 14 3" xfId="29129"/>
    <cellStyle name="Note 12 23 14 4" xfId="29130"/>
    <cellStyle name="Note 12 23 15" xfId="29131"/>
    <cellStyle name="Note 12 23 15 2" xfId="29132"/>
    <cellStyle name="Note 12 23 15 3" xfId="29133"/>
    <cellStyle name="Note 12 23 15 4" xfId="29134"/>
    <cellStyle name="Note 12 23 16" xfId="29135"/>
    <cellStyle name="Note 12 23 16 2" xfId="29136"/>
    <cellStyle name="Note 12 23 16 3" xfId="29137"/>
    <cellStyle name="Note 12 23 16 4" xfId="29138"/>
    <cellStyle name="Note 12 23 17" xfId="29139"/>
    <cellStyle name="Note 12 23 17 2" xfId="29140"/>
    <cellStyle name="Note 12 23 17 3" xfId="29141"/>
    <cellStyle name="Note 12 23 17 4" xfId="29142"/>
    <cellStyle name="Note 12 23 18" xfId="29143"/>
    <cellStyle name="Note 12 23 18 2" xfId="29144"/>
    <cellStyle name="Note 12 23 18 3" xfId="29145"/>
    <cellStyle name="Note 12 23 18 4" xfId="29146"/>
    <cellStyle name="Note 12 23 19" xfId="29147"/>
    <cellStyle name="Note 12 23 19 2" xfId="29148"/>
    <cellStyle name="Note 12 23 19 3" xfId="29149"/>
    <cellStyle name="Note 12 23 19 4" xfId="29150"/>
    <cellStyle name="Note 12 23 2" xfId="29151"/>
    <cellStyle name="Note 12 23 2 2" xfId="29152"/>
    <cellStyle name="Note 12 23 2 3" xfId="29153"/>
    <cellStyle name="Note 12 23 2 4" xfId="29154"/>
    <cellStyle name="Note 12 23 20" xfId="29155"/>
    <cellStyle name="Note 12 23 20 2" xfId="29156"/>
    <cellStyle name="Note 12 23 20 3" xfId="29157"/>
    <cellStyle name="Note 12 23 20 4" xfId="29158"/>
    <cellStyle name="Note 12 23 21" xfId="29159"/>
    <cellStyle name="Note 12 23 22" xfId="29160"/>
    <cellStyle name="Note 12 23 3" xfId="29161"/>
    <cellStyle name="Note 12 23 3 2" xfId="29162"/>
    <cellStyle name="Note 12 23 3 3" xfId="29163"/>
    <cellStyle name="Note 12 23 3 4" xfId="29164"/>
    <cellStyle name="Note 12 23 4" xfId="29165"/>
    <cellStyle name="Note 12 23 4 2" xfId="29166"/>
    <cellStyle name="Note 12 23 4 3" xfId="29167"/>
    <cellStyle name="Note 12 23 4 4" xfId="29168"/>
    <cellStyle name="Note 12 23 5" xfId="29169"/>
    <cellStyle name="Note 12 23 5 2" xfId="29170"/>
    <cellStyle name="Note 12 23 5 3" xfId="29171"/>
    <cellStyle name="Note 12 23 5 4" xfId="29172"/>
    <cellStyle name="Note 12 23 6" xfId="29173"/>
    <cellStyle name="Note 12 23 6 2" xfId="29174"/>
    <cellStyle name="Note 12 23 6 3" xfId="29175"/>
    <cellStyle name="Note 12 23 6 4" xfId="29176"/>
    <cellStyle name="Note 12 23 7" xfId="29177"/>
    <cellStyle name="Note 12 23 7 2" xfId="29178"/>
    <cellStyle name="Note 12 23 7 3" xfId="29179"/>
    <cellStyle name="Note 12 23 7 4" xfId="29180"/>
    <cellStyle name="Note 12 23 8" xfId="29181"/>
    <cellStyle name="Note 12 23 8 2" xfId="29182"/>
    <cellStyle name="Note 12 23 8 3" xfId="29183"/>
    <cellStyle name="Note 12 23 8 4" xfId="29184"/>
    <cellStyle name="Note 12 23 9" xfId="29185"/>
    <cellStyle name="Note 12 23 9 2" xfId="29186"/>
    <cellStyle name="Note 12 23 9 3" xfId="29187"/>
    <cellStyle name="Note 12 23 9 4" xfId="29188"/>
    <cellStyle name="Note 12 24" xfId="29189"/>
    <cellStyle name="Note 12 24 10" xfId="29190"/>
    <cellStyle name="Note 12 24 10 2" xfId="29191"/>
    <cellStyle name="Note 12 24 10 3" xfId="29192"/>
    <cellStyle name="Note 12 24 10 4" xfId="29193"/>
    <cellStyle name="Note 12 24 11" xfId="29194"/>
    <cellStyle name="Note 12 24 11 2" xfId="29195"/>
    <cellStyle name="Note 12 24 11 3" xfId="29196"/>
    <cellStyle name="Note 12 24 11 4" xfId="29197"/>
    <cellStyle name="Note 12 24 12" xfId="29198"/>
    <cellStyle name="Note 12 24 12 2" xfId="29199"/>
    <cellStyle name="Note 12 24 12 3" xfId="29200"/>
    <cellStyle name="Note 12 24 12 4" xfId="29201"/>
    <cellStyle name="Note 12 24 13" xfId="29202"/>
    <cellStyle name="Note 12 24 13 2" xfId="29203"/>
    <cellStyle name="Note 12 24 13 3" xfId="29204"/>
    <cellStyle name="Note 12 24 13 4" xfId="29205"/>
    <cellStyle name="Note 12 24 14" xfId="29206"/>
    <cellStyle name="Note 12 24 14 2" xfId="29207"/>
    <cellStyle name="Note 12 24 14 3" xfId="29208"/>
    <cellStyle name="Note 12 24 14 4" xfId="29209"/>
    <cellStyle name="Note 12 24 15" xfId="29210"/>
    <cellStyle name="Note 12 24 15 2" xfId="29211"/>
    <cellStyle name="Note 12 24 15 3" xfId="29212"/>
    <cellStyle name="Note 12 24 15 4" xfId="29213"/>
    <cellStyle name="Note 12 24 16" xfId="29214"/>
    <cellStyle name="Note 12 24 16 2" xfId="29215"/>
    <cellStyle name="Note 12 24 16 3" xfId="29216"/>
    <cellStyle name="Note 12 24 16 4" xfId="29217"/>
    <cellStyle name="Note 12 24 17" xfId="29218"/>
    <cellStyle name="Note 12 24 17 2" xfId="29219"/>
    <cellStyle name="Note 12 24 17 3" xfId="29220"/>
    <cellStyle name="Note 12 24 17 4" xfId="29221"/>
    <cellStyle name="Note 12 24 18" xfId="29222"/>
    <cellStyle name="Note 12 24 18 2" xfId="29223"/>
    <cellStyle name="Note 12 24 18 3" xfId="29224"/>
    <cellStyle name="Note 12 24 18 4" xfId="29225"/>
    <cellStyle name="Note 12 24 19" xfId="29226"/>
    <cellStyle name="Note 12 24 19 2" xfId="29227"/>
    <cellStyle name="Note 12 24 19 3" xfId="29228"/>
    <cellStyle name="Note 12 24 19 4" xfId="29229"/>
    <cellStyle name="Note 12 24 2" xfId="29230"/>
    <cellStyle name="Note 12 24 2 2" xfId="29231"/>
    <cellStyle name="Note 12 24 2 3" xfId="29232"/>
    <cellStyle name="Note 12 24 2 4" xfId="29233"/>
    <cellStyle name="Note 12 24 20" xfId="29234"/>
    <cellStyle name="Note 12 24 20 2" xfId="29235"/>
    <cellStyle name="Note 12 24 20 3" xfId="29236"/>
    <cellStyle name="Note 12 24 20 4" xfId="29237"/>
    <cellStyle name="Note 12 24 21" xfId="29238"/>
    <cellStyle name="Note 12 24 22" xfId="29239"/>
    <cellStyle name="Note 12 24 3" xfId="29240"/>
    <cellStyle name="Note 12 24 3 2" xfId="29241"/>
    <cellStyle name="Note 12 24 3 3" xfId="29242"/>
    <cellStyle name="Note 12 24 3 4" xfId="29243"/>
    <cellStyle name="Note 12 24 4" xfId="29244"/>
    <cellStyle name="Note 12 24 4 2" xfId="29245"/>
    <cellStyle name="Note 12 24 4 3" xfId="29246"/>
    <cellStyle name="Note 12 24 4 4" xfId="29247"/>
    <cellStyle name="Note 12 24 5" xfId="29248"/>
    <cellStyle name="Note 12 24 5 2" xfId="29249"/>
    <cellStyle name="Note 12 24 5 3" xfId="29250"/>
    <cellStyle name="Note 12 24 5 4" xfId="29251"/>
    <cellStyle name="Note 12 24 6" xfId="29252"/>
    <cellStyle name="Note 12 24 6 2" xfId="29253"/>
    <cellStyle name="Note 12 24 6 3" xfId="29254"/>
    <cellStyle name="Note 12 24 6 4" xfId="29255"/>
    <cellStyle name="Note 12 24 7" xfId="29256"/>
    <cellStyle name="Note 12 24 7 2" xfId="29257"/>
    <cellStyle name="Note 12 24 7 3" xfId="29258"/>
    <cellStyle name="Note 12 24 7 4" xfId="29259"/>
    <cellStyle name="Note 12 24 8" xfId="29260"/>
    <cellStyle name="Note 12 24 8 2" xfId="29261"/>
    <cellStyle name="Note 12 24 8 3" xfId="29262"/>
    <cellStyle name="Note 12 24 8 4" xfId="29263"/>
    <cellStyle name="Note 12 24 9" xfId="29264"/>
    <cellStyle name="Note 12 24 9 2" xfId="29265"/>
    <cellStyle name="Note 12 24 9 3" xfId="29266"/>
    <cellStyle name="Note 12 24 9 4" xfId="29267"/>
    <cellStyle name="Note 12 25" xfId="29268"/>
    <cellStyle name="Note 12 25 10" xfId="29269"/>
    <cellStyle name="Note 12 25 10 2" xfId="29270"/>
    <cellStyle name="Note 12 25 10 3" xfId="29271"/>
    <cellStyle name="Note 12 25 10 4" xfId="29272"/>
    <cellStyle name="Note 12 25 11" xfId="29273"/>
    <cellStyle name="Note 12 25 11 2" xfId="29274"/>
    <cellStyle name="Note 12 25 11 3" xfId="29275"/>
    <cellStyle name="Note 12 25 11 4" xfId="29276"/>
    <cellStyle name="Note 12 25 12" xfId="29277"/>
    <cellStyle name="Note 12 25 12 2" xfId="29278"/>
    <cellStyle name="Note 12 25 12 3" xfId="29279"/>
    <cellStyle name="Note 12 25 12 4" xfId="29280"/>
    <cellStyle name="Note 12 25 13" xfId="29281"/>
    <cellStyle name="Note 12 25 13 2" xfId="29282"/>
    <cellStyle name="Note 12 25 13 3" xfId="29283"/>
    <cellStyle name="Note 12 25 13 4" xfId="29284"/>
    <cellStyle name="Note 12 25 14" xfId="29285"/>
    <cellStyle name="Note 12 25 14 2" xfId="29286"/>
    <cellStyle name="Note 12 25 14 3" xfId="29287"/>
    <cellStyle name="Note 12 25 14 4" xfId="29288"/>
    <cellStyle name="Note 12 25 15" xfId="29289"/>
    <cellStyle name="Note 12 25 15 2" xfId="29290"/>
    <cellStyle name="Note 12 25 15 3" xfId="29291"/>
    <cellStyle name="Note 12 25 15 4" xfId="29292"/>
    <cellStyle name="Note 12 25 16" xfId="29293"/>
    <cellStyle name="Note 12 25 16 2" xfId="29294"/>
    <cellStyle name="Note 12 25 16 3" xfId="29295"/>
    <cellStyle name="Note 12 25 16 4" xfId="29296"/>
    <cellStyle name="Note 12 25 17" xfId="29297"/>
    <cellStyle name="Note 12 25 17 2" xfId="29298"/>
    <cellStyle name="Note 12 25 17 3" xfId="29299"/>
    <cellStyle name="Note 12 25 17 4" xfId="29300"/>
    <cellStyle name="Note 12 25 18" xfId="29301"/>
    <cellStyle name="Note 12 25 18 2" xfId="29302"/>
    <cellStyle name="Note 12 25 18 3" xfId="29303"/>
    <cellStyle name="Note 12 25 18 4" xfId="29304"/>
    <cellStyle name="Note 12 25 19" xfId="29305"/>
    <cellStyle name="Note 12 25 19 2" xfId="29306"/>
    <cellStyle name="Note 12 25 19 3" xfId="29307"/>
    <cellStyle name="Note 12 25 19 4" xfId="29308"/>
    <cellStyle name="Note 12 25 2" xfId="29309"/>
    <cellStyle name="Note 12 25 2 2" xfId="29310"/>
    <cellStyle name="Note 12 25 2 3" xfId="29311"/>
    <cellStyle name="Note 12 25 2 4" xfId="29312"/>
    <cellStyle name="Note 12 25 20" xfId="29313"/>
    <cellStyle name="Note 12 25 20 2" xfId="29314"/>
    <cellStyle name="Note 12 25 20 3" xfId="29315"/>
    <cellStyle name="Note 12 25 20 4" xfId="29316"/>
    <cellStyle name="Note 12 25 21" xfId="29317"/>
    <cellStyle name="Note 12 25 22" xfId="29318"/>
    <cellStyle name="Note 12 25 3" xfId="29319"/>
    <cellStyle name="Note 12 25 3 2" xfId="29320"/>
    <cellStyle name="Note 12 25 3 3" xfId="29321"/>
    <cellStyle name="Note 12 25 3 4" xfId="29322"/>
    <cellStyle name="Note 12 25 4" xfId="29323"/>
    <cellStyle name="Note 12 25 4 2" xfId="29324"/>
    <cellStyle name="Note 12 25 4 3" xfId="29325"/>
    <cellStyle name="Note 12 25 4 4" xfId="29326"/>
    <cellStyle name="Note 12 25 5" xfId="29327"/>
    <cellStyle name="Note 12 25 5 2" xfId="29328"/>
    <cellStyle name="Note 12 25 5 3" xfId="29329"/>
    <cellStyle name="Note 12 25 5 4" xfId="29330"/>
    <cellStyle name="Note 12 25 6" xfId="29331"/>
    <cellStyle name="Note 12 25 6 2" xfId="29332"/>
    <cellStyle name="Note 12 25 6 3" xfId="29333"/>
    <cellStyle name="Note 12 25 6 4" xfId="29334"/>
    <cellStyle name="Note 12 25 7" xfId="29335"/>
    <cellStyle name="Note 12 25 7 2" xfId="29336"/>
    <cellStyle name="Note 12 25 7 3" xfId="29337"/>
    <cellStyle name="Note 12 25 7 4" xfId="29338"/>
    <cellStyle name="Note 12 25 8" xfId="29339"/>
    <cellStyle name="Note 12 25 8 2" xfId="29340"/>
    <cellStyle name="Note 12 25 8 3" xfId="29341"/>
    <cellStyle name="Note 12 25 8 4" xfId="29342"/>
    <cellStyle name="Note 12 25 9" xfId="29343"/>
    <cellStyle name="Note 12 25 9 2" xfId="29344"/>
    <cellStyle name="Note 12 25 9 3" xfId="29345"/>
    <cellStyle name="Note 12 25 9 4" xfId="29346"/>
    <cellStyle name="Note 12 26" xfId="29347"/>
    <cellStyle name="Note 12 26 10" xfId="29348"/>
    <cellStyle name="Note 12 26 10 2" xfId="29349"/>
    <cellStyle name="Note 12 26 10 3" xfId="29350"/>
    <cellStyle name="Note 12 26 10 4" xfId="29351"/>
    <cellStyle name="Note 12 26 11" xfId="29352"/>
    <cellStyle name="Note 12 26 11 2" xfId="29353"/>
    <cellStyle name="Note 12 26 11 3" xfId="29354"/>
    <cellStyle name="Note 12 26 11 4" xfId="29355"/>
    <cellStyle name="Note 12 26 12" xfId="29356"/>
    <cellStyle name="Note 12 26 12 2" xfId="29357"/>
    <cellStyle name="Note 12 26 12 3" xfId="29358"/>
    <cellStyle name="Note 12 26 12 4" xfId="29359"/>
    <cellStyle name="Note 12 26 13" xfId="29360"/>
    <cellStyle name="Note 12 26 13 2" xfId="29361"/>
    <cellStyle name="Note 12 26 13 3" xfId="29362"/>
    <cellStyle name="Note 12 26 13 4" xfId="29363"/>
    <cellStyle name="Note 12 26 14" xfId="29364"/>
    <cellStyle name="Note 12 26 14 2" xfId="29365"/>
    <cellStyle name="Note 12 26 14 3" xfId="29366"/>
    <cellStyle name="Note 12 26 14 4" xfId="29367"/>
    <cellStyle name="Note 12 26 15" xfId="29368"/>
    <cellStyle name="Note 12 26 15 2" xfId="29369"/>
    <cellStyle name="Note 12 26 15 3" xfId="29370"/>
    <cellStyle name="Note 12 26 15 4" xfId="29371"/>
    <cellStyle name="Note 12 26 16" xfId="29372"/>
    <cellStyle name="Note 12 26 16 2" xfId="29373"/>
    <cellStyle name="Note 12 26 16 3" xfId="29374"/>
    <cellStyle name="Note 12 26 16 4" xfId="29375"/>
    <cellStyle name="Note 12 26 17" xfId="29376"/>
    <cellStyle name="Note 12 26 17 2" xfId="29377"/>
    <cellStyle name="Note 12 26 17 3" xfId="29378"/>
    <cellStyle name="Note 12 26 17 4" xfId="29379"/>
    <cellStyle name="Note 12 26 18" xfId="29380"/>
    <cellStyle name="Note 12 26 18 2" xfId="29381"/>
    <cellStyle name="Note 12 26 18 3" xfId="29382"/>
    <cellStyle name="Note 12 26 18 4" xfId="29383"/>
    <cellStyle name="Note 12 26 19" xfId="29384"/>
    <cellStyle name="Note 12 26 19 2" xfId="29385"/>
    <cellStyle name="Note 12 26 19 3" xfId="29386"/>
    <cellStyle name="Note 12 26 19 4" xfId="29387"/>
    <cellStyle name="Note 12 26 2" xfId="29388"/>
    <cellStyle name="Note 12 26 2 10" xfId="29389"/>
    <cellStyle name="Note 12 26 2 10 2" xfId="29390"/>
    <cellStyle name="Note 12 26 2 10 3" xfId="29391"/>
    <cellStyle name="Note 12 26 2 10 4" xfId="29392"/>
    <cellStyle name="Note 12 26 2 11" xfId="29393"/>
    <cellStyle name="Note 12 26 2 11 2" xfId="29394"/>
    <cellStyle name="Note 12 26 2 11 3" xfId="29395"/>
    <cellStyle name="Note 12 26 2 11 4" xfId="29396"/>
    <cellStyle name="Note 12 26 2 12" xfId="29397"/>
    <cellStyle name="Note 12 26 2 12 2" xfId="29398"/>
    <cellStyle name="Note 12 26 2 12 3" xfId="29399"/>
    <cellStyle name="Note 12 26 2 12 4" xfId="29400"/>
    <cellStyle name="Note 12 26 2 13" xfId="29401"/>
    <cellStyle name="Note 12 26 2 13 2" xfId="29402"/>
    <cellStyle name="Note 12 26 2 13 3" xfId="29403"/>
    <cellStyle name="Note 12 26 2 13 4" xfId="29404"/>
    <cellStyle name="Note 12 26 2 14" xfId="29405"/>
    <cellStyle name="Note 12 26 2 14 2" xfId="29406"/>
    <cellStyle name="Note 12 26 2 14 3" xfId="29407"/>
    <cellStyle name="Note 12 26 2 14 4" xfId="29408"/>
    <cellStyle name="Note 12 26 2 15" xfId="29409"/>
    <cellStyle name="Note 12 26 2 15 2" xfId="29410"/>
    <cellStyle name="Note 12 26 2 15 3" xfId="29411"/>
    <cellStyle name="Note 12 26 2 15 4" xfId="29412"/>
    <cellStyle name="Note 12 26 2 16" xfId="29413"/>
    <cellStyle name="Note 12 26 2 16 2" xfId="29414"/>
    <cellStyle name="Note 12 26 2 16 3" xfId="29415"/>
    <cellStyle name="Note 12 26 2 16 4" xfId="29416"/>
    <cellStyle name="Note 12 26 2 17" xfId="29417"/>
    <cellStyle name="Note 12 26 2 17 2" xfId="29418"/>
    <cellStyle name="Note 12 26 2 17 3" xfId="29419"/>
    <cellStyle name="Note 12 26 2 17 4" xfId="29420"/>
    <cellStyle name="Note 12 26 2 18" xfId="29421"/>
    <cellStyle name="Note 12 26 2 18 2" xfId="29422"/>
    <cellStyle name="Note 12 26 2 18 3" xfId="29423"/>
    <cellStyle name="Note 12 26 2 18 4" xfId="29424"/>
    <cellStyle name="Note 12 26 2 19" xfId="29425"/>
    <cellStyle name="Note 12 26 2 19 2" xfId="29426"/>
    <cellStyle name="Note 12 26 2 19 3" xfId="29427"/>
    <cellStyle name="Note 12 26 2 19 4" xfId="29428"/>
    <cellStyle name="Note 12 26 2 2" xfId="29429"/>
    <cellStyle name="Note 12 26 2 2 10" xfId="29430"/>
    <cellStyle name="Note 12 26 2 2 10 2" xfId="29431"/>
    <cellStyle name="Note 12 26 2 2 10 3" xfId="29432"/>
    <cellStyle name="Note 12 26 2 2 10 4" xfId="29433"/>
    <cellStyle name="Note 12 26 2 2 11" xfId="29434"/>
    <cellStyle name="Note 12 26 2 2 11 2" xfId="29435"/>
    <cellStyle name="Note 12 26 2 2 11 3" xfId="29436"/>
    <cellStyle name="Note 12 26 2 2 11 4" xfId="29437"/>
    <cellStyle name="Note 12 26 2 2 12" xfId="29438"/>
    <cellStyle name="Note 12 26 2 2 12 2" xfId="29439"/>
    <cellStyle name="Note 12 26 2 2 12 3" xfId="29440"/>
    <cellStyle name="Note 12 26 2 2 12 4" xfId="29441"/>
    <cellStyle name="Note 12 26 2 2 13" xfId="29442"/>
    <cellStyle name="Note 12 26 2 2 13 2" xfId="29443"/>
    <cellStyle name="Note 12 26 2 2 13 3" xfId="29444"/>
    <cellStyle name="Note 12 26 2 2 13 4" xfId="29445"/>
    <cellStyle name="Note 12 26 2 2 14" xfId="29446"/>
    <cellStyle name="Note 12 26 2 2 14 2" xfId="29447"/>
    <cellStyle name="Note 12 26 2 2 14 3" xfId="29448"/>
    <cellStyle name="Note 12 26 2 2 14 4" xfId="29449"/>
    <cellStyle name="Note 12 26 2 2 15" xfId="29450"/>
    <cellStyle name="Note 12 26 2 2 15 2" xfId="29451"/>
    <cellStyle name="Note 12 26 2 2 15 3" xfId="29452"/>
    <cellStyle name="Note 12 26 2 2 15 4" xfId="29453"/>
    <cellStyle name="Note 12 26 2 2 16" xfId="29454"/>
    <cellStyle name="Note 12 26 2 2 16 2" xfId="29455"/>
    <cellStyle name="Note 12 26 2 2 16 3" xfId="29456"/>
    <cellStyle name="Note 12 26 2 2 16 4" xfId="29457"/>
    <cellStyle name="Note 12 26 2 2 17" xfId="29458"/>
    <cellStyle name="Note 12 26 2 2 17 2" xfId="29459"/>
    <cellStyle name="Note 12 26 2 2 17 3" xfId="29460"/>
    <cellStyle name="Note 12 26 2 2 17 4" xfId="29461"/>
    <cellStyle name="Note 12 26 2 2 18" xfId="29462"/>
    <cellStyle name="Note 12 26 2 2 18 2" xfId="29463"/>
    <cellStyle name="Note 12 26 2 2 18 3" xfId="29464"/>
    <cellStyle name="Note 12 26 2 2 18 4" xfId="29465"/>
    <cellStyle name="Note 12 26 2 2 19" xfId="29466"/>
    <cellStyle name="Note 12 26 2 2 19 2" xfId="29467"/>
    <cellStyle name="Note 12 26 2 2 19 3" xfId="29468"/>
    <cellStyle name="Note 12 26 2 2 19 4" xfId="29469"/>
    <cellStyle name="Note 12 26 2 2 2" xfId="29470"/>
    <cellStyle name="Note 12 26 2 2 2 2" xfId="29471"/>
    <cellStyle name="Note 12 26 2 2 2 3" xfId="29472"/>
    <cellStyle name="Note 12 26 2 2 2 4" xfId="29473"/>
    <cellStyle name="Note 12 26 2 2 20" xfId="29474"/>
    <cellStyle name="Note 12 26 2 2 20 2" xfId="29475"/>
    <cellStyle name="Note 12 26 2 2 20 3" xfId="29476"/>
    <cellStyle name="Note 12 26 2 2 20 4" xfId="29477"/>
    <cellStyle name="Note 12 26 2 2 21" xfId="29478"/>
    <cellStyle name="Note 12 26 2 2 22" xfId="29479"/>
    <cellStyle name="Note 12 26 2 2 3" xfId="29480"/>
    <cellStyle name="Note 12 26 2 2 3 2" xfId="29481"/>
    <cellStyle name="Note 12 26 2 2 3 3" xfId="29482"/>
    <cellStyle name="Note 12 26 2 2 3 4" xfId="29483"/>
    <cellStyle name="Note 12 26 2 2 4" xfId="29484"/>
    <cellStyle name="Note 12 26 2 2 4 2" xfId="29485"/>
    <cellStyle name="Note 12 26 2 2 4 3" xfId="29486"/>
    <cellStyle name="Note 12 26 2 2 4 4" xfId="29487"/>
    <cellStyle name="Note 12 26 2 2 5" xfId="29488"/>
    <cellStyle name="Note 12 26 2 2 5 2" xfId="29489"/>
    <cellStyle name="Note 12 26 2 2 5 3" xfId="29490"/>
    <cellStyle name="Note 12 26 2 2 5 4" xfId="29491"/>
    <cellStyle name="Note 12 26 2 2 6" xfId="29492"/>
    <cellStyle name="Note 12 26 2 2 6 2" xfId="29493"/>
    <cellStyle name="Note 12 26 2 2 6 3" xfId="29494"/>
    <cellStyle name="Note 12 26 2 2 6 4" xfId="29495"/>
    <cellStyle name="Note 12 26 2 2 7" xfId="29496"/>
    <cellStyle name="Note 12 26 2 2 7 2" xfId="29497"/>
    <cellStyle name="Note 12 26 2 2 7 3" xfId="29498"/>
    <cellStyle name="Note 12 26 2 2 7 4" xfId="29499"/>
    <cellStyle name="Note 12 26 2 2 8" xfId="29500"/>
    <cellStyle name="Note 12 26 2 2 8 2" xfId="29501"/>
    <cellStyle name="Note 12 26 2 2 8 3" xfId="29502"/>
    <cellStyle name="Note 12 26 2 2 8 4" xfId="29503"/>
    <cellStyle name="Note 12 26 2 2 9" xfId="29504"/>
    <cellStyle name="Note 12 26 2 2 9 2" xfId="29505"/>
    <cellStyle name="Note 12 26 2 2 9 3" xfId="29506"/>
    <cellStyle name="Note 12 26 2 2 9 4" xfId="29507"/>
    <cellStyle name="Note 12 26 2 20" xfId="29508"/>
    <cellStyle name="Note 12 26 2 20 2" xfId="29509"/>
    <cellStyle name="Note 12 26 2 20 3" xfId="29510"/>
    <cellStyle name="Note 12 26 2 20 4" xfId="29511"/>
    <cellStyle name="Note 12 26 2 21" xfId="29512"/>
    <cellStyle name="Note 12 26 2 21 2" xfId="29513"/>
    <cellStyle name="Note 12 26 2 21 3" xfId="29514"/>
    <cellStyle name="Note 12 26 2 21 4" xfId="29515"/>
    <cellStyle name="Note 12 26 2 22" xfId="29516"/>
    <cellStyle name="Note 12 26 2 22 2" xfId="29517"/>
    <cellStyle name="Note 12 26 2 22 3" xfId="29518"/>
    <cellStyle name="Note 12 26 2 22 4" xfId="29519"/>
    <cellStyle name="Note 12 26 2 23" xfId="29520"/>
    <cellStyle name="Note 12 26 2 23 2" xfId="29521"/>
    <cellStyle name="Note 12 26 2 23 3" xfId="29522"/>
    <cellStyle name="Note 12 26 2 23 4" xfId="29523"/>
    <cellStyle name="Note 12 26 2 24" xfId="29524"/>
    <cellStyle name="Note 12 26 2 25" xfId="29525"/>
    <cellStyle name="Note 12 26 2 3" xfId="29526"/>
    <cellStyle name="Note 12 26 2 3 10" xfId="29527"/>
    <cellStyle name="Note 12 26 2 3 10 2" xfId="29528"/>
    <cellStyle name="Note 12 26 2 3 10 3" xfId="29529"/>
    <cellStyle name="Note 12 26 2 3 10 4" xfId="29530"/>
    <cellStyle name="Note 12 26 2 3 11" xfId="29531"/>
    <cellStyle name="Note 12 26 2 3 11 2" xfId="29532"/>
    <cellStyle name="Note 12 26 2 3 11 3" xfId="29533"/>
    <cellStyle name="Note 12 26 2 3 11 4" xfId="29534"/>
    <cellStyle name="Note 12 26 2 3 12" xfId="29535"/>
    <cellStyle name="Note 12 26 2 3 12 2" xfId="29536"/>
    <cellStyle name="Note 12 26 2 3 12 3" xfId="29537"/>
    <cellStyle name="Note 12 26 2 3 12 4" xfId="29538"/>
    <cellStyle name="Note 12 26 2 3 13" xfId="29539"/>
    <cellStyle name="Note 12 26 2 3 13 2" xfId="29540"/>
    <cellStyle name="Note 12 26 2 3 13 3" xfId="29541"/>
    <cellStyle name="Note 12 26 2 3 13 4" xfId="29542"/>
    <cellStyle name="Note 12 26 2 3 14" xfId="29543"/>
    <cellStyle name="Note 12 26 2 3 14 2" xfId="29544"/>
    <cellStyle name="Note 12 26 2 3 14 3" xfId="29545"/>
    <cellStyle name="Note 12 26 2 3 14 4" xfId="29546"/>
    <cellStyle name="Note 12 26 2 3 15" xfId="29547"/>
    <cellStyle name="Note 12 26 2 3 15 2" xfId="29548"/>
    <cellStyle name="Note 12 26 2 3 15 3" xfId="29549"/>
    <cellStyle name="Note 12 26 2 3 15 4" xfId="29550"/>
    <cellStyle name="Note 12 26 2 3 16" xfId="29551"/>
    <cellStyle name="Note 12 26 2 3 16 2" xfId="29552"/>
    <cellStyle name="Note 12 26 2 3 16 3" xfId="29553"/>
    <cellStyle name="Note 12 26 2 3 16 4" xfId="29554"/>
    <cellStyle name="Note 12 26 2 3 17" xfId="29555"/>
    <cellStyle name="Note 12 26 2 3 17 2" xfId="29556"/>
    <cellStyle name="Note 12 26 2 3 17 3" xfId="29557"/>
    <cellStyle name="Note 12 26 2 3 17 4" xfId="29558"/>
    <cellStyle name="Note 12 26 2 3 18" xfId="29559"/>
    <cellStyle name="Note 12 26 2 3 18 2" xfId="29560"/>
    <cellStyle name="Note 12 26 2 3 18 3" xfId="29561"/>
    <cellStyle name="Note 12 26 2 3 18 4" xfId="29562"/>
    <cellStyle name="Note 12 26 2 3 19" xfId="29563"/>
    <cellStyle name="Note 12 26 2 3 19 2" xfId="29564"/>
    <cellStyle name="Note 12 26 2 3 19 3" xfId="29565"/>
    <cellStyle name="Note 12 26 2 3 19 4" xfId="29566"/>
    <cellStyle name="Note 12 26 2 3 2" xfId="29567"/>
    <cellStyle name="Note 12 26 2 3 2 2" xfId="29568"/>
    <cellStyle name="Note 12 26 2 3 2 3" xfId="29569"/>
    <cellStyle name="Note 12 26 2 3 2 4" xfId="29570"/>
    <cellStyle name="Note 12 26 2 3 20" xfId="29571"/>
    <cellStyle name="Note 12 26 2 3 20 2" xfId="29572"/>
    <cellStyle name="Note 12 26 2 3 20 3" xfId="29573"/>
    <cellStyle name="Note 12 26 2 3 20 4" xfId="29574"/>
    <cellStyle name="Note 12 26 2 3 21" xfId="29575"/>
    <cellStyle name="Note 12 26 2 3 22" xfId="29576"/>
    <cellStyle name="Note 12 26 2 3 3" xfId="29577"/>
    <cellStyle name="Note 12 26 2 3 3 2" xfId="29578"/>
    <cellStyle name="Note 12 26 2 3 3 3" xfId="29579"/>
    <cellStyle name="Note 12 26 2 3 3 4" xfId="29580"/>
    <cellStyle name="Note 12 26 2 3 4" xfId="29581"/>
    <cellStyle name="Note 12 26 2 3 4 2" xfId="29582"/>
    <cellStyle name="Note 12 26 2 3 4 3" xfId="29583"/>
    <cellStyle name="Note 12 26 2 3 4 4" xfId="29584"/>
    <cellStyle name="Note 12 26 2 3 5" xfId="29585"/>
    <cellStyle name="Note 12 26 2 3 5 2" xfId="29586"/>
    <cellStyle name="Note 12 26 2 3 5 3" xfId="29587"/>
    <cellStyle name="Note 12 26 2 3 5 4" xfId="29588"/>
    <cellStyle name="Note 12 26 2 3 6" xfId="29589"/>
    <cellStyle name="Note 12 26 2 3 6 2" xfId="29590"/>
    <cellStyle name="Note 12 26 2 3 6 3" xfId="29591"/>
    <cellStyle name="Note 12 26 2 3 6 4" xfId="29592"/>
    <cellStyle name="Note 12 26 2 3 7" xfId="29593"/>
    <cellStyle name="Note 12 26 2 3 7 2" xfId="29594"/>
    <cellStyle name="Note 12 26 2 3 7 3" xfId="29595"/>
    <cellStyle name="Note 12 26 2 3 7 4" xfId="29596"/>
    <cellStyle name="Note 12 26 2 3 8" xfId="29597"/>
    <cellStyle name="Note 12 26 2 3 8 2" xfId="29598"/>
    <cellStyle name="Note 12 26 2 3 8 3" xfId="29599"/>
    <cellStyle name="Note 12 26 2 3 8 4" xfId="29600"/>
    <cellStyle name="Note 12 26 2 3 9" xfId="29601"/>
    <cellStyle name="Note 12 26 2 3 9 2" xfId="29602"/>
    <cellStyle name="Note 12 26 2 3 9 3" xfId="29603"/>
    <cellStyle name="Note 12 26 2 3 9 4" xfId="29604"/>
    <cellStyle name="Note 12 26 2 4" xfId="29605"/>
    <cellStyle name="Note 12 26 2 4 10" xfId="29606"/>
    <cellStyle name="Note 12 26 2 4 10 2" xfId="29607"/>
    <cellStyle name="Note 12 26 2 4 10 3" xfId="29608"/>
    <cellStyle name="Note 12 26 2 4 10 4" xfId="29609"/>
    <cellStyle name="Note 12 26 2 4 11" xfId="29610"/>
    <cellStyle name="Note 12 26 2 4 11 2" xfId="29611"/>
    <cellStyle name="Note 12 26 2 4 11 3" xfId="29612"/>
    <cellStyle name="Note 12 26 2 4 11 4" xfId="29613"/>
    <cellStyle name="Note 12 26 2 4 12" xfId="29614"/>
    <cellStyle name="Note 12 26 2 4 12 2" xfId="29615"/>
    <cellStyle name="Note 12 26 2 4 12 3" xfId="29616"/>
    <cellStyle name="Note 12 26 2 4 12 4" xfId="29617"/>
    <cellStyle name="Note 12 26 2 4 13" xfId="29618"/>
    <cellStyle name="Note 12 26 2 4 13 2" xfId="29619"/>
    <cellStyle name="Note 12 26 2 4 13 3" xfId="29620"/>
    <cellStyle name="Note 12 26 2 4 13 4" xfId="29621"/>
    <cellStyle name="Note 12 26 2 4 14" xfId="29622"/>
    <cellStyle name="Note 12 26 2 4 14 2" xfId="29623"/>
    <cellStyle name="Note 12 26 2 4 14 3" xfId="29624"/>
    <cellStyle name="Note 12 26 2 4 14 4" xfId="29625"/>
    <cellStyle name="Note 12 26 2 4 15" xfId="29626"/>
    <cellStyle name="Note 12 26 2 4 15 2" xfId="29627"/>
    <cellStyle name="Note 12 26 2 4 15 3" xfId="29628"/>
    <cellStyle name="Note 12 26 2 4 15 4" xfId="29629"/>
    <cellStyle name="Note 12 26 2 4 16" xfId="29630"/>
    <cellStyle name="Note 12 26 2 4 16 2" xfId="29631"/>
    <cellStyle name="Note 12 26 2 4 16 3" xfId="29632"/>
    <cellStyle name="Note 12 26 2 4 16 4" xfId="29633"/>
    <cellStyle name="Note 12 26 2 4 17" xfId="29634"/>
    <cellStyle name="Note 12 26 2 4 17 2" xfId="29635"/>
    <cellStyle name="Note 12 26 2 4 17 3" xfId="29636"/>
    <cellStyle name="Note 12 26 2 4 17 4" xfId="29637"/>
    <cellStyle name="Note 12 26 2 4 18" xfId="29638"/>
    <cellStyle name="Note 12 26 2 4 18 2" xfId="29639"/>
    <cellStyle name="Note 12 26 2 4 18 3" xfId="29640"/>
    <cellStyle name="Note 12 26 2 4 18 4" xfId="29641"/>
    <cellStyle name="Note 12 26 2 4 19" xfId="29642"/>
    <cellStyle name="Note 12 26 2 4 19 2" xfId="29643"/>
    <cellStyle name="Note 12 26 2 4 19 3" xfId="29644"/>
    <cellStyle name="Note 12 26 2 4 19 4" xfId="29645"/>
    <cellStyle name="Note 12 26 2 4 2" xfId="29646"/>
    <cellStyle name="Note 12 26 2 4 2 2" xfId="29647"/>
    <cellStyle name="Note 12 26 2 4 2 3" xfId="29648"/>
    <cellStyle name="Note 12 26 2 4 2 4" xfId="29649"/>
    <cellStyle name="Note 12 26 2 4 20" xfId="29650"/>
    <cellStyle name="Note 12 26 2 4 20 2" xfId="29651"/>
    <cellStyle name="Note 12 26 2 4 20 3" xfId="29652"/>
    <cellStyle name="Note 12 26 2 4 20 4" xfId="29653"/>
    <cellStyle name="Note 12 26 2 4 21" xfId="29654"/>
    <cellStyle name="Note 12 26 2 4 22" xfId="29655"/>
    <cellStyle name="Note 12 26 2 4 3" xfId="29656"/>
    <cellStyle name="Note 12 26 2 4 3 2" xfId="29657"/>
    <cellStyle name="Note 12 26 2 4 3 3" xfId="29658"/>
    <cellStyle name="Note 12 26 2 4 3 4" xfId="29659"/>
    <cellStyle name="Note 12 26 2 4 4" xfId="29660"/>
    <cellStyle name="Note 12 26 2 4 4 2" xfId="29661"/>
    <cellStyle name="Note 12 26 2 4 4 3" xfId="29662"/>
    <cellStyle name="Note 12 26 2 4 4 4" xfId="29663"/>
    <cellStyle name="Note 12 26 2 4 5" xfId="29664"/>
    <cellStyle name="Note 12 26 2 4 5 2" xfId="29665"/>
    <cellStyle name="Note 12 26 2 4 5 3" xfId="29666"/>
    <cellStyle name="Note 12 26 2 4 5 4" xfId="29667"/>
    <cellStyle name="Note 12 26 2 4 6" xfId="29668"/>
    <cellStyle name="Note 12 26 2 4 6 2" xfId="29669"/>
    <cellStyle name="Note 12 26 2 4 6 3" xfId="29670"/>
    <cellStyle name="Note 12 26 2 4 6 4" xfId="29671"/>
    <cellStyle name="Note 12 26 2 4 7" xfId="29672"/>
    <cellStyle name="Note 12 26 2 4 7 2" xfId="29673"/>
    <cellStyle name="Note 12 26 2 4 7 3" xfId="29674"/>
    <cellStyle name="Note 12 26 2 4 7 4" xfId="29675"/>
    <cellStyle name="Note 12 26 2 4 8" xfId="29676"/>
    <cellStyle name="Note 12 26 2 4 8 2" xfId="29677"/>
    <cellStyle name="Note 12 26 2 4 8 3" xfId="29678"/>
    <cellStyle name="Note 12 26 2 4 8 4" xfId="29679"/>
    <cellStyle name="Note 12 26 2 4 9" xfId="29680"/>
    <cellStyle name="Note 12 26 2 4 9 2" xfId="29681"/>
    <cellStyle name="Note 12 26 2 4 9 3" xfId="29682"/>
    <cellStyle name="Note 12 26 2 4 9 4" xfId="29683"/>
    <cellStyle name="Note 12 26 2 5" xfId="29684"/>
    <cellStyle name="Note 12 26 2 5 2" xfId="29685"/>
    <cellStyle name="Note 12 26 2 5 3" xfId="29686"/>
    <cellStyle name="Note 12 26 2 5 4" xfId="29687"/>
    <cellStyle name="Note 12 26 2 6" xfId="29688"/>
    <cellStyle name="Note 12 26 2 6 2" xfId="29689"/>
    <cellStyle name="Note 12 26 2 6 3" xfId="29690"/>
    <cellStyle name="Note 12 26 2 6 4" xfId="29691"/>
    <cellStyle name="Note 12 26 2 7" xfId="29692"/>
    <cellStyle name="Note 12 26 2 7 2" xfId="29693"/>
    <cellStyle name="Note 12 26 2 7 3" xfId="29694"/>
    <cellStyle name="Note 12 26 2 7 4" xfId="29695"/>
    <cellStyle name="Note 12 26 2 8" xfId="29696"/>
    <cellStyle name="Note 12 26 2 8 2" xfId="29697"/>
    <cellStyle name="Note 12 26 2 8 3" xfId="29698"/>
    <cellStyle name="Note 12 26 2 8 4" xfId="29699"/>
    <cellStyle name="Note 12 26 2 9" xfId="29700"/>
    <cellStyle name="Note 12 26 2 9 2" xfId="29701"/>
    <cellStyle name="Note 12 26 2 9 3" xfId="29702"/>
    <cellStyle name="Note 12 26 2 9 4" xfId="29703"/>
    <cellStyle name="Note 12 26 20" xfId="29704"/>
    <cellStyle name="Note 12 26 20 2" xfId="29705"/>
    <cellStyle name="Note 12 26 20 3" xfId="29706"/>
    <cellStyle name="Note 12 26 20 4" xfId="29707"/>
    <cellStyle name="Note 12 26 21" xfId="29708"/>
    <cellStyle name="Note 12 26 21 2" xfId="29709"/>
    <cellStyle name="Note 12 26 21 3" xfId="29710"/>
    <cellStyle name="Note 12 26 21 4" xfId="29711"/>
    <cellStyle name="Note 12 26 22" xfId="29712"/>
    <cellStyle name="Note 12 26 22 2" xfId="29713"/>
    <cellStyle name="Note 12 26 22 3" xfId="29714"/>
    <cellStyle name="Note 12 26 22 4" xfId="29715"/>
    <cellStyle name="Note 12 26 23" xfId="29716"/>
    <cellStyle name="Note 12 26 23 2" xfId="29717"/>
    <cellStyle name="Note 12 26 23 3" xfId="29718"/>
    <cellStyle name="Note 12 26 23 4" xfId="29719"/>
    <cellStyle name="Note 12 26 24" xfId="29720"/>
    <cellStyle name="Note 12 26 25" xfId="29721"/>
    <cellStyle name="Note 12 26 3" xfId="29722"/>
    <cellStyle name="Note 12 26 3 10" xfId="29723"/>
    <cellStyle name="Note 12 26 3 10 2" xfId="29724"/>
    <cellStyle name="Note 12 26 3 10 3" xfId="29725"/>
    <cellStyle name="Note 12 26 3 10 4" xfId="29726"/>
    <cellStyle name="Note 12 26 3 11" xfId="29727"/>
    <cellStyle name="Note 12 26 3 11 2" xfId="29728"/>
    <cellStyle name="Note 12 26 3 11 3" xfId="29729"/>
    <cellStyle name="Note 12 26 3 11 4" xfId="29730"/>
    <cellStyle name="Note 12 26 3 12" xfId="29731"/>
    <cellStyle name="Note 12 26 3 12 2" xfId="29732"/>
    <cellStyle name="Note 12 26 3 12 3" xfId="29733"/>
    <cellStyle name="Note 12 26 3 12 4" xfId="29734"/>
    <cellStyle name="Note 12 26 3 13" xfId="29735"/>
    <cellStyle name="Note 12 26 3 13 2" xfId="29736"/>
    <cellStyle name="Note 12 26 3 13 3" xfId="29737"/>
    <cellStyle name="Note 12 26 3 13 4" xfId="29738"/>
    <cellStyle name="Note 12 26 3 14" xfId="29739"/>
    <cellStyle name="Note 12 26 3 14 2" xfId="29740"/>
    <cellStyle name="Note 12 26 3 14 3" xfId="29741"/>
    <cellStyle name="Note 12 26 3 14 4" xfId="29742"/>
    <cellStyle name="Note 12 26 3 15" xfId="29743"/>
    <cellStyle name="Note 12 26 3 15 2" xfId="29744"/>
    <cellStyle name="Note 12 26 3 15 3" xfId="29745"/>
    <cellStyle name="Note 12 26 3 15 4" xfId="29746"/>
    <cellStyle name="Note 12 26 3 16" xfId="29747"/>
    <cellStyle name="Note 12 26 3 16 2" xfId="29748"/>
    <cellStyle name="Note 12 26 3 16 3" xfId="29749"/>
    <cellStyle name="Note 12 26 3 16 4" xfId="29750"/>
    <cellStyle name="Note 12 26 3 17" xfId="29751"/>
    <cellStyle name="Note 12 26 3 17 2" xfId="29752"/>
    <cellStyle name="Note 12 26 3 17 3" xfId="29753"/>
    <cellStyle name="Note 12 26 3 17 4" xfId="29754"/>
    <cellStyle name="Note 12 26 3 18" xfId="29755"/>
    <cellStyle name="Note 12 26 3 18 2" xfId="29756"/>
    <cellStyle name="Note 12 26 3 18 3" xfId="29757"/>
    <cellStyle name="Note 12 26 3 18 4" xfId="29758"/>
    <cellStyle name="Note 12 26 3 19" xfId="29759"/>
    <cellStyle name="Note 12 26 3 19 2" xfId="29760"/>
    <cellStyle name="Note 12 26 3 19 3" xfId="29761"/>
    <cellStyle name="Note 12 26 3 19 4" xfId="29762"/>
    <cellStyle name="Note 12 26 3 2" xfId="29763"/>
    <cellStyle name="Note 12 26 3 2 2" xfId="29764"/>
    <cellStyle name="Note 12 26 3 2 3" xfId="29765"/>
    <cellStyle name="Note 12 26 3 2 4" xfId="29766"/>
    <cellStyle name="Note 12 26 3 20" xfId="29767"/>
    <cellStyle name="Note 12 26 3 20 2" xfId="29768"/>
    <cellStyle name="Note 12 26 3 20 3" xfId="29769"/>
    <cellStyle name="Note 12 26 3 20 4" xfId="29770"/>
    <cellStyle name="Note 12 26 3 21" xfId="29771"/>
    <cellStyle name="Note 12 26 3 22" xfId="29772"/>
    <cellStyle name="Note 12 26 3 3" xfId="29773"/>
    <cellStyle name="Note 12 26 3 3 2" xfId="29774"/>
    <cellStyle name="Note 12 26 3 3 3" xfId="29775"/>
    <cellStyle name="Note 12 26 3 3 4" xfId="29776"/>
    <cellStyle name="Note 12 26 3 4" xfId="29777"/>
    <cellStyle name="Note 12 26 3 4 2" xfId="29778"/>
    <cellStyle name="Note 12 26 3 4 3" xfId="29779"/>
    <cellStyle name="Note 12 26 3 4 4" xfId="29780"/>
    <cellStyle name="Note 12 26 3 5" xfId="29781"/>
    <cellStyle name="Note 12 26 3 5 2" xfId="29782"/>
    <cellStyle name="Note 12 26 3 5 3" xfId="29783"/>
    <cellStyle name="Note 12 26 3 5 4" xfId="29784"/>
    <cellStyle name="Note 12 26 3 6" xfId="29785"/>
    <cellStyle name="Note 12 26 3 6 2" xfId="29786"/>
    <cellStyle name="Note 12 26 3 6 3" xfId="29787"/>
    <cellStyle name="Note 12 26 3 6 4" xfId="29788"/>
    <cellStyle name="Note 12 26 3 7" xfId="29789"/>
    <cellStyle name="Note 12 26 3 7 2" xfId="29790"/>
    <cellStyle name="Note 12 26 3 7 3" xfId="29791"/>
    <cellStyle name="Note 12 26 3 7 4" xfId="29792"/>
    <cellStyle name="Note 12 26 3 8" xfId="29793"/>
    <cellStyle name="Note 12 26 3 8 2" xfId="29794"/>
    <cellStyle name="Note 12 26 3 8 3" xfId="29795"/>
    <cellStyle name="Note 12 26 3 8 4" xfId="29796"/>
    <cellStyle name="Note 12 26 3 9" xfId="29797"/>
    <cellStyle name="Note 12 26 3 9 2" xfId="29798"/>
    <cellStyle name="Note 12 26 3 9 3" xfId="29799"/>
    <cellStyle name="Note 12 26 3 9 4" xfId="29800"/>
    <cellStyle name="Note 12 26 4" xfId="29801"/>
    <cellStyle name="Note 12 26 4 10" xfId="29802"/>
    <cellStyle name="Note 12 26 4 10 2" xfId="29803"/>
    <cellStyle name="Note 12 26 4 10 3" xfId="29804"/>
    <cellStyle name="Note 12 26 4 10 4" xfId="29805"/>
    <cellStyle name="Note 12 26 4 11" xfId="29806"/>
    <cellStyle name="Note 12 26 4 11 2" xfId="29807"/>
    <cellStyle name="Note 12 26 4 11 3" xfId="29808"/>
    <cellStyle name="Note 12 26 4 11 4" xfId="29809"/>
    <cellStyle name="Note 12 26 4 12" xfId="29810"/>
    <cellStyle name="Note 12 26 4 12 2" xfId="29811"/>
    <cellStyle name="Note 12 26 4 12 3" xfId="29812"/>
    <cellStyle name="Note 12 26 4 12 4" xfId="29813"/>
    <cellStyle name="Note 12 26 4 13" xfId="29814"/>
    <cellStyle name="Note 12 26 4 13 2" xfId="29815"/>
    <cellStyle name="Note 12 26 4 13 3" xfId="29816"/>
    <cellStyle name="Note 12 26 4 13 4" xfId="29817"/>
    <cellStyle name="Note 12 26 4 14" xfId="29818"/>
    <cellStyle name="Note 12 26 4 14 2" xfId="29819"/>
    <cellStyle name="Note 12 26 4 14 3" xfId="29820"/>
    <cellStyle name="Note 12 26 4 14 4" xfId="29821"/>
    <cellStyle name="Note 12 26 4 15" xfId="29822"/>
    <cellStyle name="Note 12 26 4 15 2" xfId="29823"/>
    <cellStyle name="Note 12 26 4 15 3" xfId="29824"/>
    <cellStyle name="Note 12 26 4 15 4" xfId="29825"/>
    <cellStyle name="Note 12 26 4 16" xfId="29826"/>
    <cellStyle name="Note 12 26 4 16 2" xfId="29827"/>
    <cellStyle name="Note 12 26 4 16 3" xfId="29828"/>
    <cellStyle name="Note 12 26 4 16 4" xfId="29829"/>
    <cellStyle name="Note 12 26 4 17" xfId="29830"/>
    <cellStyle name="Note 12 26 4 17 2" xfId="29831"/>
    <cellStyle name="Note 12 26 4 17 3" xfId="29832"/>
    <cellStyle name="Note 12 26 4 17 4" xfId="29833"/>
    <cellStyle name="Note 12 26 4 18" xfId="29834"/>
    <cellStyle name="Note 12 26 4 18 2" xfId="29835"/>
    <cellStyle name="Note 12 26 4 18 3" xfId="29836"/>
    <cellStyle name="Note 12 26 4 18 4" xfId="29837"/>
    <cellStyle name="Note 12 26 4 19" xfId="29838"/>
    <cellStyle name="Note 12 26 4 19 2" xfId="29839"/>
    <cellStyle name="Note 12 26 4 19 3" xfId="29840"/>
    <cellStyle name="Note 12 26 4 19 4" xfId="29841"/>
    <cellStyle name="Note 12 26 4 2" xfId="29842"/>
    <cellStyle name="Note 12 26 4 2 2" xfId="29843"/>
    <cellStyle name="Note 12 26 4 2 3" xfId="29844"/>
    <cellStyle name="Note 12 26 4 2 4" xfId="29845"/>
    <cellStyle name="Note 12 26 4 20" xfId="29846"/>
    <cellStyle name="Note 12 26 4 20 2" xfId="29847"/>
    <cellStyle name="Note 12 26 4 20 3" xfId="29848"/>
    <cellStyle name="Note 12 26 4 20 4" xfId="29849"/>
    <cellStyle name="Note 12 26 4 21" xfId="29850"/>
    <cellStyle name="Note 12 26 4 22" xfId="29851"/>
    <cellStyle name="Note 12 26 4 3" xfId="29852"/>
    <cellStyle name="Note 12 26 4 3 2" xfId="29853"/>
    <cellStyle name="Note 12 26 4 3 3" xfId="29854"/>
    <cellStyle name="Note 12 26 4 3 4" xfId="29855"/>
    <cellStyle name="Note 12 26 4 4" xfId="29856"/>
    <cellStyle name="Note 12 26 4 4 2" xfId="29857"/>
    <cellStyle name="Note 12 26 4 4 3" xfId="29858"/>
    <cellStyle name="Note 12 26 4 4 4" xfId="29859"/>
    <cellStyle name="Note 12 26 4 5" xfId="29860"/>
    <cellStyle name="Note 12 26 4 5 2" xfId="29861"/>
    <cellStyle name="Note 12 26 4 5 3" xfId="29862"/>
    <cellStyle name="Note 12 26 4 5 4" xfId="29863"/>
    <cellStyle name="Note 12 26 4 6" xfId="29864"/>
    <cellStyle name="Note 12 26 4 6 2" xfId="29865"/>
    <cellStyle name="Note 12 26 4 6 3" xfId="29866"/>
    <cellStyle name="Note 12 26 4 6 4" xfId="29867"/>
    <cellStyle name="Note 12 26 4 7" xfId="29868"/>
    <cellStyle name="Note 12 26 4 7 2" xfId="29869"/>
    <cellStyle name="Note 12 26 4 7 3" xfId="29870"/>
    <cellStyle name="Note 12 26 4 7 4" xfId="29871"/>
    <cellStyle name="Note 12 26 4 8" xfId="29872"/>
    <cellStyle name="Note 12 26 4 8 2" xfId="29873"/>
    <cellStyle name="Note 12 26 4 8 3" xfId="29874"/>
    <cellStyle name="Note 12 26 4 8 4" xfId="29875"/>
    <cellStyle name="Note 12 26 4 9" xfId="29876"/>
    <cellStyle name="Note 12 26 4 9 2" xfId="29877"/>
    <cellStyle name="Note 12 26 4 9 3" xfId="29878"/>
    <cellStyle name="Note 12 26 4 9 4" xfId="29879"/>
    <cellStyle name="Note 12 26 5" xfId="29880"/>
    <cellStyle name="Note 12 26 5 2" xfId="29881"/>
    <cellStyle name="Note 12 26 5 3" xfId="29882"/>
    <cellStyle name="Note 12 26 5 4" xfId="29883"/>
    <cellStyle name="Note 12 26 6" xfId="29884"/>
    <cellStyle name="Note 12 26 6 2" xfId="29885"/>
    <cellStyle name="Note 12 26 6 3" xfId="29886"/>
    <cellStyle name="Note 12 26 6 4" xfId="29887"/>
    <cellStyle name="Note 12 26 7" xfId="29888"/>
    <cellStyle name="Note 12 26 7 2" xfId="29889"/>
    <cellStyle name="Note 12 26 7 3" xfId="29890"/>
    <cellStyle name="Note 12 26 7 4" xfId="29891"/>
    <cellStyle name="Note 12 26 8" xfId="29892"/>
    <cellStyle name="Note 12 26 8 2" xfId="29893"/>
    <cellStyle name="Note 12 26 8 3" xfId="29894"/>
    <cellStyle name="Note 12 26 8 4" xfId="29895"/>
    <cellStyle name="Note 12 26 9" xfId="29896"/>
    <cellStyle name="Note 12 26 9 2" xfId="29897"/>
    <cellStyle name="Note 12 26 9 3" xfId="29898"/>
    <cellStyle name="Note 12 26 9 4" xfId="29899"/>
    <cellStyle name="Note 12 27" xfId="29900"/>
    <cellStyle name="Note 12 27 10" xfId="29901"/>
    <cellStyle name="Note 12 27 10 2" xfId="29902"/>
    <cellStyle name="Note 12 27 10 3" xfId="29903"/>
    <cellStyle name="Note 12 27 10 4" xfId="29904"/>
    <cellStyle name="Note 12 27 11" xfId="29905"/>
    <cellStyle name="Note 12 27 11 2" xfId="29906"/>
    <cellStyle name="Note 12 27 11 3" xfId="29907"/>
    <cellStyle name="Note 12 27 11 4" xfId="29908"/>
    <cellStyle name="Note 12 27 12" xfId="29909"/>
    <cellStyle name="Note 12 27 12 2" xfId="29910"/>
    <cellStyle name="Note 12 27 12 3" xfId="29911"/>
    <cellStyle name="Note 12 27 12 4" xfId="29912"/>
    <cellStyle name="Note 12 27 13" xfId="29913"/>
    <cellStyle name="Note 12 27 13 2" xfId="29914"/>
    <cellStyle name="Note 12 27 13 3" xfId="29915"/>
    <cellStyle name="Note 12 27 13 4" xfId="29916"/>
    <cellStyle name="Note 12 27 14" xfId="29917"/>
    <cellStyle name="Note 12 27 14 2" xfId="29918"/>
    <cellStyle name="Note 12 27 14 3" xfId="29919"/>
    <cellStyle name="Note 12 27 14 4" xfId="29920"/>
    <cellStyle name="Note 12 27 15" xfId="29921"/>
    <cellStyle name="Note 12 27 15 2" xfId="29922"/>
    <cellStyle name="Note 12 27 15 3" xfId="29923"/>
    <cellStyle name="Note 12 27 15 4" xfId="29924"/>
    <cellStyle name="Note 12 27 16" xfId="29925"/>
    <cellStyle name="Note 12 27 16 2" xfId="29926"/>
    <cellStyle name="Note 12 27 16 3" xfId="29927"/>
    <cellStyle name="Note 12 27 16 4" xfId="29928"/>
    <cellStyle name="Note 12 27 17" xfId="29929"/>
    <cellStyle name="Note 12 27 17 2" xfId="29930"/>
    <cellStyle name="Note 12 27 17 3" xfId="29931"/>
    <cellStyle name="Note 12 27 17 4" xfId="29932"/>
    <cellStyle name="Note 12 27 18" xfId="29933"/>
    <cellStyle name="Note 12 27 18 2" xfId="29934"/>
    <cellStyle name="Note 12 27 18 3" xfId="29935"/>
    <cellStyle name="Note 12 27 18 4" xfId="29936"/>
    <cellStyle name="Note 12 27 19" xfId="29937"/>
    <cellStyle name="Note 12 27 19 2" xfId="29938"/>
    <cellStyle name="Note 12 27 19 3" xfId="29939"/>
    <cellStyle name="Note 12 27 19 4" xfId="29940"/>
    <cellStyle name="Note 12 27 2" xfId="29941"/>
    <cellStyle name="Note 12 27 2 2" xfId="29942"/>
    <cellStyle name="Note 12 27 2 3" xfId="29943"/>
    <cellStyle name="Note 12 27 2 4" xfId="29944"/>
    <cellStyle name="Note 12 27 20" xfId="29945"/>
    <cellStyle name="Note 12 27 20 2" xfId="29946"/>
    <cellStyle name="Note 12 27 20 3" xfId="29947"/>
    <cellStyle name="Note 12 27 20 4" xfId="29948"/>
    <cellStyle name="Note 12 27 21" xfId="29949"/>
    <cellStyle name="Note 12 27 22" xfId="29950"/>
    <cellStyle name="Note 12 27 3" xfId="29951"/>
    <cellStyle name="Note 12 27 3 2" xfId="29952"/>
    <cellStyle name="Note 12 27 3 3" xfId="29953"/>
    <cellStyle name="Note 12 27 3 4" xfId="29954"/>
    <cellStyle name="Note 12 27 4" xfId="29955"/>
    <cellStyle name="Note 12 27 4 2" xfId="29956"/>
    <cellStyle name="Note 12 27 4 3" xfId="29957"/>
    <cellStyle name="Note 12 27 4 4" xfId="29958"/>
    <cellStyle name="Note 12 27 5" xfId="29959"/>
    <cellStyle name="Note 12 27 5 2" xfId="29960"/>
    <cellStyle name="Note 12 27 5 3" xfId="29961"/>
    <cellStyle name="Note 12 27 5 4" xfId="29962"/>
    <cellStyle name="Note 12 27 6" xfId="29963"/>
    <cellStyle name="Note 12 27 6 2" xfId="29964"/>
    <cellStyle name="Note 12 27 6 3" xfId="29965"/>
    <cellStyle name="Note 12 27 6 4" xfId="29966"/>
    <cellStyle name="Note 12 27 7" xfId="29967"/>
    <cellStyle name="Note 12 27 7 2" xfId="29968"/>
    <cellStyle name="Note 12 27 7 3" xfId="29969"/>
    <cellStyle name="Note 12 27 7 4" xfId="29970"/>
    <cellStyle name="Note 12 27 8" xfId="29971"/>
    <cellStyle name="Note 12 27 8 2" xfId="29972"/>
    <cellStyle name="Note 12 27 8 3" xfId="29973"/>
    <cellStyle name="Note 12 27 8 4" xfId="29974"/>
    <cellStyle name="Note 12 27 9" xfId="29975"/>
    <cellStyle name="Note 12 27 9 2" xfId="29976"/>
    <cellStyle name="Note 12 27 9 3" xfId="29977"/>
    <cellStyle name="Note 12 27 9 4" xfId="29978"/>
    <cellStyle name="Note 12 28" xfId="29979"/>
    <cellStyle name="Note 12 28 10" xfId="29980"/>
    <cellStyle name="Note 12 28 10 2" xfId="29981"/>
    <cellStyle name="Note 12 28 10 3" xfId="29982"/>
    <cellStyle name="Note 12 28 10 4" xfId="29983"/>
    <cellStyle name="Note 12 28 11" xfId="29984"/>
    <cellStyle name="Note 12 28 11 2" xfId="29985"/>
    <cellStyle name="Note 12 28 11 3" xfId="29986"/>
    <cellStyle name="Note 12 28 11 4" xfId="29987"/>
    <cellStyle name="Note 12 28 12" xfId="29988"/>
    <cellStyle name="Note 12 28 12 2" xfId="29989"/>
    <cellStyle name="Note 12 28 12 3" xfId="29990"/>
    <cellStyle name="Note 12 28 12 4" xfId="29991"/>
    <cellStyle name="Note 12 28 13" xfId="29992"/>
    <cellStyle name="Note 12 28 13 2" xfId="29993"/>
    <cellStyle name="Note 12 28 13 3" xfId="29994"/>
    <cellStyle name="Note 12 28 13 4" xfId="29995"/>
    <cellStyle name="Note 12 28 14" xfId="29996"/>
    <cellStyle name="Note 12 28 14 2" xfId="29997"/>
    <cellStyle name="Note 12 28 14 3" xfId="29998"/>
    <cellStyle name="Note 12 28 14 4" xfId="29999"/>
    <cellStyle name="Note 12 28 15" xfId="30000"/>
    <cellStyle name="Note 12 28 15 2" xfId="30001"/>
    <cellStyle name="Note 12 28 15 3" xfId="30002"/>
    <cellStyle name="Note 12 28 15 4" xfId="30003"/>
    <cellStyle name="Note 12 28 16" xfId="30004"/>
    <cellStyle name="Note 12 28 16 2" xfId="30005"/>
    <cellStyle name="Note 12 28 16 3" xfId="30006"/>
    <cellStyle name="Note 12 28 16 4" xfId="30007"/>
    <cellStyle name="Note 12 28 17" xfId="30008"/>
    <cellStyle name="Note 12 28 17 2" xfId="30009"/>
    <cellStyle name="Note 12 28 17 3" xfId="30010"/>
    <cellStyle name="Note 12 28 17 4" xfId="30011"/>
    <cellStyle name="Note 12 28 18" xfId="30012"/>
    <cellStyle name="Note 12 28 18 2" xfId="30013"/>
    <cellStyle name="Note 12 28 18 3" xfId="30014"/>
    <cellStyle name="Note 12 28 18 4" xfId="30015"/>
    <cellStyle name="Note 12 28 19" xfId="30016"/>
    <cellStyle name="Note 12 28 19 2" xfId="30017"/>
    <cellStyle name="Note 12 28 19 3" xfId="30018"/>
    <cellStyle name="Note 12 28 19 4" xfId="30019"/>
    <cellStyle name="Note 12 28 2" xfId="30020"/>
    <cellStyle name="Note 12 28 2 2" xfId="30021"/>
    <cellStyle name="Note 12 28 2 3" xfId="30022"/>
    <cellStyle name="Note 12 28 2 4" xfId="30023"/>
    <cellStyle name="Note 12 28 20" xfId="30024"/>
    <cellStyle name="Note 12 28 20 2" xfId="30025"/>
    <cellStyle name="Note 12 28 20 3" xfId="30026"/>
    <cellStyle name="Note 12 28 20 4" xfId="30027"/>
    <cellStyle name="Note 12 28 21" xfId="30028"/>
    <cellStyle name="Note 12 28 22" xfId="30029"/>
    <cellStyle name="Note 12 28 3" xfId="30030"/>
    <cellStyle name="Note 12 28 3 2" xfId="30031"/>
    <cellStyle name="Note 12 28 3 3" xfId="30032"/>
    <cellStyle name="Note 12 28 3 4" xfId="30033"/>
    <cellStyle name="Note 12 28 4" xfId="30034"/>
    <cellStyle name="Note 12 28 4 2" xfId="30035"/>
    <cellStyle name="Note 12 28 4 3" xfId="30036"/>
    <cellStyle name="Note 12 28 4 4" xfId="30037"/>
    <cellStyle name="Note 12 28 5" xfId="30038"/>
    <cellStyle name="Note 12 28 5 2" xfId="30039"/>
    <cellStyle name="Note 12 28 5 3" xfId="30040"/>
    <cellStyle name="Note 12 28 5 4" xfId="30041"/>
    <cellStyle name="Note 12 28 6" xfId="30042"/>
    <cellStyle name="Note 12 28 6 2" xfId="30043"/>
    <cellStyle name="Note 12 28 6 3" xfId="30044"/>
    <cellStyle name="Note 12 28 6 4" xfId="30045"/>
    <cellStyle name="Note 12 28 7" xfId="30046"/>
    <cellStyle name="Note 12 28 7 2" xfId="30047"/>
    <cellStyle name="Note 12 28 7 3" xfId="30048"/>
    <cellStyle name="Note 12 28 7 4" xfId="30049"/>
    <cellStyle name="Note 12 28 8" xfId="30050"/>
    <cellStyle name="Note 12 28 8 2" xfId="30051"/>
    <cellStyle name="Note 12 28 8 3" xfId="30052"/>
    <cellStyle name="Note 12 28 8 4" xfId="30053"/>
    <cellStyle name="Note 12 28 9" xfId="30054"/>
    <cellStyle name="Note 12 28 9 2" xfId="30055"/>
    <cellStyle name="Note 12 28 9 3" xfId="30056"/>
    <cellStyle name="Note 12 28 9 4" xfId="30057"/>
    <cellStyle name="Note 12 29" xfId="30058"/>
    <cellStyle name="Note 12 29 10" xfId="30059"/>
    <cellStyle name="Note 12 29 10 2" xfId="30060"/>
    <cellStyle name="Note 12 29 10 3" xfId="30061"/>
    <cellStyle name="Note 12 29 10 4" xfId="30062"/>
    <cellStyle name="Note 12 29 11" xfId="30063"/>
    <cellStyle name="Note 12 29 11 2" xfId="30064"/>
    <cellStyle name="Note 12 29 11 3" xfId="30065"/>
    <cellStyle name="Note 12 29 11 4" xfId="30066"/>
    <cellStyle name="Note 12 29 12" xfId="30067"/>
    <cellStyle name="Note 12 29 12 2" xfId="30068"/>
    <cellStyle name="Note 12 29 12 3" xfId="30069"/>
    <cellStyle name="Note 12 29 12 4" xfId="30070"/>
    <cellStyle name="Note 12 29 13" xfId="30071"/>
    <cellStyle name="Note 12 29 13 2" xfId="30072"/>
    <cellStyle name="Note 12 29 13 3" xfId="30073"/>
    <cellStyle name="Note 12 29 13 4" xfId="30074"/>
    <cellStyle name="Note 12 29 14" xfId="30075"/>
    <cellStyle name="Note 12 29 14 2" xfId="30076"/>
    <cellStyle name="Note 12 29 14 3" xfId="30077"/>
    <cellStyle name="Note 12 29 14 4" xfId="30078"/>
    <cellStyle name="Note 12 29 15" xfId="30079"/>
    <cellStyle name="Note 12 29 15 2" xfId="30080"/>
    <cellStyle name="Note 12 29 15 3" xfId="30081"/>
    <cellStyle name="Note 12 29 15 4" xfId="30082"/>
    <cellStyle name="Note 12 29 16" xfId="30083"/>
    <cellStyle name="Note 12 29 16 2" xfId="30084"/>
    <cellStyle name="Note 12 29 16 3" xfId="30085"/>
    <cellStyle name="Note 12 29 16 4" xfId="30086"/>
    <cellStyle name="Note 12 29 17" xfId="30087"/>
    <cellStyle name="Note 12 29 17 2" xfId="30088"/>
    <cellStyle name="Note 12 29 17 3" xfId="30089"/>
    <cellStyle name="Note 12 29 17 4" xfId="30090"/>
    <cellStyle name="Note 12 29 18" xfId="30091"/>
    <cellStyle name="Note 12 29 18 2" xfId="30092"/>
    <cellStyle name="Note 12 29 18 3" xfId="30093"/>
    <cellStyle name="Note 12 29 18 4" xfId="30094"/>
    <cellStyle name="Note 12 29 19" xfId="30095"/>
    <cellStyle name="Note 12 29 19 2" xfId="30096"/>
    <cellStyle name="Note 12 29 19 3" xfId="30097"/>
    <cellStyle name="Note 12 29 19 4" xfId="30098"/>
    <cellStyle name="Note 12 29 2" xfId="30099"/>
    <cellStyle name="Note 12 29 2 2" xfId="30100"/>
    <cellStyle name="Note 12 29 2 3" xfId="30101"/>
    <cellStyle name="Note 12 29 2 4" xfId="30102"/>
    <cellStyle name="Note 12 29 20" xfId="30103"/>
    <cellStyle name="Note 12 29 20 2" xfId="30104"/>
    <cellStyle name="Note 12 29 20 3" xfId="30105"/>
    <cellStyle name="Note 12 29 20 4" xfId="30106"/>
    <cellStyle name="Note 12 29 21" xfId="30107"/>
    <cellStyle name="Note 12 29 22" xfId="30108"/>
    <cellStyle name="Note 12 29 3" xfId="30109"/>
    <cellStyle name="Note 12 29 3 2" xfId="30110"/>
    <cellStyle name="Note 12 29 3 3" xfId="30111"/>
    <cellStyle name="Note 12 29 3 4" xfId="30112"/>
    <cellStyle name="Note 12 29 4" xfId="30113"/>
    <cellStyle name="Note 12 29 4 2" xfId="30114"/>
    <cellStyle name="Note 12 29 4 3" xfId="30115"/>
    <cellStyle name="Note 12 29 4 4" xfId="30116"/>
    <cellStyle name="Note 12 29 5" xfId="30117"/>
    <cellStyle name="Note 12 29 5 2" xfId="30118"/>
    <cellStyle name="Note 12 29 5 3" xfId="30119"/>
    <cellStyle name="Note 12 29 5 4" xfId="30120"/>
    <cellStyle name="Note 12 29 6" xfId="30121"/>
    <cellStyle name="Note 12 29 6 2" xfId="30122"/>
    <cellStyle name="Note 12 29 6 3" xfId="30123"/>
    <cellStyle name="Note 12 29 6 4" xfId="30124"/>
    <cellStyle name="Note 12 29 7" xfId="30125"/>
    <cellStyle name="Note 12 29 7 2" xfId="30126"/>
    <cellStyle name="Note 12 29 7 3" xfId="30127"/>
    <cellStyle name="Note 12 29 7 4" xfId="30128"/>
    <cellStyle name="Note 12 29 8" xfId="30129"/>
    <cellStyle name="Note 12 29 8 2" xfId="30130"/>
    <cellStyle name="Note 12 29 8 3" xfId="30131"/>
    <cellStyle name="Note 12 29 8 4" xfId="30132"/>
    <cellStyle name="Note 12 29 9" xfId="30133"/>
    <cellStyle name="Note 12 29 9 2" xfId="30134"/>
    <cellStyle name="Note 12 29 9 3" xfId="30135"/>
    <cellStyle name="Note 12 29 9 4" xfId="30136"/>
    <cellStyle name="Note 12 3" xfId="30137"/>
    <cellStyle name="Note 12 3 10" xfId="30138"/>
    <cellStyle name="Note 12 3 10 2" xfId="30139"/>
    <cellStyle name="Note 12 3 10 3" xfId="30140"/>
    <cellStyle name="Note 12 3 10 4" xfId="30141"/>
    <cellStyle name="Note 12 3 11" xfId="30142"/>
    <cellStyle name="Note 12 3 11 2" xfId="30143"/>
    <cellStyle name="Note 12 3 11 3" xfId="30144"/>
    <cellStyle name="Note 12 3 11 4" xfId="30145"/>
    <cellStyle name="Note 12 3 12" xfId="30146"/>
    <cellStyle name="Note 12 3 12 2" xfId="30147"/>
    <cellStyle name="Note 12 3 12 3" xfId="30148"/>
    <cellStyle name="Note 12 3 12 4" xfId="30149"/>
    <cellStyle name="Note 12 3 13" xfId="30150"/>
    <cellStyle name="Note 12 3 13 2" xfId="30151"/>
    <cellStyle name="Note 12 3 13 3" xfId="30152"/>
    <cellStyle name="Note 12 3 13 4" xfId="30153"/>
    <cellStyle name="Note 12 3 14" xfId="30154"/>
    <cellStyle name="Note 12 3 14 2" xfId="30155"/>
    <cellStyle name="Note 12 3 14 3" xfId="30156"/>
    <cellStyle name="Note 12 3 14 4" xfId="30157"/>
    <cellStyle name="Note 12 3 15" xfId="30158"/>
    <cellStyle name="Note 12 3 15 2" xfId="30159"/>
    <cellStyle name="Note 12 3 15 3" xfId="30160"/>
    <cellStyle name="Note 12 3 15 4" xfId="30161"/>
    <cellStyle name="Note 12 3 16" xfId="30162"/>
    <cellStyle name="Note 12 3 16 2" xfId="30163"/>
    <cellStyle name="Note 12 3 16 3" xfId="30164"/>
    <cellStyle name="Note 12 3 16 4" xfId="30165"/>
    <cellStyle name="Note 12 3 17" xfId="30166"/>
    <cellStyle name="Note 12 3 17 2" xfId="30167"/>
    <cellStyle name="Note 12 3 17 3" xfId="30168"/>
    <cellStyle name="Note 12 3 17 4" xfId="30169"/>
    <cellStyle name="Note 12 3 18" xfId="30170"/>
    <cellStyle name="Note 12 3 18 2" xfId="30171"/>
    <cellStyle name="Note 12 3 18 3" xfId="30172"/>
    <cellStyle name="Note 12 3 18 4" xfId="30173"/>
    <cellStyle name="Note 12 3 19" xfId="30174"/>
    <cellStyle name="Note 12 3 19 2" xfId="30175"/>
    <cellStyle name="Note 12 3 19 3" xfId="30176"/>
    <cellStyle name="Note 12 3 19 4" xfId="30177"/>
    <cellStyle name="Note 12 3 2" xfId="30178"/>
    <cellStyle name="Note 12 3 2 2" xfId="30179"/>
    <cellStyle name="Note 12 3 2 3" xfId="30180"/>
    <cellStyle name="Note 12 3 2 4" xfId="30181"/>
    <cellStyle name="Note 12 3 20" xfId="30182"/>
    <cellStyle name="Note 12 3 20 2" xfId="30183"/>
    <cellStyle name="Note 12 3 20 3" xfId="30184"/>
    <cellStyle name="Note 12 3 20 4" xfId="30185"/>
    <cellStyle name="Note 12 3 21" xfId="30186"/>
    <cellStyle name="Note 12 3 22" xfId="30187"/>
    <cellStyle name="Note 12 3 3" xfId="30188"/>
    <cellStyle name="Note 12 3 3 2" xfId="30189"/>
    <cellStyle name="Note 12 3 3 3" xfId="30190"/>
    <cellStyle name="Note 12 3 3 4" xfId="30191"/>
    <cellStyle name="Note 12 3 4" xfId="30192"/>
    <cellStyle name="Note 12 3 4 2" xfId="30193"/>
    <cellStyle name="Note 12 3 4 3" xfId="30194"/>
    <cellStyle name="Note 12 3 4 4" xfId="30195"/>
    <cellStyle name="Note 12 3 5" xfId="30196"/>
    <cellStyle name="Note 12 3 5 2" xfId="30197"/>
    <cellStyle name="Note 12 3 5 3" xfId="30198"/>
    <cellStyle name="Note 12 3 5 4" xfId="30199"/>
    <cellStyle name="Note 12 3 6" xfId="30200"/>
    <cellStyle name="Note 12 3 6 2" xfId="30201"/>
    <cellStyle name="Note 12 3 6 3" xfId="30202"/>
    <cellStyle name="Note 12 3 6 4" xfId="30203"/>
    <cellStyle name="Note 12 3 7" xfId="30204"/>
    <cellStyle name="Note 12 3 7 2" xfId="30205"/>
    <cellStyle name="Note 12 3 7 3" xfId="30206"/>
    <cellStyle name="Note 12 3 7 4" xfId="30207"/>
    <cellStyle name="Note 12 3 8" xfId="30208"/>
    <cellStyle name="Note 12 3 8 2" xfId="30209"/>
    <cellStyle name="Note 12 3 8 3" xfId="30210"/>
    <cellStyle name="Note 12 3 8 4" xfId="30211"/>
    <cellStyle name="Note 12 3 9" xfId="30212"/>
    <cellStyle name="Note 12 3 9 2" xfId="30213"/>
    <cellStyle name="Note 12 3 9 3" xfId="30214"/>
    <cellStyle name="Note 12 3 9 4" xfId="30215"/>
    <cellStyle name="Note 12 30" xfId="30216"/>
    <cellStyle name="Note 12 30 10" xfId="30217"/>
    <cellStyle name="Note 12 30 10 2" xfId="30218"/>
    <cellStyle name="Note 12 30 10 3" xfId="30219"/>
    <cellStyle name="Note 12 30 10 4" xfId="30220"/>
    <cellStyle name="Note 12 30 11" xfId="30221"/>
    <cellStyle name="Note 12 30 11 2" xfId="30222"/>
    <cellStyle name="Note 12 30 11 3" xfId="30223"/>
    <cellStyle name="Note 12 30 11 4" xfId="30224"/>
    <cellStyle name="Note 12 30 12" xfId="30225"/>
    <cellStyle name="Note 12 30 12 2" xfId="30226"/>
    <cellStyle name="Note 12 30 12 3" xfId="30227"/>
    <cellStyle name="Note 12 30 12 4" xfId="30228"/>
    <cellStyle name="Note 12 30 13" xfId="30229"/>
    <cellStyle name="Note 12 30 13 2" xfId="30230"/>
    <cellStyle name="Note 12 30 13 3" xfId="30231"/>
    <cellStyle name="Note 12 30 13 4" xfId="30232"/>
    <cellStyle name="Note 12 30 14" xfId="30233"/>
    <cellStyle name="Note 12 30 14 2" xfId="30234"/>
    <cellStyle name="Note 12 30 14 3" xfId="30235"/>
    <cellStyle name="Note 12 30 14 4" xfId="30236"/>
    <cellStyle name="Note 12 30 15" xfId="30237"/>
    <cellStyle name="Note 12 30 15 2" xfId="30238"/>
    <cellStyle name="Note 12 30 15 3" xfId="30239"/>
    <cellStyle name="Note 12 30 15 4" xfId="30240"/>
    <cellStyle name="Note 12 30 16" xfId="30241"/>
    <cellStyle name="Note 12 30 16 2" xfId="30242"/>
    <cellStyle name="Note 12 30 16 3" xfId="30243"/>
    <cellStyle name="Note 12 30 16 4" xfId="30244"/>
    <cellStyle name="Note 12 30 17" xfId="30245"/>
    <cellStyle name="Note 12 30 17 2" xfId="30246"/>
    <cellStyle name="Note 12 30 17 3" xfId="30247"/>
    <cellStyle name="Note 12 30 17 4" xfId="30248"/>
    <cellStyle name="Note 12 30 18" xfId="30249"/>
    <cellStyle name="Note 12 30 18 2" xfId="30250"/>
    <cellStyle name="Note 12 30 18 3" xfId="30251"/>
    <cellStyle name="Note 12 30 18 4" xfId="30252"/>
    <cellStyle name="Note 12 30 19" xfId="30253"/>
    <cellStyle name="Note 12 30 19 2" xfId="30254"/>
    <cellStyle name="Note 12 30 19 3" xfId="30255"/>
    <cellStyle name="Note 12 30 19 4" xfId="30256"/>
    <cellStyle name="Note 12 30 2" xfId="30257"/>
    <cellStyle name="Note 12 30 2 2" xfId="30258"/>
    <cellStyle name="Note 12 30 2 3" xfId="30259"/>
    <cellStyle name="Note 12 30 2 4" xfId="30260"/>
    <cellStyle name="Note 12 30 20" xfId="30261"/>
    <cellStyle name="Note 12 30 20 2" xfId="30262"/>
    <cellStyle name="Note 12 30 20 3" xfId="30263"/>
    <cellStyle name="Note 12 30 20 4" xfId="30264"/>
    <cellStyle name="Note 12 30 21" xfId="30265"/>
    <cellStyle name="Note 12 30 22" xfId="30266"/>
    <cellStyle name="Note 12 30 3" xfId="30267"/>
    <cellStyle name="Note 12 30 3 2" xfId="30268"/>
    <cellStyle name="Note 12 30 3 3" xfId="30269"/>
    <cellStyle name="Note 12 30 3 4" xfId="30270"/>
    <cellStyle name="Note 12 30 4" xfId="30271"/>
    <cellStyle name="Note 12 30 4 2" xfId="30272"/>
    <cellStyle name="Note 12 30 4 3" xfId="30273"/>
    <cellStyle name="Note 12 30 4 4" xfId="30274"/>
    <cellStyle name="Note 12 30 5" xfId="30275"/>
    <cellStyle name="Note 12 30 5 2" xfId="30276"/>
    <cellStyle name="Note 12 30 5 3" xfId="30277"/>
    <cellStyle name="Note 12 30 5 4" xfId="30278"/>
    <cellStyle name="Note 12 30 6" xfId="30279"/>
    <cellStyle name="Note 12 30 6 2" xfId="30280"/>
    <cellStyle name="Note 12 30 6 3" xfId="30281"/>
    <cellStyle name="Note 12 30 6 4" xfId="30282"/>
    <cellStyle name="Note 12 30 7" xfId="30283"/>
    <cellStyle name="Note 12 30 7 2" xfId="30284"/>
    <cellStyle name="Note 12 30 7 3" xfId="30285"/>
    <cellStyle name="Note 12 30 7 4" xfId="30286"/>
    <cellStyle name="Note 12 30 8" xfId="30287"/>
    <cellStyle name="Note 12 30 8 2" xfId="30288"/>
    <cellStyle name="Note 12 30 8 3" xfId="30289"/>
    <cellStyle name="Note 12 30 8 4" xfId="30290"/>
    <cellStyle name="Note 12 30 9" xfId="30291"/>
    <cellStyle name="Note 12 30 9 2" xfId="30292"/>
    <cellStyle name="Note 12 30 9 3" xfId="30293"/>
    <cellStyle name="Note 12 30 9 4" xfId="30294"/>
    <cellStyle name="Note 12 31" xfId="30295"/>
    <cellStyle name="Note 12 31 10" xfId="30296"/>
    <cellStyle name="Note 12 31 10 2" xfId="30297"/>
    <cellStyle name="Note 12 31 10 3" xfId="30298"/>
    <cellStyle name="Note 12 31 10 4" xfId="30299"/>
    <cellStyle name="Note 12 31 11" xfId="30300"/>
    <cellStyle name="Note 12 31 11 2" xfId="30301"/>
    <cellStyle name="Note 12 31 11 3" xfId="30302"/>
    <cellStyle name="Note 12 31 11 4" xfId="30303"/>
    <cellStyle name="Note 12 31 12" xfId="30304"/>
    <cellStyle name="Note 12 31 12 2" xfId="30305"/>
    <cellStyle name="Note 12 31 12 3" xfId="30306"/>
    <cellStyle name="Note 12 31 12 4" xfId="30307"/>
    <cellStyle name="Note 12 31 13" xfId="30308"/>
    <cellStyle name="Note 12 31 13 2" xfId="30309"/>
    <cellStyle name="Note 12 31 13 3" xfId="30310"/>
    <cellStyle name="Note 12 31 13 4" xfId="30311"/>
    <cellStyle name="Note 12 31 14" xfId="30312"/>
    <cellStyle name="Note 12 31 14 2" xfId="30313"/>
    <cellStyle name="Note 12 31 14 3" xfId="30314"/>
    <cellStyle name="Note 12 31 14 4" xfId="30315"/>
    <cellStyle name="Note 12 31 15" xfId="30316"/>
    <cellStyle name="Note 12 31 15 2" xfId="30317"/>
    <cellStyle name="Note 12 31 15 3" xfId="30318"/>
    <cellStyle name="Note 12 31 15 4" xfId="30319"/>
    <cellStyle name="Note 12 31 16" xfId="30320"/>
    <cellStyle name="Note 12 31 16 2" xfId="30321"/>
    <cellStyle name="Note 12 31 16 3" xfId="30322"/>
    <cellStyle name="Note 12 31 16 4" xfId="30323"/>
    <cellStyle name="Note 12 31 17" xfId="30324"/>
    <cellStyle name="Note 12 31 17 2" xfId="30325"/>
    <cellStyle name="Note 12 31 17 3" xfId="30326"/>
    <cellStyle name="Note 12 31 17 4" xfId="30327"/>
    <cellStyle name="Note 12 31 18" xfId="30328"/>
    <cellStyle name="Note 12 31 18 2" xfId="30329"/>
    <cellStyle name="Note 12 31 18 3" xfId="30330"/>
    <cellStyle name="Note 12 31 18 4" xfId="30331"/>
    <cellStyle name="Note 12 31 19" xfId="30332"/>
    <cellStyle name="Note 12 31 19 2" xfId="30333"/>
    <cellStyle name="Note 12 31 19 3" xfId="30334"/>
    <cellStyle name="Note 12 31 19 4" xfId="30335"/>
    <cellStyle name="Note 12 31 2" xfId="30336"/>
    <cellStyle name="Note 12 31 2 2" xfId="30337"/>
    <cellStyle name="Note 12 31 2 3" xfId="30338"/>
    <cellStyle name="Note 12 31 2 4" xfId="30339"/>
    <cellStyle name="Note 12 31 20" xfId="30340"/>
    <cellStyle name="Note 12 31 20 2" xfId="30341"/>
    <cellStyle name="Note 12 31 20 3" xfId="30342"/>
    <cellStyle name="Note 12 31 20 4" xfId="30343"/>
    <cellStyle name="Note 12 31 21" xfId="30344"/>
    <cellStyle name="Note 12 31 22" xfId="30345"/>
    <cellStyle name="Note 12 31 3" xfId="30346"/>
    <cellStyle name="Note 12 31 3 2" xfId="30347"/>
    <cellStyle name="Note 12 31 3 3" xfId="30348"/>
    <cellStyle name="Note 12 31 3 4" xfId="30349"/>
    <cellStyle name="Note 12 31 4" xfId="30350"/>
    <cellStyle name="Note 12 31 4 2" xfId="30351"/>
    <cellStyle name="Note 12 31 4 3" xfId="30352"/>
    <cellStyle name="Note 12 31 4 4" xfId="30353"/>
    <cellStyle name="Note 12 31 5" xfId="30354"/>
    <cellStyle name="Note 12 31 5 2" xfId="30355"/>
    <cellStyle name="Note 12 31 5 3" xfId="30356"/>
    <cellStyle name="Note 12 31 5 4" xfId="30357"/>
    <cellStyle name="Note 12 31 6" xfId="30358"/>
    <cellStyle name="Note 12 31 6 2" xfId="30359"/>
    <cellStyle name="Note 12 31 6 3" xfId="30360"/>
    <cellStyle name="Note 12 31 6 4" xfId="30361"/>
    <cellStyle name="Note 12 31 7" xfId="30362"/>
    <cellStyle name="Note 12 31 7 2" xfId="30363"/>
    <cellStyle name="Note 12 31 7 3" xfId="30364"/>
    <cellStyle name="Note 12 31 7 4" xfId="30365"/>
    <cellStyle name="Note 12 31 8" xfId="30366"/>
    <cellStyle name="Note 12 31 8 2" xfId="30367"/>
    <cellStyle name="Note 12 31 8 3" xfId="30368"/>
    <cellStyle name="Note 12 31 8 4" xfId="30369"/>
    <cellStyle name="Note 12 31 9" xfId="30370"/>
    <cellStyle name="Note 12 31 9 2" xfId="30371"/>
    <cellStyle name="Note 12 31 9 3" xfId="30372"/>
    <cellStyle name="Note 12 31 9 4" xfId="30373"/>
    <cellStyle name="Note 12 32" xfId="30374"/>
    <cellStyle name="Note 12 32 10" xfId="30375"/>
    <cellStyle name="Note 12 32 10 2" xfId="30376"/>
    <cellStyle name="Note 12 32 10 3" xfId="30377"/>
    <cellStyle name="Note 12 32 10 4" xfId="30378"/>
    <cellStyle name="Note 12 32 11" xfId="30379"/>
    <cellStyle name="Note 12 32 11 2" xfId="30380"/>
    <cellStyle name="Note 12 32 11 3" xfId="30381"/>
    <cellStyle name="Note 12 32 11 4" xfId="30382"/>
    <cellStyle name="Note 12 32 12" xfId="30383"/>
    <cellStyle name="Note 12 32 12 2" xfId="30384"/>
    <cellStyle name="Note 12 32 12 3" xfId="30385"/>
    <cellStyle name="Note 12 32 12 4" xfId="30386"/>
    <cellStyle name="Note 12 32 13" xfId="30387"/>
    <cellStyle name="Note 12 32 13 2" xfId="30388"/>
    <cellStyle name="Note 12 32 13 3" xfId="30389"/>
    <cellStyle name="Note 12 32 13 4" xfId="30390"/>
    <cellStyle name="Note 12 32 14" xfId="30391"/>
    <cellStyle name="Note 12 32 14 2" xfId="30392"/>
    <cellStyle name="Note 12 32 14 3" xfId="30393"/>
    <cellStyle name="Note 12 32 14 4" xfId="30394"/>
    <cellStyle name="Note 12 32 15" xfId="30395"/>
    <cellStyle name="Note 12 32 15 2" xfId="30396"/>
    <cellStyle name="Note 12 32 15 3" xfId="30397"/>
    <cellStyle name="Note 12 32 15 4" xfId="30398"/>
    <cellStyle name="Note 12 32 16" xfId="30399"/>
    <cellStyle name="Note 12 32 16 2" xfId="30400"/>
    <cellStyle name="Note 12 32 16 3" xfId="30401"/>
    <cellStyle name="Note 12 32 16 4" xfId="30402"/>
    <cellStyle name="Note 12 32 17" xfId="30403"/>
    <cellStyle name="Note 12 32 17 2" xfId="30404"/>
    <cellStyle name="Note 12 32 17 3" xfId="30405"/>
    <cellStyle name="Note 12 32 17 4" xfId="30406"/>
    <cellStyle name="Note 12 32 18" xfId="30407"/>
    <cellStyle name="Note 12 32 18 2" xfId="30408"/>
    <cellStyle name="Note 12 32 18 3" xfId="30409"/>
    <cellStyle name="Note 12 32 18 4" xfId="30410"/>
    <cellStyle name="Note 12 32 19" xfId="30411"/>
    <cellStyle name="Note 12 32 19 2" xfId="30412"/>
    <cellStyle name="Note 12 32 19 3" xfId="30413"/>
    <cellStyle name="Note 12 32 19 4" xfId="30414"/>
    <cellStyle name="Note 12 32 2" xfId="30415"/>
    <cellStyle name="Note 12 32 2 2" xfId="30416"/>
    <cellStyle name="Note 12 32 2 3" xfId="30417"/>
    <cellStyle name="Note 12 32 2 4" xfId="30418"/>
    <cellStyle name="Note 12 32 20" xfId="30419"/>
    <cellStyle name="Note 12 32 20 2" xfId="30420"/>
    <cellStyle name="Note 12 32 20 3" xfId="30421"/>
    <cellStyle name="Note 12 32 20 4" xfId="30422"/>
    <cellStyle name="Note 12 32 21" xfId="30423"/>
    <cellStyle name="Note 12 32 22" xfId="30424"/>
    <cellStyle name="Note 12 32 3" xfId="30425"/>
    <cellStyle name="Note 12 32 3 2" xfId="30426"/>
    <cellStyle name="Note 12 32 3 3" xfId="30427"/>
    <cellStyle name="Note 12 32 3 4" xfId="30428"/>
    <cellStyle name="Note 12 32 4" xfId="30429"/>
    <cellStyle name="Note 12 32 4 2" xfId="30430"/>
    <cellStyle name="Note 12 32 4 3" xfId="30431"/>
    <cellStyle name="Note 12 32 4 4" xfId="30432"/>
    <cellStyle name="Note 12 32 5" xfId="30433"/>
    <cellStyle name="Note 12 32 5 2" xfId="30434"/>
    <cellStyle name="Note 12 32 5 3" xfId="30435"/>
    <cellStyle name="Note 12 32 5 4" xfId="30436"/>
    <cellStyle name="Note 12 32 6" xfId="30437"/>
    <cellStyle name="Note 12 32 6 2" xfId="30438"/>
    <cellStyle name="Note 12 32 6 3" xfId="30439"/>
    <cellStyle name="Note 12 32 6 4" xfId="30440"/>
    <cellStyle name="Note 12 32 7" xfId="30441"/>
    <cellStyle name="Note 12 32 7 2" xfId="30442"/>
    <cellStyle name="Note 12 32 7 3" xfId="30443"/>
    <cellStyle name="Note 12 32 7 4" xfId="30444"/>
    <cellStyle name="Note 12 32 8" xfId="30445"/>
    <cellStyle name="Note 12 32 8 2" xfId="30446"/>
    <cellStyle name="Note 12 32 8 3" xfId="30447"/>
    <cellStyle name="Note 12 32 8 4" xfId="30448"/>
    <cellStyle name="Note 12 32 9" xfId="30449"/>
    <cellStyle name="Note 12 32 9 2" xfId="30450"/>
    <cellStyle name="Note 12 32 9 3" xfId="30451"/>
    <cellStyle name="Note 12 32 9 4" xfId="30452"/>
    <cellStyle name="Note 12 33" xfId="30453"/>
    <cellStyle name="Note 12 33 10" xfId="30454"/>
    <cellStyle name="Note 12 33 10 2" xfId="30455"/>
    <cellStyle name="Note 12 33 10 3" xfId="30456"/>
    <cellStyle name="Note 12 33 10 4" xfId="30457"/>
    <cellStyle name="Note 12 33 11" xfId="30458"/>
    <cellStyle name="Note 12 33 11 2" xfId="30459"/>
    <cellStyle name="Note 12 33 11 3" xfId="30460"/>
    <cellStyle name="Note 12 33 11 4" xfId="30461"/>
    <cellStyle name="Note 12 33 12" xfId="30462"/>
    <cellStyle name="Note 12 33 12 2" xfId="30463"/>
    <cellStyle name="Note 12 33 12 3" xfId="30464"/>
    <cellStyle name="Note 12 33 12 4" xfId="30465"/>
    <cellStyle name="Note 12 33 13" xfId="30466"/>
    <cellStyle name="Note 12 33 13 2" xfId="30467"/>
    <cellStyle name="Note 12 33 13 3" xfId="30468"/>
    <cellStyle name="Note 12 33 13 4" xfId="30469"/>
    <cellStyle name="Note 12 33 14" xfId="30470"/>
    <cellStyle name="Note 12 33 14 2" xfId="30471"/>
    <cellStyle name="Note 12 33 14 3" xfId="30472"/>
    <cellStyle name="Note 12 33 14 4" xfId="30473"/>
    <cellStyle name="Note 12 33 15" xfId="30474"/>
    <cellStyle name="Note 12 33 15 2" xfId="30475"/>
    <cellStyle name="Note 12 33 15 3" xfId="30476"/>
    <cellStyle name="Note 12 33 15 4" xfId="30477"/>
    <cellStyle name="Note 12 33 16" xfId="30478"/>
    <cellStyle name="Note 12 33 16 2" xfId="30479"/>
    <cellStyle name="Note 12 33 16 3" xfId="30480"/>
    <cellStyle name="Note 12 33 16 4" xfId="30481"/>
    <cellStyle name="Note 12 33 17" xfId="30482"/>
    <cellStyle name="Note 12 33 17 2" xfId="30483"/>
    <cellStyle name="Note 12 33 17 3" xfId="30484"/>
    <cellStyle name="Note 12 33 17 4" xfId="30485"/>
    <cellStyle name="Note 12 33 18" xfId="30486"/>
    <cellStyle name="Note 12 33 18 2" xfId="30487"/>
    <cellStyle name="Note 12 33 18 3" xfId="30488"/>
    <cellStyle name="Note 12 33 18 4" xfId="30489"/>
    <cellStyle name="Note 12 33 19" xfId="30490"/>
    <cellStyle name="Note 12 33 19 2" xfId="30491"/>
    <cellStyle name="Note 12 33 19 3" xfId="30492"/>
    <cellStyle name="Note 12 33 19 4" xfId="30493"/>
    <cellStyle name="Note 12 33 2" xfId="30494"/>
    <cellStyle name="Note 12 33 2 2" xfId="30495"/>
    <cellStyle name="Note 12 33 2 3" xfId="30496"/>
    <cellStyle name="Note 12 33 2 4" xfId="30497"/>
    <cellStyle name="Note 12 33 20" xfId="30498"/>
    <cellStyle name="Note 12 33 20 2" xfId="30499"/>
    <cellStyle name="Note 12 33 20 3" xfId="30500"/>
    <cellStyle name="Note 12 33 20 4" xfId="30501"/>
    <cellStyle name="Note 12 33 21" xfId="30502"/>
    <cellStyle name="Note 12 33 22" xfId="30503"/>
    <cellStyle name="Note 12 33 3" xfId="30504"/>
    <cellStyle name="Note 12 33 3 2" xfId="30505"/>
    <cellStyle name="Note 12 33 3 3" xfId="30506"/>
    <cellStyle name="Note 12 33 3 4" xfId="30507"/>
    <cellStyle name="Note 12 33 4" xfId="30508"/>
    <cellStyle name="Note 12 33 4 2" xfId="30509"/>
    <cellStyle name="Note 12 33 4 3" xfId="30510"/>
    <cellStyle name="Note 12 33 4 4" xfId="30511"/>
    <cellStyle name="Note 12 33 5" xfId="30512"/>
    <cellStyle name="Note 12 33 5 2" xfId="30513"/>
    <cellStyle name="Note 12 33 5 3" xfId="30514"/>
    <cellStyle name="Note 12 33 5 4" xfId="30515"/>
    <cellStyle name="Note 12 33 6" xfId="30516"/>
    <cellStyle name="Note 12 33 6 2" xfId="30517"/>
    <cellStyle name="Note 12 33 6 3" xfId="30518"/>
    <cellStyle name="Note 12 33 6 4" xfId="30519"/>
    <cellStyle name="Note 12 33 7" xfId="30520"/>
    <cellStyle name="Note 12 33 7 2" xfId="30521"/>
    <cellStyle name="Note 12 33 7 3" xfId="30522"/>
    <cellStyle name="Note 12 33 7 4" xfId="30523"/>
    <cellStyle name="Note 12 33 8" xfId="30524"/>
    <cellStyle name="Note 12 33 8 2" xfId="30525"/>
    <cellStyle name="Note 12 33 8 3" xfId="30526"/>
    <cellStyle name="Note 12 33 8 4" xfId="30527"/>
    <cellStyle name="Note 12 33 9" xfId="30528"/>
    <cellStyle name="Note 12 33 9 2" xfId="30529"/>
    <cellStyle name="Note 12 33 9 3" xfId="30530"/>
    <cellStyle name="Note 12 33 9 4" xfId="30531"/>
    <cellStyle name="Note 12 34" xfId="30532"/>
    <cellStyle name="Note 12 34 10" xfId="30533"/>
    <cellStyle name="Note 12 34 10 2" xfId="30534"/>
    <cellStyle name="Note 12 34 10 3" xfId="30535"/>
    <cellStyle name="Note 12 34 10 4" xfId="30536"/>
    <cellStyle name="Note 12 34 11" xfId="30537"/>
    <cellStyle name="Note 12 34 11 2" xfId="30538"/>
    <cellStyle name="Note 12 34 11 3" xfId="30539"/>
    <cellStyle name="Note 12 34 11 4" xfId="30540"/>
    <cellStyle name="Note 12 34 12" xfId="30541"/>
    <cellStyle name="Note 12 34 12 2" xfId="30542"/>
    <cellStyle name="Note 12 34 12 3" xfId="30543"/>
    <cellStyle name="Note 12 34 12 4" xfId="30544"/>
    <cellStyle name="Note 12 34 13" xfId="30545"/>
    <cellStyle name="Note 12 34 13 2" xfId="30546"/>
    <cellStyle name="Note 12 34 13 3" xfId="30547"/>
    <cellStyle name="Note 12 34 13 4" xfId="30548"/>
    <cellStyle name="Note 12 34 14" xfId="30549"/>
    <cellStyle name="Note 12 34 14 2" xfId="30550"/>
    <cellStyle name="Note 12 34 14 3" xfId="30551"/>
    <cellStyle name="Note 12 34 14 4" xfId="30552"/>
    <cellStyle name="Note 12 34 15" xfId="30553"/>
    <cellStyle name="Note 12 34 15 2" xfId="30554"/>
    <cellStyle name="Note 12 34 15 3" xfId="30555"/>
    <cellStyle name="Note 12 34 15 4" xfId="30556"/>
    <cellStyle name="Note 12 34 16" xfId="30557"/>
    <cellStyle name="Note 12 34 16 2" xfId="30558"/>
    <cellStyle name="Note 12 34 16 3" xfId="30559"/>
    <cellStyle name="Note 12 34 16 4" xfId="30560"/>
    <cellStyle name="Note 12 34 17" xfId="30561"/>
    <cellStyle name="Note 12 34 17 2" xfId="30562"/>
    <cellStyle name="Note 12 34 17 3" xfId="30563"/>
    <cellStyle name="Note 12 34 17 4" xfId="30564"/>
    <cellStyle name="Note 12 34 18" xfId="30565"/>
    <cellStyle name="Note 12 34 18 2" xfId="30566"/>
    <cellStyle name="Note 12 34 18 3" xfId="30567"/>
    <cellStyle name="Note 12 34 18 4" xfId="30568"/>
    <cellStyle name="Note 12 34 19" xfId="30569"/>
    <cellStyle name="Note 12 34 19 2" xfId="30570"/>
    <cellStyle name="Note 12 34 19 3" xfId="30571"/>
    <cellStyle name="Note 12 34 19 4" xfId="30572"/>
    <cellStyle name="Note 12 34 2" xfId="30573"/>
    <cellStyle name="Note 12 34 2 2" xfId="30574"/>
    <cellStyle name="Note 12 34 2 3" xfId="30575"/>
    <cellStyle name="Note 12 34 2 4" xfId="30576"/>
    <cellStyle name="Note 12 34 20" xfId="30577"/>
    <cellStyle name="Note 12 34 20 2" xfId="30578"/>
    <cellStyle name="Note 12 34 20 3" xfId="30579"/>
    <cellStyle name="Note 12 34 20 4" xfId="30580"/>
    <cellStyle name="Note 12 34 21" xfId="30581"/>
    <cellStyle name="Note 12 34 22" xfId="30582"/>
    <cellStyle name="Note 12 34 3" xfId="30583"/>
    <cellStyle name="Note 12 34 3 2" xfId="30584"/>
    <cellStyle name="Note 12 34 3 3" xfId="30585"/>
    <cellStyle name="Note 12 34 3 4" xfId="30586"/>
    <cellStyle name="Note 12 34 4" xfId="30587"/>
    <cellStyle name="Note 12 34 4 2" xfId="30588"/>
    <cellStyle name="Note 12 34 4 3" xfId="30589"/>
    <cellStyle name="Note 12 34 4 4" xfId="30590"/>
    <cellStyle name="Note 12 34 5" xfId="30591"/>
    <cellStyle name="Note 12 34 5 2" xfId="30592"/>
    <cellStyle name="Note 12 34 5 3" xfId="30593"/>
    <cellStyle name="Note 12 34 5 4" xfId="30594"/>
    <cellStyle name="Note 12 34 6" xfId="30595"/>
    <cellStyle name="Note 12 34 6 2" xfId="30596"/>
    <cellStyle name="Note 12 34 6 3" xfId="30597"/>
    <cellStyle name="Note 12 34 6 4" xfId="30598"/>
    <cellStyle name="Note 12 34 7" xfId="30599"/>
    <cellStyle name="Note 12 34 7 2" xfId="30600"/>
    <cellStyle name="Note 12 34 7 3" xfId="30601"/>
    <cellStyle name="Note 12 34 7 4" xfId="30602"/>
    <cellStyle name="Note 12 34 8" xfId="30603"/>
    <cellStyle name="Note 12 34 8 2" xfId="30604"/>
    <cellStyle name="Note 12 34 8 3" xfId="30605"/>
    <cellStyle name="Note 12 34 8 4" xfId="30606"/>
    <cellStyle name="Note 12 34 9" xfId="30607"/>
    <cellStyle name="Note 12 34 9 2" xfId="30608"/>
    <cellStyle name="Note 12 34 9 3" xfId="30609"/>
    <cellStyle name="Note 12 34 9 4" xfId="30610"/>
    <cellStyle name="Note 12 35" xfId="30611"/>
    <cellStyle name="Note 12 35 10" xfId="30612"/>
    <cellStyle name="Note 12 35 10 2" xfId="30613"/>
    <cellStyle name="Note 12 35 10 3" xfId="30614"/>
    <cellStyle name="Note 12 35 10 4" xfId="30615"/>
    <cellStyle name="Note 12 35 11" xfId="30616"/>
    <cellStyle name="Note 12 35 11 2" xfId="30617"/>
    <cellStyle name="Note 12 35 11 3" xfId="30618"/>
    <cellStyle name="Note 12 35 11 4" xfId="30619"/>
    <cellStyle name="Note 12 35 12" xfId="30620"/>
    <cellStyle name="Note 12 35 12 2" xfId="30621"/>
    <cellStyle name="Note 12 35 12 3" xfId="30622"/>
    <cellStyle name="Note 12 35 12 4" xfId="30623"/>
    <cellStyle name="Note 12 35 13" xfId="30624"/>
    <cellStyle name="Note 12 35 13 2" xfId="30625"/>
    <cellStyle name="Note 12 35 13 3" xfId="30626"/>
    <cellStyle name="Note 12 35 13 4" xfId="30627"/>
    <cellStyle name="Note 12 35 14" xfId="30628"/>
    <cellStyle name="Note 12 35 14 2" xfId="30629"/>
    <cellStyle name="Note 12 35 14 3" xfId="30630"/>
    <cellStyle name="Note 12 35 14 4" xfId="30631"/>
    <cellStyle name="Note 12 35 15" xfId="30632"/>
    <cellStyle name="Note 12 35 15 2" xfId="30633"/>
    <cellStyle name="Note 12 35 15 3" xfId="30634"/>
    <cellStyle name="Note 12 35 15 4" xfId="30635"/>
    <cellStyle name="Note 12 35 16" xfId="30636"/>
    <cellStyle name="Note 12 35 16 2" xfId="30637"/>
    <cellStyle name="Note 12 35 16 3" xfId="30638"/>
    <cellStyle name="Note 12 35 16 4" xfId="30639"/>
    <cellStyle name="Note 12 35 17" xfId="30640"/>
    <cellStyle name="Note 12 35 17 2" xfId="30641"/>
    <cellStyle name="Note 12 35 17 3" xfId="30642"/>
    <cellStyle name="Note 12 35 17 4" xfId="30643"/>
    <cellStyle name="Note 12 35 18" xfId="30644"/>
    <cellStyle name="Note 12 35 18 2" xfId="30645"/>
    <cellStyle name="Note 12 35 18 3" xfId="30646"/>
    <cellStyle name="Note 12 35 18 4" xfId="30647"/>
    <cellStyle name="Note 12 35 19" xfId="30648"/>
    <cellStyle name="Note 12 35 19 2" xfId="30649"/>
    <cellStyle name="Note 12 35 19 3" xfId="30650"/>
    <cellStyle name="Note 12 35 19 4" xfId="30651"/>
    <cellStyle name="Note 12 35 2" xfId="30652"/>
    <cellStyle name="Note 12 35 2 2" xfId="30653"/>
    <cellStyle name="Note 12 35 2 3" xfId="30654"/>
    <cellStyle name="Note 12 35 2 4" xfId="30655"/>
    <cellStyle name="Note 12 35 20" xfId="30656"/>
    <cellStyle name="Note 12 35 20 2" xfId="30657"/>
    <cellStyle name="Note 12 35 20 3" xfId="30658"/>
    <cellStyle name="Note 12 35 20 4" xfId="30659"/>
    <cellStyle name="Note 12 35 21" xfId="30660"/>
    <cellStyle name="Note 12 35 22" xfId="30661"/>
    <cellStyle name="Note 12 35 3" xfId="30662"/>
    <cellStyle name="Note 12 35 3 2" xfId="30663"/>
    <cellStyle name="Note 12 35 3 3" xfId="30664"/>
    <cellStyle name="Note 12 35 3 4" xfId="30665"/>
    <cellStyle name="Note 12 35 4" xfId="30666"/>
    <cellStyle name="Note 12 35 4 2" xfId="30667"/>
    <cellStyle name="Note 12 35 4 3" xfId="30668"/>
    <cellStyle name="Note 12 35 4 4" xfId="30669"/>
    <cellStyle name="Note 12 35 5" xfId="30670"/>
    <cellStyle name="Note 12 35 5 2" xfId="30671"/>
    <cellStyle name="Note 12 35 5 3" xfId="30672"/>
    <cellStyle name="Note 12 35 5 4" xfId="30673"/>
    <cellStyle name="Note 12 35 6" xfId="30674"/>
    <cellStyle name="Note 12 35 6 2" xfId="30675"/>
    <cellStyle name="Note 12 35 6 3" xfId="30676"/>
    <cellStyle name="Note 12 35 6 4" xfId="30677"/>
    <cellStyle name="Note 12 35 7" xfId="30678"/>
    <cellStyle name="Note 12 35 7 2" xfId="30679"/>
    <cellStyle name="Note 12 35 7 3" xfId="30680"/>
    <cellStyle name="Note 12 35 7 4" xfId="30681"/>
    <cellStyle name="Note 12 35 8" xfId="30682"/>
    <cellStyle name="Note 12 35 8 2" xfId="30683"/>
    <cellStyle name="Note 12 35 8 3" xfId="30684"/>
    <cellStyle name="Note 12 35 8 4" xfId="30685"/>
    <cellStyle name="Note 12 35 9" xfId="30686"/>
    <cellStyle name="Note 12 35 9 2" xfId="30687"/>
    <cellStyle name="Note 12 35 9 3" xfId="30688"/>
    <cellStyle name="Note 12 35 9 4" xfId="30689"/>
    <cellStyle name="Note 12 36" xfId="30690"/>
    <cellStyle name="Note 12 36 10" xfId="30691"/>
    <cellStyle name="Note 12 36 10 2" xfId="30692"/>
    <cellStyle name="Note 12 36 10 3" xfId="30693"/>
    <cellStyle name="Note 12 36 10 4" xfId="30694"/>
    <cellStyle name="Note 12 36 11" xfId="30695"/>
    <cellStyle name="Note 12 36 11 2" xfId="30696"/>
    <cellStyle name="Note 12 36 11 3" xfId="30697"/>
    <cellStyle name="Note 12 36 11 4" xfId="30698"/>
    <cellStyle name="Note 12 36 12" xfId="30699"/>
    <cellStyle name="Note 12 36 12 2" xfId="30700"/>
    <cellStyle name="Note 12 36 12 3" xfId="30701"/>
    <cellStyle name="Note 12 36 12 4" xfId="30702"/>
    <cellStyle name="Note 12 36 13" xfId="30703"/>
    <cellStyle name="Note 12 36 13 2" xfId="30704"/>
    <cellStyle name="Note 12 36 13 3" xfId="30705"/>
    <cellStyle name="Note 12 36 13 4" xfId="30706"/>
    <cellStyle name="Note 12 36 14" xfId="30707"/>
    <cellStyle name="Note 12 36 14 2" xfId="30708"/>
    <cellStyle name="Note 12 36 14 3" xfId="30709"/>
    <cellStyle name="Note 12 36 14 4" xfId="30710"/>
    <cellStyle name="Note 12 36 15" xfId="30711"/>
    <cellStyle name="Note 12 36 15 2" xfId="30712"/>
    <cellStyle name="Note 12 36 15 3" xfId="30713"/>
    <cellStyle name="Note 12 36 15 4" xfId="30714"/>
    <cellStyle name="Note 12 36 16" xfId="30715"/>
    <cellStyle name="Note 12 36 16 2" xfId="30716"/>
    <cellStyle name="Note 12 36 16 3" xfId="30717"/>
    <cellStyle name="Note 12 36 16 4" xfId="30718"/>
    <cellStyle name="Note 12 36 17" xfId="30719"/>
    <cellStyle name="Note 12 36 17 2" xfId="30720"/>
    <cellStyle name="Note 12 36 17 3" xfId="30721"/>
    <cellStyle name="Note 12 36 17 4" xfId="30722"/>
    <cellStyle name="Note 12 36 18" xfId="30723"/>
    <cellStyle name="Note 12 36 18 2" xfId="30724"/>
    <cellStyle name="Note 12 36 18 3" xfId="30725"/>
    <cellStyle name="Note 12 36 18 4" xfId="30726"/>
    <cellStyle name="Note 12 36 19" xfId="30727"/>
    <cellStyle name="Note 12 36 19 2" xfId="30728"/>
    <cellStyle name="Note 12 36 19 3" xfId="30729"/>
    <cellStyle name="Note 12 36 19 4" xfId="30730"/>
    <cellStyle name="Note 12 36 2" xfId="30731"/>
    <cellStyle name="Note 12 36 2 2" xfId="30732"/>
    <cellStyle name="Note 12 36 2 3" xfId="30733"/>
    <cellStyle name="Note 12 36 2 4" xfId="30734"/>
    <cellStyle name="Note 12 36 20" xfId="30735"/>
    <cellStyle name="Note 12 36 20 2" xfId="30736"/>
    <cellStyle name="Note 12 36 20 3" xfId="30737"/>
    <cellStyle name="Note 12 36 20 4" xfId="30738"/>
    <cellStyle name="Note 12 36 21" xfId="30739"/>
    <cellStyle name="Note 12 36 22" xfId="30740"/>
    <cellStyle name="Note 12 36 3" xfId="30741"/>
    <cellStyle name="Note 12 36 3 2" xfId="30742"/>
    <cellStyle name="Note 12 36 3 3" xfId="30743"/>
    <cellStyle name="Note 12 36 3 4" xfId="30744"/>
    <cellStyle name="Note 12 36 4" xfId="30745"/>
    <cellStyle name="Note 12 36 4 2" xfId="30746"/>
    <cellStyle name="Note 12 36 4 3" xfId="30747"/>
    <cellStyle name="Note 12 36 4 4" xfId="30748"/>
    <cellStyle name="Note 12 36 5" xfId="30749"/>
    <cellStyle name="Note 12 36 5 2" xfId="30750"/>
    <cellStyle name="Note 12 36 5 3" xfId="30751"/>
    <cellStyle name="Note 12 36 5 4" xfId="30752"/>
    <cellStyle name="Note 12 36 6" xfId="30753"/>
    <cellStyle name="Note 12 36 6 2" xfId="30754"/>
    <cellStyle name="Note 12 36 6 3" xfId="30755"/>
    <cellStyle name="Note 12 36 6 4" xfId="30756"/>
    <cellStyle name="Note 12 36 7" xfId="30757"/>
    <cellStyle name="Note 12 36 7 2" xfId="30758"/>
    <cellStyle name="Note 12 36 7 3" xfId="30759"/>
    <cellStyle name="Note 12 36 7 4" xfId="30760"/>
    <cellStyle name="Note 12 36 8" xfId="30761"/>
    <cellStyle name="Note 12 36 8 2" xfId="30762"/>
    <cellStyle name="Note 12 36 8 3" xfId="30763"/>
    <cellStyle name="Note 12 36 8 4" xfId="30764"/>
    <cellStyle name="Note 12 36 9" xfId="30765"/>
    <cellStyle name="Note 12 36 9 2" xfId="30766"/>
    <cellStyle name="Note 12 36 9 3" xfId="30767"/>
    <cellStyle name="Note 12 36 9 4" xfId="30768"/>
    <cellStyle name="Note 12 37" xfId="30769"/>
    <cellStyle name="Note 12 37 10" xfId="30770"/>
    <cellStyle name="Note 12 37 10 2" xfId="30771"/>
    <cellStyle name="Note 12 37 10 3" xfId="30772"/>
    <cellStyle name="Note 12 37 10 4" xfId="30773"/>
    <cellStyle name="Note 12 37 11" xfId="30774"/>
    <cellStyle name="Note 12 37 11 2" xfId="30775"/>
    <cellStyle name="Note 12 37 11 3" xfId="30776"/>
    <cellStyle name="Note 12 37 11 4" xfId="30777"/>
    <cellStyle name="Note 12 37 12" xfId="30778"/>
    <cellStyle name="Note 12 37 12 2" xfId="30779"/>
    <cellStyle name="Note 12 37 12 3" xfId="30780"/>
    <cellStyle name="Note 12 37 12 4" xfId="30781"/>
    <cellStyle name="Note 12 37 13" xfId="30782"/>
    <cellStyle name="Note 12 37 13 2" xfId="30783"/>
    <cellStyle name="Note 12 37 13 3" xfId="30784"/>
    <cellStyle name="Note 12 37 13 4" xfId="30785"/>
    <cellStyle name="Note 12 37 14" xfId="30786"/>
    <cellStyle name="Note 12 37 14 2" xfId="30787"/>
    <cellStyle name="Note 12 37 14 3" xfId="30788"/>
    <cellStyle name="Note 12 37 14 4" xfId="30789"/>
    <cellStyle name="Note 12 37 15" xfId="30790"/>
    <cellStyle name="Note 12 37 15 2" xfId="30791"/>
    <cellStyle name="Note 12 37 15 3" xfId="30792"/>
    <cellStyle name="Note 12 37 15 4" xfId="30793"/>
    <cellStyle name="Note 12 37 16" xfId="30794"/>
    <cellStyle name="Note 12 37 16 2" xfId="30795"/>
    <cellStyle name="Note 12 37 16 3" xfId="30796"/>
    <cellStyle name="Note 12 37 16 4" xfId="30797"/>
    <cellStyle name="Note 12 37 17" xfId="30798"/>
    <cellStyle name="Note 12 37 17 2" xfId="30799"/>
    <cellStyle name="Note 12 37 17 3" xfId="30800"/>
    <cellStyle name="Note 12 37 17 4" xfId="30801"/>
    <cellStyle name="Note 12 37 18" xfId="30802"/>
    <cellStyle name="Note 12 37 18 2" xfId="30803"/>
    <cellStyle name="Note 12 37 18 3" xfId="30804"/>
    <cellStyle name="Note 12 37 18 4" xfId="30805"/>
    <cellStyle name="Note 12 37 19" xfId="30806"/>
    <cellStyle name="Note 12 37 19 2" xfId="30807"/>
    <cellStyle name="Note 12 37 19 3" xfId="30808"/>
    <cellStyle name="Note 12 37 19 4" xfId="30809"/>
    <cellStyle name="Note 12 37 2" xfId="30810"/>
    <cellStyle name="Note 12 37 2 2" xfId="30811"/>
    <cellStyle name="Note 12 37 2 3" xfId="30812"/>
    <cellStyle name="Note 12 37 2 4" xfId="30813"/>
    <cellStyle name="Note 12 37 20" xfId="30814"/>
    <cellStyle name="Note 12 37 20 2" xfId="30815"/>
    <cellStyle name="Note 12 37 20 3" xfId="30816"/>
    <cellStyle name="Note 12 37 20 4" xfId="30817"/>
    <cellStyle name="Note 12 37 21" xfId="30818"/>
    <cellStyle name="Note 12 37 22" xfId="30819"/>
    <cellStyle name="Note 12 37 3" xfId="30820"/>
    <cellStyle name="Note 12 37 3 2" xfId="30821"/>
    <cellStyle name="Note 12 37 3 3" xfId="30822"/>
    <cellStyle name="Note 12 37 3 4" xfId="30823"/>
    <cellStyle name="Note 12 37 4" xfId="30824"/>
    <cellStyle name="Note 12 37 4 2" xfId="30825"/>
    <cellStyle name="Note 12 37 4 3" xfId="30826"/>
    <cellStyle name="Note 12 37 4 4" xfId="30827"/>
    <cellStyle name="Note 12 37 5" xfId="30828"/>
    <cellStyle name="Note 12 37 5 2" xfId="30829"/>
    <cellStyle name="Note 12 37 5 3" xfId="30830"/>
    <cellStyle name="Note 12 37 5 4" xfId="30831"/>
    <cellStyle name="Note 12 37 6" xfId="30832"/>
    <cellStyle name="Note 12 37 6 2" xfId="30833"/>
    <cellStyle name="Note 12 37 6 3" xfId="30834"/>
    <cellStyle name="Note 12 37 6 4" xfId="30835"/>
    <cellStyle name="Note 12 37 7" xfId="30836"/>
    <cellStyle name="Note 12 37 7 2" xfId="30837"/>
    <cellStyle name="Note 12 37 7 3" xfId="30838"/>
    <cellStyle name="Note 12 37 7 4" xfId="30839"/>
    <cellStyle name="Note 12 37 8" xfId="30840"/>
    <cellStyle name="Note 12 37 8 2" xfId="30841"/>
    <cellStyle name="Note 12 37 8 3" xfId="30842"/>
    <cellStyle name="Note 12 37 8 4" xfId="30843"/>
    <cellStyle name="Note 12 37 9" xfId="30844"/>
    <cellStyle name="Note 12 37 9 2" xfId="30845"/>
    <cellStyle name="Note 12 37 9 3" xfId="30846"/>
    <cellStyle name="Note 12 37 9 4" xfId="30847"/>
    <cellStyle name="Note 12 38" xfId="30848"/>
    <cellStyle name="Note 12 38 10" xfId="30849"/>
    <cellStyle name="Note 12 38 10 2" xfId="30850"/>
    <cellStyle name="Note 12 38 10 3" xfId="30851"/>
    <cellStyle name="Note 12 38 10 4" xfId="30852"/>
    <cellStyle name="Note 12 38 11" xfId="30853"/>
    <cellStyle name="Note 12 38 11 2" xfId="30854"/>
    <cellStyle name="Note 12 38 11 3" xfId="30855"/>
    <cellStyle name="Note 12 38 11 4" xfId="30856"/>
    <cellStyle name="Note 12 38 12" xfId="30857"/>
    <cellStyle name="Note 12 38 12 2" xfId="30858"/>
    <cellStyle name="Note 12 38 12 3" xfId="30859"/>
    <cellStyle name="Note 12 38 12 4" xfId="30860"/>
    <cellStyle name="Note 12 38 13" xfId="30861"/>
    <cellStyle name="Note 12 38 13 2" xfId="30862"/>
    <cellStyle name="Note 12 38 13 3" xfId="30863"/>
    <cellStyle name="Note 12 38 13 4" xfId="30864"/>
    <cellStyle name="Note 12 38 14" xfId="30865"/>
    <cellStyle name="Note 12 38 14 2" xfId="30866"/>
    <cellStyle name="Note 12 38 14 3" xfId="30867"/>
    <cellStyle name="Note 12 38 14 4" xfId="30868"/>
    <cellStyle name="Note 12 38 15" xfId="30869"/>
    <cellStyle name="Note 12 38 15 2" xfId="30870"/>
    <cellStyle name="Note 12 38 15 3" xfId="30871"/>
    <cellStyle name="Note 12 38 15 4" xfId="30872"/>
    <cellStyle name="Note 12 38 16" xfId="30873"/>
    <cellStyle name="Note 12 38 16 2" xfId="30874"/>
    <cellStyle name="Note 12 38 16 3" xfId="30875"/>
    <cellStyle name="Note 12 38 16 4" xfId="30876"/>
    <cellStyle name="Note 12 38 17" xfId="30877"/>
    <cellStyle name="Note 12 38 17 2" xfId="30878"/>
    <cellStyle name="Note 12 38 17 3" xfId="30879"/>
    <cellStyle name="Note 12 38 17 4" xfId="30880"/>
    <cellStyle name="Note 12 38 18" xfId="30881"/>
    <cellStyle name="Note 12 38 18 2" xfId="30882"/>
    <cellStyle name="Note 12 38 18 3" xfId="30883"/>
    <cellStyle name="Note 12 38 18 4" xfId="30884"/>
    <cellStyle name="Note 12 38 19" xfId="30885"/>
    <cellStyle name="Note 12 38 19 2" xfId="30886"/>
    <cellStyle name="Note 12 38 19 3" xfId="30887"/>
    <cellStyle name="Note 12 38 19 4" xfId="30888"/>
    <cellStyle name="Note 12 38 2" xfId="30889"/>
    <cellStyle name="Note 12 38 2 2" xfId="30890"/>
    <cellStyle name="Note 12 38 2 3" xfId="30891"/>
    <cellStyle name="Note 12 38 2 4" xfId="30892"/>
    <cellStyle name="Note 12 38 20" xfId="30893"/>
    <cellStyle name="Note 12 38 20 2" xfId="30894"/>
    <cellStyle name="Note 12 38 20 3" xfId="30895"/>
    <cellStyle name="Note 12 38 20 4" xfId="30896"/>
    <cellStyle name="Note 12 38 21" xfId="30897"/>
    <cellStyle name="Note 12 38 22" xfId="30898"/>
    <cellStyle name="Note 12 38 3" xfId="30899"/>
    <cellStyle name="Note 12 38 3 2" xfId="30900"/>
    <cellStyle name="Note 12 38 3 3" xfId="30901"/>
    <cellStyle name="Note 12 38 3 4" xfId="30902"/>
    <cellStyle name="Note 12 38 4" xfId="30903"/>
    <cellStyle name="Note 12 38 4 2" xfId="30904"/>
    <cellStyle name="Note 12 38 4 3" xfId="30905"/>
    <cellStyle name="Note 12 38 4 4" xfId="30906"/>
    <cellStyle name="Note 12 38 5" xfId="30907"/>
    <cellStyle name="Note 12 38 5 2" xfId="30908"/>
    <cellStyle name="Note 12 38 5 3" xfId="30909"/>
    <cellStyle name="Note 12 38 5 4" xfId="30910"/>
    <cellStyle name="Note 12 38 6" xfId="30911"/>
    <cellStyle name="Note 12 38 6 2" xfId="30912"/>
    <cellStyle name="Note 12 38 6 3" xfId="30913"/>
    <cellStyle name="Note 12 38 6 4" xfId="30914"/>
    <cellStyle name="Note 12 38 7" xfId="30915"/>
    <cellStyle name="Note 12 38 7 2" xfId="30916"/>
    <cellStyle name="Note 12 38 7 3" xfId="30917"/>
    <cellStyle name="Note 12 38 7 4" xfId="30918"/>
    <cellStyle name="Note 12 38 8" xfId="30919"/>
    <cellStyle name="Note 12 38 8 2" xfId="30920"/>
    <cellStyle name="Note 12 38 8 3" xfId="30921"/>
    <cellStyle name="Note 12 38 8 4" xfId="30922"/>
    <cellStyle name="Note 12 38 9" xfId="30923"/>
    <cellStyle name="Note 12 38 9 2" xfId="30924"/>
    <cellStyle name="Note 12 38 9 3" xfId="30925"/>
    <cellStyle name="Note 12 38 9 4" xfId="30926"/>
    <cellStyle name="Note 12 39" xfId="30927"/>
    <cellStyle name="Note 12 39 10" xfId="30928"/>
    <cellStyle name="Note 12 39 10 2" xfId="30929"/>
    <cellStyle name="Note 12 39 10 3" xfId="30930"/>
    <cellStyle name="Note 12 39 10 4" xfId="30931"/>
    <cellStyle name="Note 12 39 11" xfId="30932"/>
    <cellStyle name="Note 12 39 11 2" xfId="30933"/>
    <cellStyle name="Note 12 39 11 3" xfId="30934"/>
    <cellStyle name="Note 12 39 11 4" xfId="30935"/>
    <cellStyle name="Note 12 39 12" xfId="30936"/>
    <cellStyle name="Note 12 39 12 2" xfId="30937"/>
    <cellStyle name="Note 12 39 12 3" xfId="30938"/>
    <cellStyle name="Note 12 39 12 4" xfId="30939"/>
    <cellStyle name="Note 12 39 13" xfId="30940"/>
    <cellStyle name="Note 12 39 13 2" xfId="30941"/>
    <cellStyle name="Note 12 39 13 3" xfId="30942"/>
    <cellStyle name="Note 12 39 13 4" xfId="30943"/>
    <cellStyle name="Note 12 39 14" xfId="30944"/>
    <cellStyle name="Note 12 39 14 2" xfId="30945"/>
    <cellStyle name="Note 12 39 14 3" xfId="30946"/>
    <cellStyle name="Note 12 39 14 4" xfId="30947"/>
    <cellStyle name="Note 12 39 15" xfId="30948"/>
    <cellStyle name="Note 12 39 15 2" xfId="30949"/>
    <cellStyle name="Note 12 39 15 3" xfId="30950"/>
    <cellStyle name="Note 12 39 15 4" xfId="30951"/>
    <cellStyle name="Note 12 39 16" xfId="30952"/>
    <cellStyle name="Note 12 39 16 2" xfId="30953"/>
    <cellStyle name="Note 12 39 16 3" xfId="30954"/>
    <cellStyle name="Note 12 39 16 4" xfId="30955"/>
    <cellStyle name="Note 12 39 17" xfId="30956"/>
    <cellStyle name="Note 12 39 17 2" xfId="30957"/>
    <cellStyle name="Note 12 39 17 3" xfId="30958"/>
    <cellStyle name="Note 12 39 17 4" xfId="30959"/>
    <cellStyle name="Note 12 39 18" xfId="30960"/>
    <cellStyle name="Note 12 39 18 2" xfId="30961"/>
    <cellStyle name="Note 12 39 18 3" xfId="30962"/>
    <cellStyle name="Note 12 39 18 4" xfId="30963"/>
    <cellStyle name="Note 12 39 19" xfId="30964"/>
    <cellStyle name="Note 12 39 19 2" xfId="30965"/>
    <cellStyle name="Note 12 39 19 3" xfId="30966"/>
    <cellStyle name="Note 12 39 19 4" xfId="30967"/>
    <cellStyle name="Note 12 39 2" xfId="30968"/>
    <cellStyle name="Note 12 39 2 2" xfId="30969"/>
    <cellStyle name="Note 12 39 2 3" xfId="30970"/>
    <cellStyle name="Note 12 39 2 4" xfId="30971"/>
    <cellStyle name="Note 12 39 20" xfId="30972"/>
    <cellStyle name="Note 12 39 20 2" xfId="30973"/>
    <cellStyle name="Note 12 39 20 3" xfId="30974"/>
    <cellStyle name="Note 12 39 20 4" xfId="30975"/>
    <cellStyle name="Note 12 39 21" xfId="30976"/>
    <cellStyle name="Note 12 39 22" xfId="30977"/>
    <cellStyle name="Note 12 39 3" xfId="30978"/>
    <cellStyle name="Note 12 39 3 2" xfId="30979"/>
    <cellStyle name="Note 12 39 3 3" xfId="30980"/>
    <cellStyle name="Note 12 39 3 4" xfId="30981"/>
    <cellStyle name="Note 12 39 4" xfId="30982"/>
    <cellStyle name="Note 12 39 4 2" xfId="30983"/>
    <cellStyle name="Note 12 39 4 3" xfId="30984"/>
    <cellStyle name="Note 12 39 4 4" xfId="30985"/>
    <cellStyle name="Note 12 39 5" xfId="30986"/>
    <cellStyle name="Note 12 39 5 2" xfId="30987"/>
    <cellStyle name="Note 12 39 5 3" xfId="30988"/>
    <cellStyle name="Note 12 39 5 4" xfId="30989"/>
    <cellStyle name="Note 12 39 6" xfId="30990"/>
    <cellStyle name="Note 12 39 6 2" xfId="30991"/>
    <cellStyle name="Note 12 39 6 3" xfId="30992"/>
    <cellStyle name="Note 12 39 6 4" xfId="30993"/>
    <cellStyle name="Note 12 39 7" xfId="30994"/>
    <cellStyle name="Note 12 39 7 2" xfId="30995"/>
    <cellStyle name="Note 12 39 7 3" xfId="30996"/>
    <cellStyle name="Note 12 39 7 4" xfId="30997"/>
    <cellStyle name="Note 12 39 8" xfId="30998"/>
    <cellStyle name="Note 12 39 8 2" xfId="30999"/>
    <cellStyle name="Note 12 39 8 3" xfId="31000"/>
    <cellStyle name="Note 12 39 8 4" xfId="31001"/>
    <cellStyle name="Note 12 39 9" xfId="31002"/>
    <cellStyle name="Note 12 39 9 2" xfId="31003"/>
    <cellStyle name="Note 12 39 9 3" xfId="31004"/>
    <cellStyle name="Note 12 39 9 4" xfId="31005"/>
    <cellStyle name="Note 12 4" xfId="31006"/>
    <cellStyle name="Note 12 4 10" xfId="31007"/>
    <cellStyle name="Note 12 4 10 2" xfId="31008"/>
    <cellStyle name="Note 12 4 10 3" xfId="31009"/>
    <cellStyle name="Note 12 4 10 4" xfId="31010"/>
    <cellStyle name="Note 12 4 11" xfId="31011"/>
    <cellStyle name="Note 12 4 11 2" xfId="31012"/>
    <cellStyle name="Note 12 4 11 3" xfId="31013"/>
    <cellStyle name="Note 12 4 11 4" xfId="31014"/>
    <cellStyle name="Note 12 4 12" xfId="31015"/>
    <cellStyle name="Note 12 4 12 2" xfId="31016"/>
    <cellStyle name="Note 12 4 12 3" xfId="31017"/>
    <cellStyle name="Note 12 4 12 4" xfId="31018"/>
    <cellStyle name="Note 12 4 13" xfId="31019"/>
    <cellStyle name="Note 12 4 13 2" xfId="31020"/>
    <cellStyle name="Note 12 4 13 3" xfId="31021"/>
    <cellStyle name="Note 12 4 13 4" xfId="31022"/>
    <cellStyle name="Note 12 4 14" xfId="31023"/>
    <cellStyle name="Note 12 4 14 2" xfId="31024"/>
    <cellStyle name="Note 12 4 14 3" xfId="31025"/>
    <cellStyle name="Note 12 4 14 4" xfId="31026"/>
    <cellStyle name="Note 12 4 15" xfId="31027"/>
    <cellStyle name="Note 12 4 15 2" xfId="31028"/>
    <cellStyle name="Note 12 4 15 3" xfId="31029"/>
    <cellStyle name="Note 12 4 15 4" xfId="31030"/>
    <cellStyle name="Note 12 4 16" xfId="31031"/>
    <cellStyle name="Note 12 4 16 2" xfId="31032"/>
    <cellStyle name="Note 12 4 16 3" xfId="31033"/>
    <cellStyle name="Note 12 4 16 4" xfId="31034"/>
    <cellStyle name="Note 12 4 17" xfId="31035"/>
    <cellStyle name="Note 12 4 17 2" xfId="31036"/>
    <cellStyle name="Note 12 4 17 3" xfId="31037"/>
    <cellStyle name="Note 12 4 17 4" xfId="31038"/>
    <cellStyle name="Note 12 4 18" xfId="31039"/>
    <cellStyle name="Note 12 4 18 2" xfId="31040"/>
    <cellStyle name="Note 12 4 18 3" xfId="31041"/>
    <cellStyle name="Note 12 4 18 4" xfId="31042"/>
    <cellStyle name="Note 12 4 19" xfId="31043"/>
    <cellStyle name="Note 12 4 19 2" xfId="31044"/>
    <cellStyle name="Note 12 4 19 3" xfId="31045"/>
    <cellStyle name="Note 12 4 19 4" xfId="31046"/>
    <cellStyle name="Note 12 4 2" xfId="31047"/>
    <cellStyle name="Note 12 4 2 2" xfId="31048"/>
    <cellStyle name="Note 12 4 2 3" xfId="31049"/>
    <cellStyle name="Note 12 4 2 4" xfId="31050"/>
    <cellStyle name="Note 12 4 20" xfId="31051"/>
    <cellStyle name="Note 12 4 20 2" xfId="31052"/>
    <cellStyle name="Note 12 4 20 3" xfId="31053"/>
    <cellStyle name="Note 12 4 20 4" xfId="31054"/>
    <cellStyle name="Note 12 4 21" xfId="31055"/>
    <cellStyle name="Note 12 4 22" xfId="31056"/>
    <cellStyle name="Note 12 4 3" xfId="31057"/>
    <cellStyle name="Note 12 4 3 2" xfId="31058"/>
    <cellStyle name="Note 12 4 3 3" xfId="31059"/>
    <cellStyle name="Note 12 4 3 4" xfId="31060"/>
    <cellStyle name="Note 12 4 4" xfId="31061"/>
    <cellStyle name="Note 12 4 4 2" xfId="31062"/>
    <cellStyle name="Note 12 4 4 3" xfId="31063"/>
    <cellStyle name="Note 12 4 4 4" xfId="31064"/>
    <cellStyle name="Note 12 4 5" xfId="31065"/>
    <cellStyle name="Note 12 4 5 2" xfId="31066"/>
    <cellStyle name="Note 12 4 5 3" xfId="31067"/>
    <cellStyle name="Note 12 4 5 4" xfId="31068"/>
    <cellStyle name="Note 12 4 6" xfId="31069"/>
    <cellStyle name="Note 12 4 6 2" xfId="31070"/>
    <cellStyle name="Note 12 4 6 3" xfId="31071"/>
    <cellStyle name="Note 12 4 6 4" xfId="31072"/>
    <cellStyle name="Note 12 4 7" xfId="31073"/>
    <cellStyle name="Note 12 4 7 2" xfId="31074"/>
    <cellStyle name="Note 12 4 7 3" xfId="31075"/>
    <cellStyle name="Note 12 4 7 4" xfId="31076"/>
    <cellStyle name="Note 12 4 8" xfId="31077"/>
    <cellStyle name="Note 12 4 8 2" xfId="31078"/>
    <cellStyle name="Note 12 4 8 3" xfId="31079"/>
    <cellStyle name="Note 12 4 8 4" xfId="31080"/>
    <cellStyle name="Note 12 4 9" xfId="31081"/>
    <cellStyle name="Note 12 4 9 2" xfId="31082"/>
    <cellStyle name="Note 12 4 9 3" xfId="31083"/>
    <cellStyle name="Note 12 4 9 4" xfId="31084"/>
    <cellStyle name="Note 12 40" xfId="31085"/>
    <cellStyle name="Note 12 40 2" xfId="31086"/>
    <cellStyle name="Note 12 41" xfId="31087"/>
    <cellStyle name="Note 12 41 2" xfId="31088"/>
    <cellStyle name="Note 12 42" xfId="31089"/>
    <cellStyle name="Note 12 42 2" xfId="31090"/>
    <cellStyle name="Note 12 43" xfId="31091"/>
    <cellStyle name="Note 12 43 2" xfId="31092"/>
    <cellStyle name="Note 12 44" xfId="31093"/>
    <cellStyle name="Note 12 44 2" xfId="31094"/>
    <cellStyle name="Note 12 44 3" xfId="31095"/>
    <cellStyle name="Note 12 44 4" xfId="31096"/>
    <cellStyle name="Note 12 45" xfId="31097"/>
    <cellStyle name="Note 12 45 2" xfId="31098"/>
    <cellStyle name="Note 12 45 3" xfId="31099"/>
    <cellStyle name="Note 12 45 4" xfId="31100"/>
    <cellStyle name="Note 12 46" xfId="31101"/>
    <cellStyle name="Note 12 46 2" xfId="31102"/>
    <cellStyle name="Note 12 46 3" xfId="31103"/>
    <cellStyle name="Note 12 46 4" xfId="31104"/>
    <cellStyle name="Note 12 47" xfId="31105"/>
    <cellStyle name="Note 12 47 2" xfId="31106"/>
    <cellStyle name="Note 12 47 3" xfId="31107"/>
    <cellStyle name="Note 12 47 4" xfId="31108"/>
    <cellStyle name="Note 12 48" xfId="31109"/>
    <cellStyle name="Note 12 48 2" xfId="31110"/>
    <cellStyle name="Note 12 48 3" xfId="31111"/>
    <cellStyle name="Note 12 48 4" xfId="31112"/>
    <cellStyle name="Note 12 49" xfId="31113"/>
    <cellStyle name="Note 12 49 2" xfId="31114"/>
    <cellStyle name="Note 12 49 3" xfId="31115"/>
    <cellStyle name="Note 12 49 4" xfId="31116"/>
    <cellStyle name="Note 12 5" xfId="31117"/>
    <cellStyle name="Note 12 5 10" xfId="31118"/>
    <cellStyle name="Note 12 5 10 2" xfId="31119"/>
    <cellStyle name="Note 12 5 10 3" xfId="31120"/>
    <cellStyle name="Note 12 5 10 4" xfId="31121"/>
    <cellStyle name="Note 12 5 11" xfId="31122"/>
    <cellStyle name="Note 12 5 11 2" xfId="31123"/>
    <cellStyle name="Note 12 5 11 3" xfId="31124"/>
    <cellStyle name="Note 12 5 11 4" xfId="31125"/>
    <cellStyle name="Note 12 5 12" xfId="31126"/>
    <cellStyle name="Note 12 5 12 2" xfId="31127"/>
    <cellStyle name="Note 12 5 12 3" xfId="31128"/>
    <cellStyle name="Note 12 5 12 4" xfId="31129"/>
    <cellStyle name="Note 12 5 13" xfId="31130"/>
    <cellStyle name="Note 12 5 13 2" xfId="31131"/>
    <cellStyle name="Note 12 5 13 3" xfId="31132"/>
    <cellStyle name="Note 12 5 13 4" xfId="31133"/>
    <cellStyle name="Note 12 5 14" xfId="31134"/>
    <cellStyle name="Note 12 5 14 2" xfId="31135"/>
    <cellStyle name="Note 12 5 14 3" xfId="31136"/>
    <cellStyle name="Note 12 5 14 4" xfId="31137"/>
    <cellStyle name="Note 12 5 15" xfId="31138"/>
    <cellStyle name="Note 12 5 15 2" xfId="31139"/>
    <cellStyle name="Note 12 5 15 3" xfId="31140"/>
    <cellStyle name="Note 12 5 15 4" xfId="31141"/>
    <cellStyle name="Note 12 5 16" xfId="31142"/>
    <cellStyle name="Note 12 5 16 2" xfId="31143"/>
    <cellStyle name="Note 12 5 16 3" xfId="31144"/>
    <cellStyle name="Note 12 5 16 4" xfId="31145"/>
    <cellStyle name="Note 12 5 17" xfId="31146"/>
    <cellStyle name="Note 12 5 17 2" xfId="31147"/>
    <cellStyle name="Note 12 5 17 3" xfId="31148"/>
    <cellStyle name="Note 12 5 17 4" xfId="31149"/>
    <cellStyle name="Note 12 5 18" xfId="31150"/>
    <cellStyle name="Note 12 5 18 2" xfId="31151"/>
    <cellStyle name="Note 12 5 18 3" xfId="31152"/>
    <cellStyle name="Note 12 5 18 4" xfId="31153"/>
    <cellStyle name="Note 12 5 19" xfId="31154"/>
    <cellStyle name="Note 12 5 19 2" xfId="31155"/>
    <cellStyle name="Note 12 5 19 3" xfId="31156"/>
    <cellStyle name="Note 12 5 19 4" xfId="31157"/>
    <cellStyle name="Note 12 5 2" xfId="31158"/>
    <cellStyle name="Note 12 5 2 2" xfId="31159"/>
    <cellStyle name="Note 12 5 2 3" xfId="31160"/>
    <cellStyle name="Note 12 5 2 4" xfId="31161"/>
    <cellStyle name="Note 12 5 20" xfId="31162"/>
    <cellStyle name="Note 12 5 20 2" xfId="31163"/>
    <cellStyle name="Note 12 5 20 3" xfId="31164"/>
    <cellStyle name="Note 12 5 20 4" xfId="31165"/>
    <cellStyle name="Note 12 5 21" xfId="31166"/>
    <cellStyle name="Note 12 5 22" xfId="31167"/>
    <cellStyle name="Note 12 5 3" xfId="31168"/>
    <cellStyle name="Note 12 5 3 2" xfId="31169"/>
    <cellStyle name="Note 12 5 3 3" xfId="31170"/>
    <cellStyle name="Note 12 5 3 4" xfId="31171"/>
    <cellStyle name="Note 12 5 4" xfId="31172"/>
    <cellStyle name="Note 12 5 4 2" xfId="31173"/>
    <cellStyle name="Note 12 5 4 3" xfId="31174"/>
    <cellStyle name="Note 12 5 4 4" xfId="31175"/>
    <cellStyle name="Note 12 5 5" xfId="31176"/>
    <cellStyle name="Note 12 5 5 2" xfId="31177"/>
    <cellStyle name="Note 12 5 5 3" xfId="31178"/>
    <cellStyle name="Note 12 5 5 4" xfId="31179"/>
    <cellStyle name="Note 12 5 6" xfId="31180"/>
    <cellStyle name="Note 12 5 6 2" xfId="31181"/>
    <cellStyle name="Note 12 5 6 3" xfId="31182"/>
    <cellStyle name="Note 12 5 6 4" xfId="31183"/>
    <cellStyle name="Note 12 5 7" xfId="31184"/>
    <cellStyle name="Note 12 5 7 2" xfId="31185"/>
    <cellStyle name="Note 12 5 7 3" xfId="31186"/>
    <cellStyle name="Note 12 5 7 4" xfId="31187"/>
    <cellStyle name="Note 12 5 8" xfId="31188"/>
    <cellStyle name="Note 12 5 8 2" xfId="31189"/>
    <cellStyle name="Note 12 5 8 3" xfId="31190"/>
    <cellStyle name="Note 12 5 8 4" xfId="31191"/>
    <cellStyle name="Note 12 5 9" xfId="31192"/>
    <cellStyle name="Note 12 5 9 2" xfId="31193"/>
    <cellStyle name="Note 12 5 9 3" xfId="31194"/>
    <cellStyle name="Note 12 5 9 4" xfId="31195"/>
    <cellStyle name="Note 12 50" xfId="31196"/>
    <cellStyle name="Note 12 50 2" xfId="31197"/>
    <cellStyle name="Note 12 50 3" xfId="31198"/>
    <cellStyle name="Note 12 50 4" xfId="31199"/>
    <cellStyle name="Note 12 51" xfId="31200"/>
    <cellStyle name="Note 12 51 2" xfId="31201"/>
    <cellStyle name="Note 12 51 3" xfId="31202"/>
    <cellStyle name="Note 12 51 4" xfId="31203"/>
    <cellStyle name="Note 12 52" xfId="31204"/>
    <cellStyle name="Note 12 52 2" xfId="31205"/>
    <cellStyle name="Note 12 52 3" xfId="31206"/>
    <cellStyle name="Note 12 52 4" xfId="31207"/>
    <cellStyle name="Note 12 53" xfId="31208"/>
    <cellStyle name="Note 12 53 2" xfId="31209"/>
    <cellStyle name="Note 12 53 3" xfId="31210"/>
    <cellStyle name="Note 12 53 4" xfId="31211"/>
    <cellStyle name="Note 12 54" xfId="31212"/>
    <cellStyle name="Note 12 54 2" xfId="31213"/>
    <cellStyle name="Note 12 54 3" xfId="31214"/>
    <cellStyle name="Note 12 54 4" xfId="31215"/>
    <cellStyle name="Note 12 55" xfId="31216"/>
    <cellStyle name="Note 12 55 2" xfId="31217"/>
    <cellStyle name="Note 12 55 3" xfId="31218"/>
    <cellStyle name="Note 12 55 4" xfId="31219"/>
    <cellStyle name="Note 12 56" xfId="31220"/>
    <cellStyle name="Note 12 56 2" xfId="31221"/>
    <cellStyle name="Note 12 56 3" xfId="31222"/>
    <cellStyle name="Note 12 56 4" xfId="31223"/>
    <cellStyle name="Note 12 57" xfId="31224"/>
    <cellStyle name="Note 12 57 2" xfId="31225"/>
    <cellStyle name="Note 12 57 3" xfId="31226"/>
    <cellStyle name="Note 12 57 4" xfId="31227"/>
    <cellStyle name="Note 12 58" xfId="31228"/>
    <cellStyle name="Note 12 58 2" xfId="31229"/>
    <cellStyle name="Note 12 58 3" xfId="31230"/>
    <cellStyle name="Note 12 58 4" xfId="31231"/>
    <cellStyle name="Note 12 59" xfId="31232"/>
    <cellStyle name="Note 12 59 2" xfId="31233"/>
    <cellStyle name="Note 12 59 3" xfId="31234"/>
    <cellStyle name="Note 12 59 4" xfId="31235"/>
    <cellStyle name="Note 12 6" xfId="31236"/>
    <cellStyle name="Note 12 6 10" xfId="31237"/>
    <cellStyle name="Note 12 6 10 2" xfId="31238"/>
    <cellStyle name="Note 12 6 10 3" xfId="31239"/>
    <cellStyle name="Note 12 6 10 4" xfId="31240"/>
    <cellStyle name="Note 12 6 11" xfId="31241"/>
    <cellStyle name="Note 12 6 11 2" xfId="31242"/>
    <cellStyle name="Note 12 6 11 3" xfId="31243"/>
    <cellStyle name="Note 12 6 11 4" xfId="31244"/>
    <cellStyle name="Note 12 6 12" xfId="31245"/>
    <cellStyle name="Note 12 6 12 2" xfId="31246"/>
    <cellStyle name="Note 12 6 12 3" xfId="31247"/>
    <cellStyle name="Note 12 6 12 4" xfId="31248"/>
    <cellStyle name="Note 12 6 13" xfId="31249"/>
    <cellStyle name="Note 12 6 13 2" xfId="31250"/>
    <cellStyle name="Note 12 6 13 3" xfId="31251"/>
    <cellStyle name="Note 12 6 13 4" xfId="31252"/>
    <cellStyle name="Note 12 6 14" xfId="31253"/>
    <cellStyle name="Note 12 6 14 2" xfId="31254"/>
    <cellStyle name="Note 12 6 14 3" xfId="31255"/>
    <cellStyle name="Note 12 6 14 4" xfId="31256"/>
    <cellStyle name="Note 12 6 15" xfId="31257"/>
    <cellStyle name="Note 12 6 15 2" xfId="31258"/>
    <cellStyle name="Note 12 6 15 3" xfId="31259"/>
    <cellStyle name="Note 12 6 15 4" xfId="31260"/>
    <cellStyle name="Note 12 6 16" xfId="31261"/>
    <cellStyle name="Note 12 6 16 2" xfId="31262"/>
    <cellStyle name="Note 12 6 16 3" xfId="31263"/>
    <cellStyle name="Note 12 6 16 4" xfId="31264"/>
    <cellStyle name="Note 12 6 17" xfId="31265"/>
    <cellStyle name="Note 12 6 17 2" xfId="31266"/>
    <cellStyle name="Note 12 6 17 3" xfId="31267"/>
    <cellStyle name="Note 12 6 17 4" xfId="31268"/>
    <cellStyle name="Note 12 6 18" xfId="31269"/>
    <cellStyle name="Note 12 6 18 2" xfId="31270"/>
    <cellStyle name="Note 12 6 18 3" xfId="31271"/>
    <cellStyle name="Note 12 6 18 4" xfId="31272"/>
    <cellStyle name="Note 12 6 19" xfId="31273"/>
    <cellStyle name="Note 12 6 19 2" xfId="31274"/>
    <cellStyle name="Note 12 6 19 3" xfId="31275"/>
    <cellStyle name="Note 12 6 19 4" xfId="31276"/>
    <cellStyle name="Note 12 6 2" xfId="31277"/>
    <cellStyle name="Note 12 6 2 2" xfId="31278"/>
    <cellStyle name="Note 12 6 2 3" xfId="31279"/>
    <cellStyle name="Note 12 6 2 4" xfId="31280"/>
    <cellStyle name="Note 12 6 20" xfId="31281"/>
    <cellStyle name="Note 12 6 20 2" xfId="31282"/>
    <cellStyle name="Note 12 6 20 3" xfId="31283"/>
    <cellStyle name="Note 12 6 20 4" xfId="31284"/>
    <cellStyle name="Note 12 6 21" xfId="31285"/>
    <cellStyle name="Note 12 6 22" xfId="31286"/>
    <cellStyle name="Note 12 6 3" xfId="31287"/>
    <cellStyle name="Note 12 6 3 2" xfId="31288"/>
    <cellStyle name="Note 12 6 3 3" xfId="31289"/>
    <cellStyle name="Note 12 6 3 4" xfId="31290"/>
    <cellStyle name="Note 12 6 4" xfId="31291"/>
    <cellStyle name="Note 12 6 4 2" xfId="31292"/>
    <cellStyle name="Note 12 6 4 3" xfId="31293"/>
    <cellStyle name="Note 12 6 4 4" xfId="31294"/>
    <cellStyle name="Note 12 6 5" xfId="31295"/>
    <cellStyle name="Note 12 6 5 2" xfId="31296"/>
    <cellStyle name="Note 12 6 5 3" xfId="31297"/>
    <cellStyle name="Note 12 6 5 4" xfId="31298"/>
    <cellStyle name="Note 12 6 6" xfId="31299"/>
    <cellStyle name="Note 12 6 6 2" xfId="31300"/>
    <cellStyle name="Note 12 6 6 3" xfId="31301"/>
    <cellStyle name="Note 12 6 6 4" xfId="31302"/>
    <cellStyle name="Note 12 6 7" xfId="31303"/>
    <cellStyle name="Note 12 6 7 2" xfId="31304"/>
    <cellStyle name="Note 12 6 7 3" xfId="31305"/>
    <cellStyle name="Note 12 6 7 4" xfId="31306"/>
    <cellStyle name="Note 12 6 8" xfId="31307"/>
    <cellStyle name="Note 12 6 8 2" xfId="31308"/>
    <cellStyle name="Note 12 6 8 3" xfId="31309"/>
    <cellStyle name="Note 12 6 8 4" xfId="31310"/>
    <cellStyle name="Note 12 6 9" xfId="31311"/>
    <cellStyle name="Note 12 6 9 2" xfId="31312"/>
    <cellStyle name="Note 12 6 9 3" xfId="31313"/>
    <cellStyle name="Note 12 6 9 4" xfId="31314"/>
    <cellStyle name="Note 12 60" xfId="31315"/>
    <cellStyle name="Note 12 60 2" xfId="31316"/>
    <cellStyle name="Note 12 60 3" xfId="31317"/>
    <cellStyle name="Note 12 60 4" xfId="31318"/>
    <cellStyle name="Note 12 61" xfId="31319"/>
    <cellStyle name="Note 12 61 2" xfId="31320"/>
    <cellStyle name="Note 12 61 3" xfId="31321"/>
    <cellStyle name="Note 12 61 4" xfId="31322"/>
    <cellStyle name="Note 12 62" xfId="31323"/>
    <cellStyle name="Note 12 62 2" xfId="31324"/>
    <cellStyle name="Note 12 62 3" xfId="31325"/>
    <cellStyle name="Note 12 62 4" xfId="31326"/>
    <cellStyle name="Note 12 63" xfId="31327"/>
    <cellStyle name="Note 12 64" xfId="31328"/>
    <cellStyle name="Note 12 65" xfId="31329"/>
    <cellStyle name="Note 12 7" xfId="31330"/>
    <cellStyle name="Note 12 7 10" xfId="31331"/>
    <cellStyle name="Note 12 7 10 2" xfId="31332"/>
    <cellStyle name="Note 12 7 10 3" xfId="31333"/>
    <cellStyle name="Note 12 7 10 4" xfId="31334"/>
    <cellStyle name="Note 12 7 11" xfId="31335"/>
    <cellStyle name="Note 12 7 11 2" xfId="31336"/>
    <cellStyle name="Note 12 7 11 3" xfId="31337"/>
    <cellStyle name="Note 12 7 11 4" xfId="31338"/>
    <cellStyle name="Note 12 7 12" xfId="31339"/>
    <cellStyle name="Note 12 7 12 2" xfId="31340"/>
    <cellStyle name="Note 12 7 12 3" xfId="31341"/>
    <cellStyle name="Note 12 7 12 4" xfId="31342"/>
    <cellStyle name="Note 12 7 13" xfId="31343"/>
    <cellStyle name="Note 12 7 13 2" xfId="31344"/>
    <cellStyle name="Note 12 7 13 3" xfId="31345"/>
    <cellStyle name="Note 12 7 13 4" xfId="31346"/>
    <cellStyle name="Note 12 7 14" xfId="31347"/>
    <cellStyle name="Note 12 7 14 2" xfId="31348"/>
    <cellStyle name="Note 12 7 14 3" xfId="31349"/>
    <cellStyle name="Note 12 7 14 4" xfId="31350"/>
    <cellStyle name="Note 12 7 15" xfId="31351"/>
    <cellStyle name="Note 12 7 15 2" xfId="31352"/>
    <cellStyle name="Note 12 7 15 3" xfId="31353"/>
    <cellStyle name="Note 12 7 15 4" xfId="31354"/>
    <cellStyle name="Note 12 7 16" xfId="31355"/>
    <cellStyle name="Note 12 7 16 2" xfId="31356"/>
    <cellStyle name="Note 12 7 16 3" xfId="31357"/>
    <cellStyle name="Note 12 7 16 4" xfId="31358"/>
    <cellStyle name="Note 12 7 17" xfId="31359"/>
    <cellStyle name="Note 12 7 17 2" xfId="31360"/>
    <cellStyle name="Note 12 7 17 3" xfId="31361"/>
    <cellStyle name="Note 12 7 17 4" xfId="31362"/>
    <cellStyle name="Note 12 7 18" xfId="31363"/>
    <cellStyle name="Note 12 7 18 2" xfId="31364"/>
    <cellStyle name="Note 12 7 18 3" xfId="31365"/>
    <cellStyle name="Note 12 7 18 4" xfId="31366"/>
    <cellStyle name="Note 12 7 19" xfId="31367"/>
    <cellStyle name="Note 12 7 19 2" xfId="31368"/>
    <cellStyle name="Note 12 7 19 3" xfId="31369"/>
    <cellStyle name="Note 12 7 19 4" xfId="31370"/>
    <cellStyle name="Note 12 7 2" xfId="31371"/>
    <cellStyle name="Note 12 7 2 2" xfId="31372"/>
    <cellStyle name="Note 12 7 2 3" xfId="31373"/>
    <cellStyle name="Note 12 7 2 4" xfId="31374"/>
    <cellStyle name="Note 12 7 20" xfId="31375"/>
    <cellStyle name="Note 12 7 20 2" xfId="31376"/>
    <cellStyle name="Note 12 7 20 3" xfId="31377"/>
    <cellStyle name="Note 12 7 20 4" xfId="31378"/>
    <cellStyle name="Note 12 7 21" xfId="31379"/>
    <cellStyle name="Note 12 7 22" xfId="31380"/>
    <cellStyle name="Note 12 7 3" xfId="31381"/>
    <cellStyle name="Note 12 7 3 2" xfId="31382"/>
    <cellStyle name="Note 12 7 3 3" xfId="31383"/>
    <cellStyle name="Note 12 7 3 4" xfId="31384"/>
    <cellStyle name="Note 12 7 4" xfId="31385"/>
    <cellStyle name="Note 12 7 4 2" xfId="31386"/>
    <cellStyle name="Note 12 7 4 3" xfId="31387"/>
    <cellStyle name="Note 12 7 4 4" xfId="31388"/>
    <cellStyle name="Note 12 7 5" xfId="31389"/>
    <cellStyle name="Note 12 7 5 2" xfId="31390"/>
    <cellStyle name="Note 12 7 5 3" xfId="31391"/>
    <cellStyle name="Note 12 7 5 4" xfId="31392"/>
    <cellStyle name="Note 12 7 6" xfId="31393"/>
    <cellStyle name="Note 12 7 6 2" xfId="31394"/>
    <cellStyle name="Note 12 7 6 3" xfId="31395"/>
    <cellStyle name="Note 12 7 6 4" xfId="31396"/>
    <cellStyle name="Note 12 7 7" xfId="31397"/>
    <cellStyle name="Note 12 7 7 2" xfId="31398"/>
    <cellStyle name="Note 12 7 7 3" xfId="31399"/>
    <cellStyle name="Note 12 7 7 4" xfId="31400"/>
    <cellStyle name="Note 12 7 8" xfId="31401"/>
    <cellStyle name="Note 12 7 8 2" xfId="31402"/>
    <cellStyle name="Note 12 7 8 3" xfId="31403"/>
    <cellStyle name="Note 12 7 8 4" xfId="31404"/>
    <cellStyle name="Note 12 7 9" xfId="31405"/>
    <cellStyle name="Note 12 7 9 2" xfId="31406"/>
    <cellStyle name="Note 12 7 9 3" xfId="31407"/>
    <cellStyle name="Note 12 7 9 4" xfId="31408"/>
    <cellStyle name="Note 12 8" xfId="31409"/>
    <cellStyle name="Note 12 8 10" xfId="31410"/>
    <cellStyle name="Note 12 8 10 2" xfId="31411"/>
    <cellStyle name="Note 12 8 10 3" xfId="31412"/>
    <cellStyle name="Note 12 8 10 4" xfId="31413"/>
    <cellStyle name="Note 12 8 11" xfId="31414"/>
    <cellStyle name="Note 12 8 11 2" xfId="31415"/>
    <cellStyle name="Note 12 8 11 3" xfId="31416"/>
    <cellStyle name="Note 12 8 11 4" xfId="31417"/>
    <cellStyle name="Note 12 8 12" xfId="31418"/>
    <cellStyle name="Note 12 8 12 2" xfId="31419"/>
    <cellStyle name="Note 12 8 12 3" xfId="31420"/>
    <cellStyle name="Note 12 8 12 4" xfId="31421"/>
    <cellStyle name="Note 12 8 13" xfId="31422"/>
    <cellStyle name="Note 12 8 13 2" xfId="31423"/>
    <cellStyle name="Note 12 8 13 3" xfId="31424"/>
    <cellStyle name="Note 12 8 13 4" xfId="31425"/>
    <cellStyle name="Note 12 8 14" xfId="31426"/>
    <cellStyle name="Note 12 8 14 2" xfId="31427"/>
    <cellStyle name="Note 12 8 14 3" xfId="31428"/>
    <cellStyle name="Note 12 8 14 4" xfId="31429"/>
    <cellStyle name="Note 12 8 15" xfId="31430"/>
    <cellStyle name="Note 12 8 15 2" xfId="31431"/>
    <cellStyle name="Note 12 8 15 3" xfId="31432"/>
    <cellStyle name="Note 12 8 15 4" xfId="31433"/>
    <cellStyle name="Note 12 8 16" xfId="31434"/>
    <cellStyle name="Note 12 8 16 2" xfId="31435"/>
    <cellStyle name="Note 12 8 16 3" xfId="31436"/>
    <cellStyle name="Note 12 8 16 4" xfId="31437"/>
    <cellStyle name="Note 12 8 17" xfId="31438"/>
    <cellStyle name="Note 12 8 17 2" xfId="31439"/>
    <cellStyle name="Note 12 8 17 3" xfId="31440"/>
    <cellStyle name="Note 12 8 17 4" xfId="31441"/>
    <cellStyle name="Note 12 8 18" xfId="31442"/>
    <cellStyle name="Note 12 8 18 2" xfId="31443"/>
    <cellStyle name="Note 12 8 18 3" xfId="31444"/>
    <cellStyle name="Note 12 8 18 4" xfId="31445"/>
    <cellStyle name="Note 12 8 19" xfId="31446"/>
    <cellStyle name="Note 12 8 19 2" xfId="31447"/>
    <cellStyle name="Note 12 8 19 3" xfId="31448"/>
    <cellStyle name="Note 12 8 19 4" xfId="31449"/>
    <cellStyle name="Note 12 8 2" xfId="31450"/>
    <cellStyle name="Note 12 8 2 2" xfId="31451"/>
    <cellStyle name="Note 12 8 2 3" xfId="31452"/>
    <cellStyle name="Note 12 8 2 4" xfId="31453"/>
    <cellStyle name="Note 12 8 20" xfId="31454"/>
    <cellStyle name="Note 12 8 20 2" xfId="31455"/>
    <cellStyle name="Note 12 8 20 3" xfId="31456"/>
    <cellStyle name="Note 12 8 20 4" xfId="31457"/>
    <cellStyle name="Note 12 8 21" xfId="31458"/>
    <cellStyle name="Note 12 8 22" xfId="31459"/>
    <cellStyle name="Note 12 8 3" xfId="31460"/>
    <cellStyle name="Note 12 8 3 2" xfId="31461"/>
    <cellStyle name="Note 12 8 3 3" xfId="31462"/>
    <cellStyle name="Note 12 8 3 4" xfId="31463"/>
    <cellStyle name="Note 12 8 4" xfId="31464"/>
    <cellStyle name="Note 12 8 4 2" xfId="31465"/>
    <cellStyle name="Note 12 8 4 3" xfId="31466"/>
    <cellStyle name="Note 12 8 4 4" xfId="31467"/>
    <cellStyle name="Note 12 8 5" xfId="31468"/>
    <cellStyle name="Note 12 8 5 2" xfId="31469"/>
    <cellStyle name="Note 12 8 5 3" xfId="31470"/>
    <cellStyle name="Note 12 8 5 4" xfId="31471"/>
    <cellStyle name="Note 12 8 6" xfId="31472"/>
    <cellStyle name="Note 12 8 6 2" xfId="31473"/>
    <cellStyle name="Note 12 8 6 3" xfId="31474"/>
    <cellStyle name="Note 12 8 6 4" xfId="31475"/>
    <cellStyle name="Note 12 8 7" xfId="31476"/>
    <cellStyle name="Note 12 8 7 2" xfId="31477"/>
    <cellStyle name="Note 12 8 7 3" xfId="31478"/>
    <cellStyle name="Note 12 8 7 4" xfId="31479"/>
    <cellStyle name="Note 12 8 8" xfId="31480"/>
    <cellStyle name="Note 12 8 8 2" xfId="31481"/>
    <cellStyle name="Note 12 8 8 3" xfId="31482"/>
    <cellStyle name="Note 12 8 8 4" xfId="31483"/>
    <cellStyle name="Note 12 8 9" xfId="31484"/>
    <cellStyle name="Note 12 8 9 2" xfId="31485"/>
    <cellStyle name="Note 12 8 9 3" xfId="31486"/>
    <cellStyle name="Note 12 8 9 4" xfId="31487"/>
    <cellStyle name="Note 12 9" xfId="31488"/>
    <cellStyle name="Note 12 9 10" xfId="31489"/>
    <cellStyle name="Note 12 9 10 2" xfId="31490"/>
    <cellStyle name="Note 12 9 10 3" xfId="31491"/>
    <cellStyle name="Note 12 9 10 4" xfId="31492"/>
    <cellStyle name="Note 12 9 11" xfId="31493"/>
    <cellStyle name="Note 12 9 11 2" xfId="31494"/>
    <cellStyle name="Note 12 9 11 3" xfId="31495"/>
    <cellStyle name="Note 12 9 11 4" xfId="31496"/>
    <cellStyle name="Note 12 9 12" xfId="31497"/>
    <cellStyle name="Note 12 9 12 2" xfId="31498"/>
    <cellStyle name="Note 12 9 12 3" xfId="31499"/>
    <cellStyle name="Note 12 9 12 4" xfId="31500"/>
    <cellStyle name="Note 12 9 13" xfId="31501"/>
    <cellStyle name="Note 12 9 13 2" xfId="31502"/>
    <cellStyle name="Note 12 9 13 3" xfId="31503"/>
    <cellStyle name="Note 12 9 13 4" xfId="31504"/>
    <cellStyle name="Note 12 9 14" xfId="31505"/>
    <cellStyle name="Note 12 9 14 2" xfId="31506"/>
    <cellStyle name="Note 12 9 14 3" xfId="31507"/>
    <cellStyle name="Note 12 9 14 4" xfId="31508"/>
    <cellStyle name="Note 12 9 15" xfId="31509"/>
    <cellStyle name="Note 12 9 15 2" xfId="31510"/>
    <cellStyle name="Note 12 9 15 3" xfId="31511"/>
    <cellStyle name="Note 12 9 15 4" xfId="31512"/>
    <cellStyle name="Note 12 9 16" xfId="31513"/>
    <cellStyle name="Note 12 9 16 2" xfId="31514"/>
    <cellStyle name="Note 12 9 16 3" xfId="31515"/>
    <cellStyle name="Note 12 9 16 4" xfId="31516"/>
    <cellStyle name="Note 12 9 17" xfId="31517"/>
    <cellStyle name="Note 12 9 17 2" xfId="31518"/>
    <cellStyle name="Note 12 9 17 3" xfId="31519"/>
    <cellStyle name="Note 12 9 17 4" xfId="31520"/>
    <cellStyle name="Note 12 9 18" xfId="31521"/>
    <cellStyle name="Note 12 9 18 2" xfId="31522"/>
    <cellStyle name="Note 12 9 18 3" xfId="31523"/>
    <cellStyle name="Note 12 9 18 4" xfId="31524"/>
    <cellStyle name="Note 12 9 19" xfId="31525"/>
    <cellStyle name="Note 12 9 19 2" xfId="31526"/>
    <cellStyle name="Note 12 9 19 3" xfId="31527"/>
    <cellStyle name="Note 12 9 19 4" xfId="31528"/>
    <cellStyle name="Note 12 9 2" xfId="31529"/>
    <cellStyle name="Note 12 9 2 2" xfId="31530"/>
    <cellStyle name="Note 12 9 2 3" xfId="31531"/>
    <cellStyle name="Note 12 9 2 4" xfId="31532"/>
    <cellStyle name="Note 12 9 20" xfId="31533"/>
    <cellStyle name="Note 12 9 20 2" xfId="31534"/>
    <cellStyle name="Note 12 9 20 3" xfId="31535"/>
    <cellStyle name="Note 12 9 20 4" xfId="31536"/>
    <cellStyle name="Note 12 9 21" xfId="31537"/>
    <cellStyle name="Note 12 9 22" xfId="31538"/>
    <cellStyle name="Note 12 9 3" xfId="31539"/>
    <cellStyle name="Note 12 9 3 2" xfId="31540"/>
    <cellStyle name="Note 12 9 3 3" xfId="31541"/>
    <cellStyle name="Note 12 9 3 4" xfId="31542"/>
    <cellStyle name="Note 12 9 4" xfId="31543"/>
    <cellStyle name="Note 12 9 4 2" xfId="31544"/>
    <cellStyle name="Note 12 9 4 3" xfId="31545"/>
    <cellStyle name="Note 12 9 4 4" xfId="31546"/>
    <cellStyle name="Note 12 9 5" xfId="31547"/>
    <cellStyle name="Note 12 9 5 2" xfId="31548"/>
    <cellStyle name="Note 12 9 5 3" xfId="31549"/>
    <cellStyle name="Note 12 9 5 4" xfId="31550"/>
    <cellStyle name="Note 12 9 6" xfId="31551"/>
    <cellStyle name="Note 12 9 6 2" xfId="31552"/>
    <cellStyle name="Note 12 9 6 3" xfId="31553"/>
    <cellStyle name="Note 12 9 6 4" xfId="31554"/>
    <cellStyle name="Note 12 9 7" xfId="31555"/>
    <cellStyle name="Note 12 9 7 2" xfId="31556"/>
    <cellStyle name="Note 12 9 7 3" xfId="31557"/>
    <cellStyle name="Note 12 9 7 4" xfId="31558"/>
    <cellStyle name="Note 12 9 8" xfId="31559"/>
    <cellStyle name="Note 12 9 8 2" xfId="31560"/>
    <cellStyle name="Note 12 9 8 3" xfId="31561"/>
    <cellStyle name="Note 12 9 8 4" xfId="31562"/>
    <cellStyle name="Note 12 9 9" xfId="31563"/>
    <cellStyle name="Note 12 9 9 2" xfId="31564"/>
    <cellStyle name="Note 12 9 9 3" xfId="31565"/>
    <cellStyle name="Note 12 9 9 4" xfId="31566"/>
    <cellStyle name="Note 13" xfId="31567"/>
    <cellStyle name="Note 13 10" xfId="31568"/>
    <cellStyle name="Note 13 10 2" xfId="31569"/>
    <cellStyle name="Note 13 10 3" xfId="31570"/>
    <cellStyle name="Note 13 10 4" xfId="31571"/>
    <cellStyle name="Note 13 11" xfId="31572"/>
    <cellStyle name="Note 13 11 2" xfId="31573"/>
    <cellStyle name="Note 13 11 3" xfId="31574"/>
    <cellStyle name="Note 13 11 4" xfId="31575"/>
    <cellStyle name="Note 13 12" xfId="31576"/>
    <cellStyle name="Note 13 12 2" xfId="31577"/>
    <cellStyle name="Note 13 12 3" xfId="31578"/>
    <cellStyle name="Note 13 12 4" xfId="31579"/>
    <cellStyle name="Note 13 13" xfId="31580"/>
    <cellStyle name="Note 13 13 2" xfId="31581"/>
    <cellStyle name="Note 13 13 3" xfId="31582"/>
    <cellStyle name="Note 13 13 4" xfId="31583"/>
    <cellStyle name="Note 13 14" xfId="31584"/>
    <cellStyle name="Note 13 14 2" xfId="31585"/>
    <cellStyle name="Note 13 14 3" xfId="31586"/>
    <cellStyle name="Note 13 14 4" xfId="31587"/>
    <cellStyle name="Note 13 15" xfId="31588"/>
    <cellStyle name="Note 13 15 2" xfId="31589"/>
    <cellStyle name="Note 13 15 3" xfId="31590"/>
    <cellStyle name="Note 13 15 4" xfId="31591"/>
    <cellStyle name="Note 13 16" xfId="31592"/>
    <cellStyle name="Note 13 16 2" xfId="31593"/>
    <cellStyle name="Note 13 16 3" xfId="31594"/>
    <cellStyle name="Note 13 16 4" xfId="31595"/>
    <cellStyle name="Note 13 17" xfId="31596"/>
    <cellStyle name="Note 13 17 2" xfId="31597"/>
    <cellStyle name="Note 13 17 3" xfId="31598"/>
    <cellStyle name="Note 13 17 4" xfId="31599"/>
    <cellStyle name="Note 13 18" xfId="31600"/>
    <cellStyle name="Note 13 18 2" xfId="31601"/>
    <cellStyle name="Note 13 18 3" xfId="31602"/>
    <cellStyle name="Note 13 18 4" xfId="31603"/>
    <cellStyle name="Note 13 19" xfId="31604"/>
    <cellStyle name="Note 13 19 2" xfId="31605"/>
    <cellStyle name="Note 13 19 3" xfId="31606"/>
    <cellStyle name="Note 13 19 4" xfId="31607"/>
    <cellStyle name="Note 13 2" xfId="31608"/>
    <cellStyle name="Note 13 2 2" xfId="31609"/>
    <cellStyle name="Note 13 20" xfId="31610"/>
    <cellStyle name="Note 13 20 2" xfId="31611"/>
    <cellStyle name="Note 13 20 3" xfId="31612"/>
    <cellStyle name="Note 13 20 4" xfId="31613"/>
    <cellStyle name="Note 13 21" xfId="31614"/>
    <cellStyle name="Note 13 21 2" xfId="31615"/>
    <cellStyle name="Note 13 21 3" xfId="31616"/>
    <cellStyle name="Note 13 21 4" xfId="31617"/>
    <cellStyle name="Note 13 22" xfId="31618"/>
    <cellStyle name="Note 13 22 2" xfId="31619"/>
    <cellStyle name="Note 13 22 3" xfId="31620"/>
    <cellStyle name="Note 13 22 4" xfId="31621"/>
    <cellStyle name="Note 13 23" xfId="31622"/>
    <cellStyle name="Note 13 23 2" xfId="31623"/>
    <cellStyle name="Note 13 23 3" xfId="31624"/>
    <cellStyle name="Note 13 23 4" xfId="31625"/>
    <cellStyle name="Note 13 24" xfId="31626"/>
    <cellStyle name="Note 13 24 2" xfId="31627"/>
    <cellStyle name="Note 13 24 3" xfId="31628"/>
    <cellStyle name="Note 13 24 4" xfId="31629"/>
    <cellStyle name="Note 13 25" xfId="31630"/>
    <cellStyle name="Note 13 26" xfId="31631"/>
    <cellStyle name="Note 13 3" xfId="31632"/>
    <cellStyle name="Note 13 3 2" xfId="31633"/>
    <cellStyle name="Note 13 4" xfId="31634"/>
    <cellStyle name="Note 13 4 2" xfId="31635"/>
    <cellStyle name="Note 13 5" xfId="31636"/>
    <cellStyle name="Note 13 5 2" xfId="31637"/>
    <cellStyle name="Note 13 6" xfId="31638"/>
    <cellStyle name="Note 13 6 2" xfId="31639"/>
    <cellStyle name="Note 13 6 3" xfId="31640"/>
    <cellStyle name="Note 13 6 4" xfId="31641"/>
    <cellStyle name="Note 13 7" xfId="31642"/>
    <cellStyle name="Note 13 7 2" xfId="31643"/>
    <cellStyle name="Note 13 7 3" xfId="31644"/>
    <cellStyle name="Note 13 7 4" xfId="31645"/>
    <cellStyle name="Note 13 8" xfId="31646"/>
    <cellStyle name="Note 13 8 2" xfId="31647"/>
    <cellStyle name="Note 13 8 3" xfId="31648"/>
    <cellStyle name="Note 13 8 4" xfId="31649"/>
    <cellStyle name="Note 13 9" xfId="31650"/>
    <cellStyle name="Note 13 9 2" xfId="31651"/>
    <cellStyle name="Note 13 9 3" xfId="31652"/>
    <cellStyle name="Note 13 9 4" xfId="31653"/>
    <cellStyle name="Note 14" xfId="31654"/>
    <cellStyle name="Note 14 10" xfId="31655"/>
    <cellStyle name="Note 14 10 2" xfId="31656"/>
    <cellStyle name="Note 14 10 3" xfId="31657"/>
    <cellStyle name="Note 14 10 4" xfId="31658"/>
    <cellStyle name="Note 14 11" xfId="31659"/>
    <cellStyle name="Note 14 11 2" xfId="31660"/>
    <cellStyle name="Note 14 11 3" xfId="31661"/>
    <cellStyle name="Note 14 11 4" xfId="31662"/>
    <cellStyle name="Note 14 12" xfId="31663"/>
    <cellStyle name="Note 14 12 2" xfId="31664"/>
    <cellStyle name="Note 14 12 3" xfId="31665"/>
    <cellStyle name="Note 14 12 4" xfId="31666"/>
    <cellStyle name="Note 14 13" xfId="31667"/>
    <cellStyle name="Note 14 13 2" xfId="31668"/>
    <cellStyle name="Note 14 13 3" xfId="31669"/>
    <cellStyle name="Note 14 13 4" xfId="31670"/>
    <cellStyle name="Note 14 14" xfId="31671"/>
    <cellStyle name="Note 14 14 2" xfId="31672"/>
    <cellStyle name="Note 14 14 3" xfId="31673"/>
    <cellStyle name="Note 14 14 4" xfId="31674"/>
    <cellStyle name="Note 14 15" xfId="31675"/>
    <cellStyle name="Note 14 15 2" xfId="31676"/>
    <cellStyle name="Note 14 15 3" xfId="31677"/>
    <cellStyle name="Note 14 15 4" xfId="31678"/>
    <cellStyle name="Note 14 16" xfId="31679"/>
    <cellStyle name="Note 14 16 2" xfId="31680"/>
    <cellStyle name="Note 14 16 3" xfId="31681"/>
    <cellStyle name="Note 14 16 4" xfId="31682"/>
    <cellStyle name="Note 14 17" xfId="31683"/>
    <cellStyle name="Note 14 17 2" xfId="31684"/>
    <cellStyle name="Note 14 17 3" xfId="31685"/>
    <cellStyle name="Note 14 17 4" xfId="31686"/>
    <cellStyle name="Note 14 18" xfId="31687"/>
    <cellStyle name="Note 14 18 2" xfId="31688"/>
    <cellStyle name="Note 14 18 3" xfId="31689"/>
    <cellStyle name="Note 14 18 4" xfId="31690"/>
    <cellStyle name="Note 14 19" xfId="31691"/>
    <cellStyle name="Note 14 19 2" xfId="31692"/>
    <cellStyle name="Note 14 19 3" xfId="31693"/>
    <cellStyle name="Note 14 19 4" xfId="31694"/>
    <cellStyle name="Note 14 2" xfId="31695"/>
    <cellStyle name="Note 14 2 2" xfId="31696"/>
    <cellStyle name="Note 14 20" xfId="31697"/>
    <cellStyle name="Note 14 20 2" xfId="31698"/>
    <cellStyle name="Note 14 20 3" xfId="31699"/>
    <cellStyle name="Note 14 20 4" xfId="31700"/>
    <cellStyle name="Note 14 21" xfId="31701"/>
    <cellStyle name="Note 14 21 2" xfId="31702"/>
    <cellStyle name="Note 14 21 3" xfId="31703"/>
    <cellStyle name="Note 14 21 4" xfId="31704"/>
    <cellStyle name="Note 14 22" xfId="31705"/>
    <cellStyle name="Note 14 22 2" xfId="31706"/>
    <cellStyle name="Note 14 22 3" xfId="31707"/>
    <cellStyle name="Note 14 22 4" xfId="31708"/>
    <cellStyle name="Note 14 23" xfId="31709"/>
    <cellStyle name="Note 14 23 2" xfId="31710"/>
    <cellStyle name="Note 14 23 3" xfId="31711"/>
    <cellStyle name="Note 14 23 4" xfId="31712"/>
    <cellStyle name="Note 14 24" xfId="31713"/>
    <cellStyle name="Note 14 24 2" xfId="31714"/>
    <cellStyle name="Note 14 24 3" xfId="31715"/>
    <cellStyle name="Note 14 24 4" xfId="31716"/>
    <cellStyle name="Note 14 25" xfId="31717"/>
    <cellStyle name="Note 14 26" xfId="31718"/>
    <cellStyle name="Note 14 3" xfId="31719"/>
    <cellStyle name="Note 14 3 2" xfId="31720"/>
    <cellStyle name="Note 14 4" xfId="31721"/>
    <cellStyle name="Note 14 4 2" xfId="31722"/>
    <cellStyle name="Note 14 5" xfId="31723"/>
    <cellStyle name="Note 14 5 2" xfId="31724"/>
    <cellStyle name="Note 14 6" xfId="31725"/>
    <cellStyle name="Note 14 6 2" xfId="31726"/>
    <cellStyle name="Note 14 6 3" xfId="31727"/>
    <cellStyle name="Note 14 6 4" xfId="31728"/>
    <cellStyle name="Note 14 7" xfId="31729"/>
    <cellStyle name="Note 14 7 2" xfId="31730"/>
    <cellStyle name="Note 14 7 3" xfId="31731"/>
    <cellStyle name="Note 14 7 4" xfId="31732"/>
    <cellStyle name="Note 14 8" xfId="31733"/>
    <cellStyle name="Note 14 8 2" xfId="31734"/>
    <cellStyle name="Note 14 8 3" xfId="31735"/>
    <cellStyle name="Note 14 8 4" xfId="31736"/>
    <cellStyle name="Note 14 9" xfId="31737"/>
    <cellStyle name="Note 14 9 2" xfId="31738"/>
    <cellStyle name="Note 14 9 3" xfId="31739"/>
    <cellStyle name="Note 14 9 4" xfId="31740"/>
    <cellStyle name="Note 15" xfId="31741"/>
    <cellStyle name="Note 15 10" xfId="31742"/>
    <cellStyle name="Note 15 10 2" xfId="31743"/>
    <cellStyle name="Note 15 10 3" xfId="31744"/>
    <cellStyle name="Note 15 10 4" xfId="31745"/>
    <cellStyle name="Note 15 11" xfId="31746"/>
    <cellStyle name="Note 15 11 2" xfId="31747"/>
    <cellStyle name="Note 15 11 3" xfId="31748"/>
    <cellStyle name="Note 15 11 4" xfId="31749"/>
    <cellStyle name="Note 15 12" xfId="31750"/>
    <cellStyle name="Note 15 12 2" xfId="31751"/>
    <cellStyle name="Note 15 12 3" xfId="31752"/>
    <cellStyle name="Note 15 12 4" xfId="31753"/>
    <cellStyle name="Note 15 13" xfId="31754"/>
    <cellStyle name="Note 15 13 2" xfId="31755"/>
    <cellStyle name="Note 15 13 3" xfId="31756"/>
    <cellStyle name="Note 15 13 4" xfId="31757"/>
    <cellStyle name="Note 15 14" xfId="31758"/>
    <cellStyle name="Note 15 14 2" xfId="31759"/>
    <cellStyle name="Note 15 14 3" xfId="31760"/>
    <cellStyle name="Note 15 14 4" xfId="31761"/>
    <cellStyle name="Note 15 15" xfId="31762"/>
    <cellStyle name="Note 15 15 2" xfId="31763"/>
    <cellStyle name="Note 15 15 3" xfId="31764"/>
    <cellStyle name="Note 15 15 4" xfId="31765"/>
    <cellStyle name="Note 15 16" xfId="31766"/>
    <cellStyle name="Note 15 16 2" xfId="31767"/>
    <cellStyle name="Note 15 16 3" xfId="31768"/>
    <cellStyle name="Note 15 16 4" xfId="31769"/>
    <cellStyle name="Note 15 17" xfId="31770"/>
    <cellStyle name="Note 15 17 2" xfId="31771"/>
    <cellStyle name="Note 15 17 3" xfId="31772"/>
    <cellStyle name="Note 15 17 4" xfId="31773"/>
    <cellStyle name="Note 15 18" xfId="31774"/>
    <cellStyle name="Note 15 18 2" xfId="31775"/>
    <cellStyle name="Note 15 18 3" xfId="31776"/>
    <cellStyle name="Note 15 18 4" xfId="31777"/>
    <cellStyle name="Note 15 19" xfId="31778"/>
    <cellStyle name="Note 15 19 2" xfId="31779"/>
    <cellStyle name="Note 15 19 3" xfId="31780"/>
    <cellStyle name="Note 15 19 4" xfId="31781"/>
    <cellStyle name="Note 15 2" xfId="31782"/>
    <cellStyle name="Note 15 2 2" xfId="31783"/>
    <cellStyle name="Note 15 2 3" xfId="31784"/>
    <cellStyle name="Note 15 2 4" xfId="31785"/>
    <cellStyle name="Note 15 20" xfId="31786"/>
    <cellStyle name="Note 15 20 2" xfId="31787"/>
    <cellStyle name="Note 15 20 3" xfId="31788"/>
    <cellStyle name="Note 15 20 4" xfId="31789"/>
    <cellStyle name="Note 15 21" xfId="31790"/>
    <cellStyle name="Note 15 22" xfId="31791"/>
    <cellStyle name="Note 15 3" xfId="31792"/>
    <cellStyle name="Note 15 3 2" xfId="31793"/>
    <cellStyle name="Note 15 3 3" xfId="31794"/>
    <cellStyle name="Note 15 3 4" xfId="31795"/>
    <cellStyle name="Note 15 4" xfId="31796"/>
    <cellStyle name="Note 15 4 2" xfId="31797"/>
    <cellStyle name="Note 15 4 3" xfId="31798"/>
    <cellStyle name="Note 15 4 4" xfId="31799"/>
    <cellStyle name="Note 15 5" xfId="31800"/>
    <cellStyle name="Note 15 5 2" xfId="31801"/>
    <cellStyle name="Note 15 5 3" xfId="31802"/>
    <cellStyle name="Note 15 5 4" xfId="31803"/>
    <cellStyle name="Note 15 6" xfId="31804"/>
    <cellStyle name="Note 15 6 2" xfId="31805"/>
    <cellStyle name="Note 15 6 3" xfId="31806"/>
    <cellStyle name="Note 15 6 4" xfId="31807"/>
    <cellStyle name="Note 15 7" xfId="31808"/>
    <cellStyle name="Note 15 7 2" xfId="31809"/>
    <cellStyle name="Note 15 7 3" xfId="31810"/>
    <cellStyle name="Note 15 7 4" xfId="31811"/>
    <cellStyle name="Note 15 8" xfId="31812"/>
    <cellStyle name="Note 15 8 2" xfId="31813"/>
    <cellStyle name="Note 15 8 3" xfId="31814"/>
    <cellStyle name="Note 15 8 4" xfId="31815"/>
    <cellStyle name="Note 15 9" xfId="31816"/>
    <cellStyle name="Note 15 9 2" xfId="31817"/>
    <cellStyle name="Note 15 9 3" xfId="31818"/>
    <cellStyle name="Note 15 9 4" xfId="31819"/>
    <cellStyle name="Note 16" xfId="31820"/>
    <cellStyle name="Note 16 2" xfId="31821"/>
    <cellStyle name="Note 17" xfId="31822"/>
    <cellStyle name="Note 17 2" xfId="31823"/>
    <cellStyle name="Note 18" xfId="31824"/>
    <cellStyle name="Note 18 2" xfId="31825"/>
    <cellStyle name="Note 19" xfId="31826"/>
    <cellStyle name="Note 19 2" xfId="31827"/>
    <cellStyle name="Note 2" xfId="31828"/>
    <cellStyle name="Note 2 10" xfId="31829"/>
    <cellStyle name="Note 2 10 10" xfId="31830"/>
    <cellStyle name="Note 2 10 10 2" xfId="31831"/>
    <cellStyle name="Note 2 10 10 3" xfId="31832"/>
    <cellStyle name="Note 2 10 10 4" xfId="31833"/>
    <cellStyle name="Note 2 10 11" xfId="31834"/>
    <cellStyle name="Note 2 10 11 2" xfId="31835"/>
    <cellStyle name="Note 2 10 11 3" xfId="31836"/>
    <cellStyle name="Note 2 10 11 4" xfId="31837"/>
    <cellStyle name="Note 2 10 12" xfId="31838"/>
    <cellStyle name="Note 2 10 12 2" xfId="31839"/>
    <cellStyle name="Note 2 10 12 3" xfId="31840"/>
    <cellStyle name="Note 2 10 12 4" xfId="31841"/>
    <cellStyle name="Note 2 10 13" xfId="31842"/>
    <cellStyle name="Note 2 10 13 2" xfId="31843"/>
    <cellStyle name="Note 2 10 13 3" xfId="31844"/>
    <cellStyle name="Note 2 10 13 4" xfId="31845"/>
    <cellStyle name="Note 2 10 14" xfId="31846"/>
    <cellStyle name="Note 2 10 14 2" xfId="31847"/>
    <cellStyle name="Note 2 10 14 3" xfId="31848"/>
    <cellStyle name="Note 2 10 14 4" xfId="31849"/>
    <cellStyle name="Note 2 10 15" xfId="31850"/>
    <cellStyle name="Note 2 10 15 2" xfId="31851"/>
    <cellStyle name="Note 2 10 15 3" xfId="31852"/>
    <cellStyle name="Note 2 10 15 4" xfId="31853"/>
    <cellStyle name="Note 2 10 16" xfId="31854"/>
    <cellStyle name="Note 2 10 16 2" xfId="31855"/>
    <cellStyle name="Note 2 10 16 3" xfId="31856"/>
    <cellStyle name="Note 2 10 16 4" xfId="31857"/>
    <cellStyle name="Note 2 10 17" xfId="31858"/>
    <cellStyle name="Note 2 10 17 2" xfId="31859"/>
    <cellStyle name="Note 2 10 17 3" xfId="31860"/>
    <cellStyle name="Note 2 10 17 4" xfId="31861"/>
    <cellStyle name="Note 2 10 18" xfId="31862"/>
    <cellStyle name="Note 2 10 18 2" xfId="31863"/>
    <cellStyle name="Note 2 10 18 3" xfId="31864"/>
    <cellStyle name="Note 2 10 18 4" xfId="31865"/>
    <cellStyle name="Note 2 10 19" xfId="31866"/>
    <cellStyle name="Note 2 10 19 2" xfId="31867"/>
    <cellStyle name="Note 2 10 19 3" xfId="31868"/>
    <cellStyle name="Note 2 10 19 4" xfId="31869"/>
    <cellStyle name="Note 2 10 2" xfId="31870"/>
    <cellStyle name="Note 2 10 2 10" xfId="31871"/>
    <cellStyle name="Note 2 10 2 10 2" xfId="31872"/>
    <cellStyle name="Note 2 10 2 10 3" xfId="31873"/>
    <cellStyle name="Note 2 10 2 10 4" xfId="31874"/>
    <cellStyle name="Note 2 10 2 11" xfId="31875"/>
    <cellStyle name="Note 2 10 2 11 2" xfId="31876"/>
    <cellStyle name="Note 2 10 2 11 3" xfId="31877"/>
    <cellStyle name="Note 2 10 2 11 4" xfId="31878"/>
    <cellStyle name="Note 2 10 2 12" xfId="31879"/>
    <cellStyle name="Note 2 10 2 12 2" xfId="31880"/>
    <cellStyle name="Note 2 10 2 12 3" xfId="31881"/>
    <cellStyle name="Note 2 10 2 12 4" xfId="31882"/>
    <cellStyle name="Note 2 10 2 13" xfId="31883"/>
    <cellStyle name="Note 2 10 2 13 2" xfId="31884"/>
    <cellStyle name="Note 2 10 2 13 3" xfId="31885"/>
    <cellStyle name="Note 2 10 2 13 4" xfId="31886"/>
    <cellStyle name="Note 2 10 2 14" xfId="31887"/>
    <cellStyle name="Note 2 10 2 14 2" xfId="31888"/>
    <cellStyle name="Note 2 10 2 14 3" xfId="31889"/>
    <cellStyle name="Note 2 10 2 14 4" xfId="31890"/>
    <cellStyle name="Note 2 10 2 15" xfId="31891"/>
    <cellStyle name="Note 2 10 2 15 2" xfId="31892"/>
    <cellStyle name="Note 2 10 2 15 3" xfId="31893"/>
    <cellStyle name="Note 2 10 2 15 4" xfId="31894"/>
    <cellStyle name="Note 2 10 2 16" xfId="31895"/>
    <cellStyle name="Note 2 10 2 16 2" xfId="31896"/>
    <cellStyle name="Note 2 10 2 16 3" xfId="31897"/>
    <cellStyle name="Note 2 10 2 16 4" xfId="31898"/>
    <cellStyle name="Note 2 10 2 17" xfId="31899"/>
    <cellStyle name="Note 2 10 2 17 2" xfId="31900"/>
    <cellStyle name="Note 2 10 2 17 3" xfId="31901"/>
    <cellStyle name="Note 2 10 2 17 4" xfId="31902"/>
    <cellStyle name="Note 2 10 2 18" xfId="31903"/>
    <cellStyle name="Note 2 10 2 18 2" xfId="31904"/>
    <cellStyle name="Note 2 10 2 18 3" xfId="31905"/>
    <cellStyle name="Note 2 10 2 18 4" xfId="31906"/>
    <cellStyle name="Note 2 10 2 19" xfId="31907"/>
    <cellStyle name="Note 2 10 2 19 2" xfId="31908"/>
    <cellStyle name="Note 2 10 2 19 3" xfId="31909"/>
    <cellStyle name="Note 2 10 2 19 4" xfId="31910"/>
    <cellStyle name="Note 2 10 2 2" xfId="31911"/>
    <cellStyle name="Note 2 10 2 2 2" xfId="31912"/>
    <cellStyle name="Note 2 10 2 2 3" xfId="31913"/>
    <cellStyle name="Note 2 10 2 2 4" xfId="31914"/>
    <cellStyle name="Note 2 10 2 20" xfId="31915"/>
    <cellStyle name="Note 2 10 2 20 2" xfId="31916"/>
    <cellStyle name="Note 2 10 2 20 3" xfId="31917"/>
    <cellStyle name="Note 2 10 2 20 4" xfId="31918"/>
    <cellStyle name="Note 2 10 2 21" xfId="31919"/>
    <cellStyle name="Note 2 10 2 22" xfId="31920"/>
    <cellStyle name="Note 2 10 2 3" xfId="31921"/>
    <cellStyle name="Note 2 10 2 3 2" xfId="31922"/>
    <cellStyle name="Note 2 10 2 3 3" xfId="31923"/>
    <cellStyle name="Note 2 10 2 3 4" xfId="31924"/>
    <cellStyle name="Note 2 10 2 4" xfId="31925"/>
    <cellStyle name="Note 2 10 2 4 2" xfId="31926"/>
    <cellStyle name="Note 2 10 2 4 3" xfId="31927"/>
    <cellStyle name="Note 2 10 2 4 4" xfId="31928"/>
    <cellStyle name="Note 2 10 2 5" xfId="31929"/>
    <cellStyle name="Note 2 10 2 5 2" xfId="31930"/>
    <cellStyle name="Note 2 10 2 5 3" xfId="31931"/>
    <cellStyle name="Note 2 10 2 5 4" xfId="31932"/>
    <cellStyle name="Note 2 10 2 6" xfId="31933"/>
    <cellStyle name="Note 2 10 2 6 2" xfId="31934"/>
    <cellStyle name="Note 2 10 2 6 3" xfId="31935"/>
    <cellStyle name="Note 2 10 2 6 4" xfId="31936"/>
    <cellStyle name="Note 2 10 2 7" xfId="31937"/>
    <cellStyle name="Note 2 10 2 7 2" xfId="31938"/>
    <cellStyle name="Note 2 10 2 7 3" xfId="31939"/>
    <cellStyle name="Note 2 10 2 7 4" xfId="31940"/>
    <cellStyle name="Note 2 10 2 8" xfId="31941"/>
    <cellStyle name="Note 2 10 2 8 2" xfId="31942"/>
    <cellStyle name="Note 2 10 2 8 3" xfId="31943"/>
    <cellStyle name="Note 2 10 2 8 4" xfId="31944"/>
    <cellStyle name="Note 2 10 2 9" xfId="31945"/>
    <cellStyle name="Note 2 10 2 9 2" xfId="31946"/>
    <cellStyle name="Note 2 10 2 9 3" xfId="31947"/>
    <cellStyle name="Note 2 10 2 9 4" xfId="31948"/>
    <cellStyle name="Note 2 10 20" xfId="31949"/>
    <cellStyle name="Note 2 10 20 2" xfId="31950"/>
    <cellStyle name="Note 2 10 20 3" xfId="31951"/>
    <cellStyle name="Note 2 10 20 4" xfId="31952"/>
    <cellStyle name="Note 2 10 21" xfId="31953"/>
    <cellStyle name="Note 2 10 21 2" xfId="31954"/>
    <cellStyle name="Note 2 10 21 3" xfId="31955"/>
    <cellStyle name="Note 2 10 21 4" xfId="31956"/>
    <cellStyle name="Note 2 10 22" xfId="31957"/>
    <cellStyle name="Note 2 10 23" xfId="31958"/>
    <cellStyle name="Note 2 10 24" xfId="31959"/>
    <cellStyle name="Note 2 10 3" xfId="31960"/>
    <cellStyle name="Note 2 10 3 2" xfId="31961"/>
    <cellStyle name="Note 2 10 3 3" xfId="31962"/>
    <cellStyle name="Note 2 10 3 4" xfId="31963"/>
    <cellStyle name="Note 2 10 4" xfId="31964"/>
    <cellStyle name="Note 2 10 4 2" xfId="31965"/>
    <cellStyle name="Note 2 10 4 3" xfId="31966"/>
    <cellStyle name="Note 2 10 4 4" xfId="31967"/>
    <cellStyle name="Note 2 10 5" xfId="31968"/>
    <cellStyle name="Note 2 10 5 2" xfId="31969"/>
    <cellStyle name="Note 2 10 5 3" xfId="31970"/>
    <cellStyle name="Note 2 10 5 4" xfId="31971"/>
    <cellStyle name="Note 2 10 6" xfId="31972"/>
    <cellStyle name="Note 2 10 6 2" xfId="31973"/>
    <cellStyle name="Note 2 10 6 3" xfId="31974"/>
    <cellStyle name="Note 2 10 6 4" xfId="31975"/>
    <cellStyle name="Note 2 10 7" xfId="31976"/>
    <cellStyle name="Note 2 10 7 2" xfId="31977"/>
    <cellStyle name="Note 2 10 7 3" xfId="31978"/>
    <cellStyle name="Note 2 10 7 4" xfId="31979"/>
    <cellStyle name="Note 2 10 8" xfId="31980"/>
    <cellStyle name="Note 2 10 8 2" xfId="31981"/>
    <cellStyle name="Note 2 10 8 3" xfId="31982"/>
    <cellStyle name="Note 2 10 8 4" xfId="31983"/>
    <cellStyle name="Note 2 10 9" xfId="31984"/>
    <cellStyle name="Note 2 10 9 2" xfId="31985"/>
    <cellStyle name="Note 2 10 9 3" xfId="31986"/>
    <cellStyle name="Note 2 10 9 4" xfId="31987"/>
    <cellStyle name="Note 2 11" xfId="31988"/>
    <cellStyle name="Note 2 11 10" xfId="31989"/>
    <cellStyle name="Note 2 11 10 2" xfId="31990"/>
    <cellStyle name="Note 2 11 10 3" xfId="31991"/>
    <cellStyle name="Note 2 11 10 4" xfId="31992"/>
    <cellStyle name="Note 2 11 11" xfId="31993"/>
    <cellStyle name="Note 2 11 11 2" xfId="31994"/>
    <cellStyle name="Note 2 11 11 3" xfId="31995"/>
    <cellStyle name="Note 2 11 11 4" xfId="31996"/>
    <cellStyle name="Note 2 11 12" xfId="31997"/>
    <cellStyle name="Note 2 11 12 2" xfId="31998"/>
    <cellStyle name="Note 2 11 12 3" xfId="31999"/>
    <cellStyle name="Note 2 11 12 4" xfId="32000"/>
    <cellStyle name="Note 2 11 13" xfId="32001"/>
    <cellStyle name="Note 2 11 13 2" xfId="32002"/>
    <cellStyle name="Note 2 11 13 3" xfId="32003"/>
    <cellStyle name="Note 2 11 13 4" xfId="32004"/>
    <cellStyle name="Note 2 11 14" xfId="32005"/>
    <cellStyle name="Note 2 11 14 2" xfId="32006"/>
    <cellStyle name="Note 2 11 14 3" xfId="32007"/>
    <cellStyle name="Note 2 11 14 4" xfId="32008"/>
    <cellStyle name="Note 2 11 15" xfId="32009"/>
    <cellStyle name="Note 2 11 15 2" xfId="32010"/>
    <cellStyle name="Note 2 11 15 3" xfId="32011"/>
    <cellStyle name="Note 2 11 15 4" xfId="32012"/>
    <cellStyle name="Note 2 11 16" xfId="32013"/>
    <cellStyle name="Note 2 11 16 2" xfId="32014"/>
    <cellStyle name="Note 2 11 16 3" xfId="32015"/>
    <cellStyle name="Note 2 11 16 4" xfId="32016"/>
    <cellStyle name="Note 2 11 17" xfId="32017"/>
    <cellStyle name="Note 2 11 17 2" xfId="32018"/>
    <cellStyle name="Note 2 11 17 3" xfId="32019"/>
    <cellStyle name="Note 2 11 17 4" xfId="32020"/>
    <cellStyle name="Note 2 11 18" xfId="32021"/>
    <cellStyle name="Note 2 11 18 2" xfId="32022"/>
    <cellStyle name="Note 2 11 18 3" xfId="32023"/>
    <cellStyle name="Note 2 11 18 4" xfId="32024"/>
    <cellStyle name="Note 2 11 19" xfId="32025"/>
    <cellStyle name="Note 2 11 19 2" xfId="32026"/>
    <cellStyle name="Note 2 11 19 3" xfId="32027"/>
    <cellStyle name="Note 2 11 19 4" xfId="32028"/>
    <cellStyle name="Note 2 11 2" xfId="32029"/>
    <cellStyle name="Note 2 11 2 10" xfId="32030"/>
    <cellStyle name="Note 2 11 2 10 2" xfId="32031"/>
    <cellStyle name="Note 2 11 2 10 3" xfId="32032"/>
    <cellStyle name="Note 2 11 2 10 4" xfId="32033"/>
    <cellStyle name="Note 2 11 2 11" xfId="32034"/>
    <cellStyle name="Note 2 11 2 11 2" xfId="32035"/>
    <cellStyle name="Note 2 11 2 11 3" xfId="32036"/>
    <cellStyle name="Note 2 11 2 11 4" xfId="32037"/>
    <cellStyle name="Note 2 11 2 12" xfId="32038"/>
    <cellStyle name="Note 2 11 2 12 2" xfId="32039"/>
    <cellStyle name="Note 2 11 2 12 3" xfId="32040"/>
    <cellStyle name="Note 2 11 2 12 4" xfId="32041"/>
    <cellStyle name="Note 2 11 2 13" xfId="32042"/>
    <cellStyle name="Note 2 11 2 13 2" xfId="32043"/>
    <cellStyle name="Note 2 11 2 13 3" xfId="32044"/>
    <cellStyle name="Note 2 11 2 13 4" xfId="32045"/>
    <cellStyle name="Note 2 11 2 14" xfId="32046"/>
    <cellStyle name="Note 2 11 2 14 2" xfId="32047"/>
    <cellStyle name="Note 2 11 2 14 3" xfId="32048"/>
    <cellStyle name="Note 2 11 2 14 4" xfId="32049"/>
    <cellStyle name="Note 2 11 2 15" xfId="32050"/>
    <cellStyle name="Note 2 11 2 15 2" xfId="32051"/>
    <cellStyle name="Note 2 11 2 15 3" xfId="32052"/>
    <cellStyle name="Note 2 11 2 15 4" xfId="32053"/>
    <cellStyle name="Note 2 11 2 16" xfId="32054"/>
    <cellStyle name="Note 2 11 2 16 2" xfId="32055"/>
    <cellStyle name="Note 2 11 2 16 3" xfId="32056"/>
    <cellStyle name="Note 2 11 2 16 4" xfId="32057"/>
    <cellStyle name="Note 2 11 2 17" xfId="32058"/>
    <cellStyle name="Note 2 11 2 17 2" xfId="32059"/>
    <cellStyle name="Note 2 11 2 17 3" xfId="32060"/>
    <cellStyle name="Note 2 11 2 17 4" xfId="32061"/>
    <cellStyle name="Note 2 11 2 18" xfId="32062"/>
    <cellStyle name="Note 2 11 2 18 2" xfId="32063"/>
    <cellStyle name="Note 2 11 2 18 3" xfId="32064"/>
    <cellStyle name="Note 2 11 2 18 4" xfId="32065"/>
    <cellStyle name="Note 2 11 2 19" xfId="32066"/>
    <cellStyle name="Note 2 11 2 19 2" xfId="32067"/>
    <cellStyle name="Note 2 11 2 19 3" xfId="32068"/>
    <cellStyle name="Note 2 11 2 19 4" xfId="32069"/>
    <cellStyle name="Note 2 11 2 2" xfId="32070"/>
    <cellStyle name="Note 2 11 2 2 2" xfId="32071"/>
    <cellStyle name="Note 2 11 2 2 3" xfId="32072"/>
    <cellStyle name="Note 2 11 2 2 4" xfId="32073"/>
    <cellStyle name="Note 2 11 2 20" xfId="32074"/>
    <cellStyle name="Note 2 11 2 20 2" xfId="32075"/>
    <cellStyle name="Note 2 11 2 20 3" xfId="32076"/>
    <cellStyle name="Note 2 11 2 20 4" xfId="32077"/>
    <cellStyle name="Note 2 11 2 21" xfId="32078"/>
    <cellStyle name="Note 2 11 2 22" xfId="32079"/>
    <cellStyle name="Note 2 11 2 3" xfId="32080"/>
    <cellStyle name="Note 2 11 2 3 2" xfId="32081"/>
    <cellStyle name="Note 2 11 2 3 3" xfId="32082"/>
    <cellStyle name="Note 2 11 2 3 4" xfId="32083"/>
    <cellStyle name="Note 2 11 2 4" xfId="32084"/>
    <cellStyle name="Note 2 11 2 4 2" xfId="32085"/>
    <cellStyle name="Note 2 11 2 4 3" xfId="32086"/>
    <cellStyle name="Note 2 11 2 4 4" xfId="32087"/>
    <cellStyle name="Note 2 11 2 5" xfId="32088"/>
    <cellStyle name="Note 2 11 2 5 2" xfId="32089"/>
    <cellStyle name="Note 2 11 2 5 3" xfId="32090"/>
    <cellStyle name="Note 2 11 2 5 4" xfId="32091"/>
    <cellStyle name="Note 2 11 2 6" xfId="32092"/>
    <cellStyle name="Note 2 11 2 6 2" xfId="32093"/>
    <cellStyle name="Note 2 11 2 6 3" xfId="32094"/>
    <cellStyle name="Note 2 11 2 6 4" xfId="32095"/>
    <cellStyle name="Note 2 11 2 7" xfId="32096"/>
    <cellStyle name="Note 2 11 2 7 2" xfId="32097"/>
    <cellStyle name="Note 2 11 2 7 3" xfId="32098"/>
    <cellStyle name="Note 2 11 2 7 4" xfId="32099"/>
    <cellStyle name="Note 2 11 2 8" xfId="32100"/>
    <cellStyle name="Note 2 11 2 8 2" xfId="32101"/>
    <cellStyle name="Note 2 11 2 8 3" xfId="32102"/>
    <cellStyle name="Note 2 11 2 8 4" xfId="32103"/>
    <cellStyle name="Note 2 11 2 9" xfId="32104"/>
    <cellStyle name="Note 2 11 2 9 2" xfId="32105"/>
    <cellStyle name="Note 2 11 2 9 3" xfId="32106"/>
    <cellStyle name="Note 2 11 2 9 4" xfId="32107"/>
    <cellStyle name="Note 2 11 20" xfId="32108"/>
    <cellStyle name="Note 2 11 20 2" xfId="32109"/>
    <cellStyle name="Note 2 11 20 3" xfId="32110"/>
    <cellStyle name="Note 2 11 20 4" xfId="32111"/>
    <cellStyle name="Note 2 11 21" xfId="32112"/>
    <cellStyle name="Note 2 11 21 2" xfId="32113"/>
    <cellStyle name="Note 2 11 21 3" xfId="32114"/>
    <cellStyle name="Note 2 11 21 4" xfId="32115"/>
    <cellStyle name="Note 2 11 22" xfId="32116"/>
    <cellStyle name="Note 2 11 23" xfId="32117"/>
    <cellStyle name="Note 2 11 24" xfId="32118"/>
    <cellStyle name="Note 2 11 3" xfId="32119"/>
    <cellStyle name="Note 2 11 3 2" xfId="32120"/>
    <cellStyle name="Note 2 11 3 3" xfId="32121"/>
    <cellStyle name="Note 2 11 3 4" xfId="32122"/>
    <cellStyle name="Note 2 11 4" xfId="32123"/>
    <cellStyle name="Note 2 11 4 2" xfId="32124"/>
    <cellStyle name="Note 2 11 4 3" xfId="32125"/>
    <cellStyle name="Note 2 11 4 4" xfId="32126"/>
    <cellStyle name="Note 2 11 5" xfId="32127"/>
    <cellStyle name="Note 2 11 5 2" xfId="32128"/>
    <cellStyle name="Note 2 11 5 3" xfId="32129"/>
    <cellStyle name="Note 2 11 5 4" xfId="32130"/>
    <cellStyle name="Note 2 11 6" xfId="32131"/>
    <cellStyle name="Note 2 11 6 2" xfId="32132"/>
    <cellStyle name="Note 2 11 6 3" xfId="32133"/>
    <cellStyle name="Note 2 11 6 4" xfId="32134"/>
    <cellStyle name="Note 2 11 7" xfId="32135"/>
    <cellStyle name="Note 2 11 7 2" xfId="32136"/>
    <cellStyle name="Note 2 11 7 3" xfId="32137"/>
    <cellStyle name="Note 2 11 7 4" xfId="32138"/>
    <cellStyle name="Note 2 11 8" xfId="32139"/>
    <cellStyle name="Note 2 11 8 2" xfId="32140"/>
    <cellStyle name="Note 2 11 8 3" xfId="32141"/>
    <cellStyle name="Note 2 11 8 4" xfId="32142"/>
    <cellStyle name="Note 2 11 9" xfId="32143"/>
    <cellStyle name="Note 2 11 9 2" xfId="32144"/>
    <cellStyle name="Note 2 11 9 3" xfId="32145"/>
    <cellStyle name="Note 2 11 9 4" xfId="32146"/>
    <cellStyle name="Note 2 12" xfId="32147"/>
    <cellStyle name="Note 2 12 10" xfId="32148"/>
    <cellStyle name="Note 2 12 10 2" xfId="32149"/>
    <cellStyle name="Note 2 12 10 3" xfId="32150"/>
    <cellStyle name="Note 2 12 10 4" xfId="32151"/>
    <cellStyle name="Note 2 12 11" xfId="32152"/>
    <cellStyle name="Note 2 12 11 2" xfId="32153"/>
    <cellStyle name="Note 2 12 11 3" xfId="32154"/>
    <cellStyle name="Note 2 12 11 4" xfId="32155"/>
    <cellStyle name="Note 2 12 12" xfId="32156"/>
    <cellStyle name="Note 2 12 12 2" xfId="32157"/>
    <cellStyle name="Note 2 12 12 3" xfId="32158"/>
    <cellStyle name="Note 2 12 12 4" xfId="32159"/>
    <cellStyle name="Note 2 12 13" xfId="32160"/>
    <cellStyle name="Note 2 12 13 2" xfId="32161"/>
    <cellStyle name="Note 2 12 13 3" xfId="32162"/>
    <cellStyle name="Note 2 12 13 4" xfId="32163"/>
    <cellStyle name="Note 2 12 14" xfId="32164"/>
    <cellStyle name="Note 2 12 14 2" xfId="32165"/>
    <cellStyle name="Note 2 12 14 3" xfId="32166"/>
    <cellStyle name="Note 2 12 14 4" xfId="32167"/>
    <cellStyle name="Note 2 12 15" xfId="32168"/>
    <cellStyle name="Note 2 12 15 2" xfId="32169"/>
    <cellStyle name="Note 2 12 15 3" xfId="32170"/>
    <cellStyle name="Note 2 12 15 4" xfId="32171"/>
    <cellStyle name="Note 2 12 16" xfId="32172"/>
    <cellStyle name="Note 2 12 16 2" xfId="32173"/>
    <cellStyle name="Note 2 12 16 3" xfId="32174"/>
    <cellStyle name="Note 2 12 16 4" xfId="32175"/>
    <cellStyle name="Note 2 12 17" xfId="32176"/>
    <cellStyle name="Note 2 12 17 2" xfId="32177"/>
    <cellStyle name="Note 2 12 17 3" xfId="32178"/>
    <cellStyle name="Note 2 12 17 4" xfId="32179"/>
    <cellStyle name="Note 2 12 18" xfId="32180"/>
    <cellStyle name="Note 2 12 18 2" xfId="32181"/>
    <cellStyle name="Note 2 12 18 3" xfId="32182"/>
    <cellStyle name="Note 2 12 18 4" xfId="32183"/>
    <cellStyle name="Note 2 12 19" xfId="32184"/>
    <cellStyle name="Note 2 12 19 2" xfId="32185"/>
    <cellStyle name="Note 2 12 19 3" xfId="32186"/>
    <cellStyle name="Note 2 12 19 4" xfId="32187"/>
    <cellStyle name="Note 2 12 2" xfId="32188"/>
    <cellStyle name="Note 2 12 2 2" xfId="32189"/>
    <cellStyle name="Note 2 12 2 3" xfId="32190"/>
    <cellStyle name="Note 2 12 2 4" xfId="32191"/>
    <cellStyle name="Note 2 12 20" xfId="32192"/>
    <cellStyle name="Note 2 12 20 2" xfId="32193"/>
    <cellStyle name="Note 2 12 20 3" xfId="32194"/>
    <cellStyle name="Note 2 12 20 4" xfId="32195"/>
    <cellStyle name="Note 2 12 21" xfId="32196"/>
    <cellStyle name="Note 2 12 22" xfId="32197"/>
    <cellStyle name="Note 2 12 23" xfId="32198"/>
    <cellStyle name="Note 2 12 3" xfId="32199"/>
    <cellStyle name="Note 2 12 3 2" xfId="32200"/>
    <cellStyle name="Note 2 12 3 3" xfId="32201"/>
    <cellStyle name="Note 2 12 3 4" xfId="32202"/>
    <cellStyle name="Note 2 12 4" xfId="32203"/>
    <cellStyle name="Note 2 12 4 2" xfId="32204"/>
    <cellStyle name="Note 2 12 4 3" xfId="32205"/>
    <cellStyle name="Note 2 12 4 4" xfId="32206"/>
    <cellStyle name="Note 2 12 5" xfId="32207"/>
    <cellStyle name="Note 2 12 5 2" xfId="32208"/>
    <cellStyle name="Note 2 12 5 3" xfId="32209"/>
    <cellStyle name="Note 2 12 5 4" xfId="32210"/>
    <cellStyle name="Note 2 12 6" xfId="32211"/>
    <cellStyle name="Note 2 12 6 2" xfId="32212"/>
    <cellStyle name="Note 2 12 6 3" xfId="32213"/>
    <cellStyle name="Note 2 12 6 4" xfId="32214"/>
    <cellStyle name="Note 2 12 7" xfId="32215"/>
    <cellStyle name="Note 2 12 7 2" xfId="32216"/>
    <cellStyle name="Note 2 12 7 3" xfId="32217"/>
    <cellStyle name="Note 2 12 7 4" xfId="32218"/>
    <cellStyle name="Note 2 12 8" xfId="32219"/>
    <cellStyle name="Note 2 12 8 2" xfId="32220"/>
    <cellStyle name="Note 2 12 8 3" xfId="32221"/>
    <cellStyle name="Note 2 12 8 4" xfId="32222"/>
    <cellStyle name="Note 2 12 9" xfId="32223"/>
    <cellStyle name="Note 2 12 9 2" xfId="32224"/>
    <cellStyle name="Note 2 12 9 3" xfId="32225"/>
    <cellStyle name="Note 2 12 9 4" xfId="32226"/>
    <cellStyle name="Note 2 13" xfId="32227"/>
    <cellStyle name="Note 2 13 10" xfId="32228"/>
    <cellStyle name="Note 2 13 10 2" xfId="32229"/>
    <cellStyle name="Note 2 13 10 3" xfId="32230"/>
    <cellStyle name="Note 2 13 10 4" xfId="32231"/>
    <cellStyle name="Note 2 13 11" xfId="32232"/>
    <cellStyle name="Note 2 13 11 2" xfId="32233"/>
    <cellStyle name="Note 2 13 11 3" xfId="32234"/>
    <cellStyle name="Note 2 13 11 4" xfId="32235"/>
    <cellStyle name="Note 2 13 12" xfId="32236"/>
    <cellStyle name="Note 2 13 12 2" xfId="32237"/>
    <cellStyle name="Note 2 13 12 3" xfId="32238"/>
    <cellStyle name="Note 2 13 12 4" xfId="32239"/>
    <cellStyle name="Note 2 13 13" xfId="32240"/>
    <cellStyle name="Note 2 13 13 2" xfId="32241"/>
    <cellStyle name="Note 2 13 13 3" xfId="32242"/>
    <cellStyle name="Note 2 13 13 4" xfId="32243"/>
    <cellStyle name="Note 2 13 14" xfId="32244"/>
    <cellStyle name="Note 2 13 14 2" xfId="32245"/>
    <cellStyle name="Note 2 13 14 3" xfId="32246"/>
    <cellStyle name="Note 2 13 14 4" xfId="32247"/>
    <cellStyle name="Note 2 13 15" xfId="32248"/>
    <cellStyle name="Note 2 13 15 2" xfId="32249"/>
    <cellStyle name="Note 2 13 15 3" xfId="32250"/>
    <cellStyle name="Note 2 13 15 4" xfId="32251"/>
    <cellStyle name="Note 2 13 16" xfId="32252"/>
    <cellStyle name="Note 2 13 16 2" xfId="32253"/>
    <cellStyle name="Note 2 13 16 3" xfId="32254"/>
    <cellStyle name="Note 2 13 16 4" xfId="32255"/>
    <cellStyle name="Note 2 13 17" xfId="32256"/>
    <cellStyle name="Note 2 13 17 2" xfId="32257"/>
    <cellStyle name="Note 2 13 17 3" xfId="32258"/>
    <cellStyle name="Note 2 13 17 4" xfId="32259"/>
    <cellStyle name="Note 2 13 18" xfId="32260"/>
    <cellStyle name="Note 2 13 18 2" xfId="32261"/>
    <cellStyle name="Note 2 13 18 3" xfId="32262"/>
    <cellStyle name="Note 2 13 18 4" xfId="32263"/>
    <cellStyle name="Note 2 13 19" xfId="32264"/>
    <cellStyle name="Note 2 13 19 2" xfId="32265"/>
    <cellStyle name="Note 2 13 19 3" xfId="32266"/>
    <cellStyle name="Note 2 13 19 4" xfId="32267"/>
    <cellStyle name="Note 2 13 2" xfId="32268"/>
    <cellStyle name="Note 2 13 2 2" xfId="32269"/>
    <cellStyle name="Note 2 13 2 3" xfId="32270"/>
    <cellStyle name="Note 2 13 2 4" xfId="32271"/>
    <cellStyle name="Note 2 13 20" xfId="32272"/>
    <cellStyle name="Note 2 13 20 2" xfId="32273"/>
    <cellStyle name="Note 2 13 20 3" xfId="32274"/>
    <cellStyle name="Note 2 13 20 4" xfId="32275"/>
    <cellStyle name="Note 2 13 21" xfId="32276"/>
    <cellStyle name="Note 2 13 22" xfId="32277"/>
    <cellStyle name="Note 2 13 3" xfId="32278"/>
    <cellStyle name="Note 2 13 3 2" xfId="32279"/>
    <cellStyle name="Note 2 13 3 3" xfId="32280"/>
    <cellStyle name="Note 2 13 3 4" xfId="32281"/>
    <cellStyle name="Note 2 13 4" xfId="32282"/>
    <cellStyle name="Note 2 13 4 2" xfId="32283"/>
    <cellStyle name="Note 2 13 4 3" xfId="32284"/>
    <cellStyle name="Note 2 13 4 4" xfId="32285"/>
    <cellStyle name="Note 2 13 5" xfId="32286"/>
    <cellStyle name="Note 2 13 5 2" xfId="32287"/>
    <cellStyle name="Note 2 13 5 3" xfId="32288"/>
    <cellStyle name="Note 2 13 5 4" xfId="32289"/>
    <cellStyle name="Note 2 13 6" xfId="32290"/>
    <cellStyle name="Note 2 13 6 2" xfId="32291"/>
    <cellStyle name="Note 2 13 6 3" xfId="32292"/>
    <cellStyle name="Note 2 13 6 4" xfId="32293"/>
    <cellStyle name="Note 2 13 7" xfId="32294"/>
    <cellStyle name="Note 2 13 7 2" xfId="32295"/>
    <cellStyle name="Note 2 13 7 3" xfId="32296"/>
    <cellStyle name="Note 2 13 7 4" xfId="32297"/>
    <cellStyle name="Note 2 13 8" xfId="32298"/>
    <cellStyle name="Note 2 13 8 2" xfId="32299"/>
    <cellStyle name="Note 2 13 8 3" xfId="32300"/>
    <cellStyle name="Note 2 13 8 4" xfId="32301"/>
    <cellStyle name="Note 2 13 9" xfId="32302"/>
    <cellStyle name="Note 2 13 9 2" xfId="32303"/>
    <cellStyle name="Note 2 13 9 3" xfId="32304"/>
    <cellStyle name="Note 2 13 9 4" xfId="32305"/>
    <cellStyle name="Note 2 14" xfId="32306"/>
    <cellStyle name="Note 2 14 10" xfId="32307"/>
    <cellStyle name="Note 2 14 10 2" xfId="32308"/>
    <cellStyle name="Note 2 14 10 3" xfId="32309"/>
    <cellStyle name="Note 2 14 10 4" xfId="32310"/>
    <cellStyle name="Note 2 14 11" xfId="32311"/>
    <cellStyle name="Note 2 14 11 2" xfId="32312"/>
    <cellStyle name="Note 2 14 11 3" xfId="32313"/>
    <cellStyle name="Note 2 14 11 4" xfId="32314"/>
    <cellStyle name="Note 2 14 12" xfId="32315"/>
    <cellStyle name="Note 2 14 12 2" xfId="32316"/>
    <cellStyle name="Note 2 14 12 3" xfId="32317"/>
    <cellStyle name="Note 2 14 12 4" xfId="32318"/>
    <cellStyle name="Note 2 14 13" xfId="32319"/>
    <cellStyle name="Note 2 14 13 2" xfId="32320"/>
    <cellStyle name="Note 2 14 13 3" xfId="32321"/>
    <cellStyle name="Note 2 14 13 4" xfId="32322"/>
    <cellStyle name="Note 2 14 14" xfId="32323"/>
    <cellStyle name="Note 2 14 14 2" xfId="32324"/>
    <cellStyle name="Note 2 14 14 3" xfId="32325"/>
    <cellStyle name="Note 2 14 14 4" xfId="32326"/>
    <cellStyle name="Note 2 14 15" xfId="32327"/>
    <cellStyle name="Note 2 14 15 2" xfId="32328"/>
    <cellStyle name="Note 2 14 15 3" xfId="32329"/>
    <cellStyle name="Note 2 14 15 4" xfId="32330"/>
    <cellStyle name="Note 2 14 16" xfId="32331"/>
    <cellStyle name="Note 2 14 16 2" xfId="32332"/>
    <cellStyle name="Note 2 14 16 3" xfId="32333"/>
    <cellStyle name="Note 2 14 16 4" xfId="32334"/>
    <cellStyle name="Note 2 14 17" xfId="32335"/>
    <cellStyle name="Note 2 14 17 2" xfId="32336"/>
    <cellStyle name="Note 2 14 17 3" xfId="32337"/>
    <cellStyle name="Note 2 14 17 4" xfId="32338"/>
    <cellStyle name="Note 2 14 18" xfId="32339"/>
    <cellStyle name="Note 2 14 18 2" xfId="32340"/>
    <cellStyle name="Note 2 14 18 3" xfId="32341"/>
    <cellStyle name="Note 2 14 18 4" xfId="32342"/>
    <cellStyle name="Note 2 14 19" xfId="32343"/>
    <cellStyle name="Note 2 14 19 2" xfId="32344"/>
    <cellStyle name="Note 2 14 19 3" xfId="32345"/>
    <cellStyle name="Note 2 14 19 4" xfId="32346"/>
    <cellStyle name="Note 2 14 2" xfId="32347"/>
    <cellStyle name="Note 2 14 2 2" xfId="32348"/>
    <cellStyle name="Note 2 14 2 3" xfId="32349"/>
    <cellStyle name="Note 2 14 2 4" xfId="32350"/>
    <cellStyle name="Note 2 14 20" xfId="32351"/>
    <cellStyle name="Note 2 14 20 2" xfId="32352"/>
    <cellStyle name="Note 2 14 20 3" xfId="32353"/>
    <cellStyle name="Note 2 14 20 4" xfId="32354"/>
    <cellStyle name="Note 2 14 21" xfId="32355"/>
    <cellStyle name="Note 2 14 22" xfId="32356"/>
    <cellStyle name="Note 2 14 3" xfId="32357"/>
    <cellStyle name="Note 2 14 3 2" xfId="32358"/>
    <cellStyle name="Note 2 14 3 3" xfId="32359"/>
    <cellStyle name="Note 2 14 3 4" xfId="32360"/>
    <cellStyle name="Note 2 14 4" xfId="32361"/>
    <cellStyle name="Note 2 14 4 2" xfId="32362"/>
    <cellStyle name="Note 2 14 4 3" xfId="32363"/>
    <cellStyle name="Note 2 14 4 4" xfId="32364"/>
    <cellStyle name="Note 2 14 5" xfId="32365"/>
    <cellStyle name="Note 2 14 5 2" xfId="32366"/>
    <cellStyle name="Note 2 14 5 3" xfId="32367"/>
    <cellStyle name="Note 2 14 5 4" xfId="32368"/>
    <cellStyle name="Note 2 14 6" xfId="32369"/>
    <cellStyle name="Note 2 14 6 2" xfId="32370"/>
    <cellStyle name="Note 2 14 6 3" xfId="32371"/>
    <cellStyle name="Note 2 14 6 4" xfId="32372"/>
    <cellStyle name="Note 2 14 7" xfId="32373"/>
    <cellStyle name="Note 2 14 7 2" xfId="32374"/>
    <cellStyle name="Note 2 14 7 3" xfId="32375"/>
    <cellStyle name="Note 2 14 7 4" xfId="32376"/>
    <cellStyle name="Note 2 14 8" xfId="32377"/>
    <cellStyle name="Note 2 14 8 2" xfId="32378"/>
    <cellStyle name="Note 2 14 8 3" xfId="32379"/>
    <cellStyle name="Note 2 14 8 4" xfId="32380"/>
    <cellStyle name="Note 2 14 9" xfId="32381"/>
    <cellStyle name="Note 2 14 9 2" xfId="32382"/>
    <cellStyle name="Note 2 14 9 3" xfId="32383"/>
    <cellStyle name="Note 2 14 9 4" xfId="32384"/>
    <cellStyle name="Note 2 15" xfId="32385"/>
    <cellStyle name="Note 2 15 10" xfId="32386"/>
    <cellStyle name="Note 2 15 10 2" xfId="32387"/>
    <cellStyle name="Note 2 15 10 3" xfId="32388"/>
    <cellStyle name="Note 2 15 10 4" xfId="32389"/>
    <cellStyle name="Note 2 15 11" xfId="32390"/>
    <cellStyle name="Note 2 15 11 2" xfId="32391"/>
    <cellStyle name="Note 2 15 11 3" xfId="32392"/>
    <cellStyle name="Note 2 15 11 4" xfId="32393"/>
    <cellStyle name="Note 2 15 12" xfId="32394"/>
    <cellStyle name="Note 2 15 12 2" xfId="32395"/>
    <cellStyle name="Note 2 15 12 3" xfId="32396"/>
    <cellStyle name="Note 2 15 12 4" xfId="32397"/>
    <cellStyle name="Note 2 15 13" xfId="32398"/>
    <cellStyle name="Note 2 15 13 2" xfId="32399"/>
    <cellStyle name="Note 2 15 13 3" xfId="32400"/>
    <cellStyle name="Note 2 15 13 4" xfId="32401"/>
    <cellStyle name="Note 2 15 14" xfId="32402"/>
    <cellStyle name="Note 2 15 14 2" xfId="32403"/>
    <cellStyle name="Note 2 15 14 3" xfId="32404"/>
    <cellStyle name="Note 2 15 14 4" xfId="32405"/>
    <cellStyle name="Note 2 15 15" xfId="32406"/>
    <cellStyle name="Note 2 15 15 2" xfId="32407"/>
    <cellStyle name="Note 2 15 15 3" xfId="32408"/>
    <cellStyle name="Note 2 15 15 4" xfId="32409"/>
    <cellStyle name="Note 2 15 16" xfId="32410"/>
    <cellStyle name="Note 2 15 16 2" xfId="32411"/>
    <cellStyle name="Note 2 15 16 3" xfId="32412"/>
    <cellStyle name="Note 2 15 16 4" xfId="32413"/>
    <cellStyle name="Note 2 15 17" xfId="32414"/>
    <cellStyle name="Note 2 15 17 2" xfId="32415"/>
    <cellStyle name="Note 2 15 17 3" xfId="32416"/>
    <cellStyle name="Note 2 15 17 4" xfId="32417"/>
    <cellStyle name="Note 2 15 18" xfId="32418"/>
    <cellStyle name="Note 2 15 18 2" xfId="32419"/>
    <cellStyle name="Note 2 15 18 3" xfId="32420"/>
    <cellStyle name="Note 2 15 18 4" xfId="32421"/>
    <cellStyle name="Note 2 15 19" xfId="32422"/>
    <cellStyle name="Note 2 15 19 2" xfId="32423"/>
    <cellStyle name="Note 2 15 19 3" xfId="32424"/>
    <cellStyle name="Note 2 15 19 4" xfId="32425"/>
    <cellStyle name="Note 2 15 2" xfId="32426"/>
    <cellStyle name="Note 2 15 2 2" xfId="32427"/>
    <cellStyle name="Note 2 15 2 3" xfId="32428"/>
    <cellStyle name="Note 2 15 2 4" xfId="32429"/>
    <cellStyle name="Note 2 15 20" xfId="32430"/>
    <cellStyle name="Note 2 15 20 2" xfId="32431"/>
    <cellStyle name="Note 2 15 20 3" xfId="32432"/>
    <cellStyle name="Note 2 15 20 4" xfId="32433"/>
    <cellStyle name="Note 2 15 21" xfId="32434"/>
    <cellStyle name="Note 2 15 22" xfId="32435"/>
    <cellStyle name="Note 2 15 3" xfId="32436"/>
    <cellStyle name="Note 2 15 3 2" xfId="32437"/>
    <cellStyle name="Note 2 15 3 3" xfId="32438"/>
    <cellStyle name="Note 2 15 3 4" xfId="32439"/>
    <cellStyle name="Note 2 15 4" xfId="32440"/>
    <cellStyle name="Note 2 15 4 2" xfId="32441"/>
    <cellStyle name="Note 2 15 4 3" xfId="32442"/>
    <cellStyle name="Note 2 15 4 4" xfId="32443"/>
    <cellStyle name="Note 2 15 5" xfId="32444"/>
    <cellStyle name="Note 2 15 5 2" xfId="32445"/>
    <cellStyle name="Note 2 15 5 3" xfId="32446"/>
    <cellStyle name="Note 2 15 5 4" xfId="32447"/>
    <cellStyle name="Note 2 15 6" xfId="32448"/>
    <cellStyle name="Note 2 15 6 2" xfId="32449"/>
    <cellStyle name="Note 2 15 6 3" xfId="32450"/>
    <cellStyle name="Note 2 15 6 4" xfId="32451"/>
    <cellStyle name="Note 2 15 7" xfId="32452"/>
    <cellStyle name="Note 2 15 7 2" xfId="32453"/>
    <cellStyle name="Note 2 15 7 3" xfId="32454"/>
    <cellStyle name="Note 2 15 7 4" xfId="32455"/>
    <cellStyle name="Note 2 15 8" xfId="32456"/>
    <cellStyle name="Note 2 15 8 2" xfId="32457"/>
    <cellStyle name="Note 2 15 8 3" xfId="32458"/>
    <cellStyle name="Note 2 15 8 4" xfId="32459"/>
    <cellStyle name="Note 2 15 9" xfId="32460"/>
    <cellStyle name="Note 2 15 9 2" xfId="32461"/>
    <cellStyle name="Note 2 15 9 3" xfId="32462"/>
    <cellStyle name="Note 2 15 9 4" xfId="32463"/>
    <cellStyle name="Note 2 16" xfId="32464"/>
    <cellStyle name="Note 2 16 10" xfId="32465"/>
    <cellStyle name="Note 2 16 10 2" xfId="32466"/>
    <cellStyle name="Note 2 16 10 3" xfId="32467"/>
    <cellStyle name="Note 2 16 10 4" xfId="32468"/>
    <cellStyle name="Note 2 16 11" xfId="32469"/>
    <cellStyle name="Note 2 16 11 2" xfId="32470"/>
    <cellStyle name="Note 2 16 11 3" xfId="32471"/>
    <cellStyle name="Note 2 16 11 4" xfId="32472"/>
    <cellStyle name="Note 2 16 12" xfId="32473"/>
    <cellStyle name="Note 2 16 12 2" xfId="32474"/>
    <cellStyle name="Note 2 16 12 3" xfId="32475"/>
    <cellStyle name="Note 2 16 12 4" xfId="32476"/>
    <cellStyle name="Note 2 16 13" xfId="32477"/>
    <cellStyle name="Note 2 16 13 2" xfId="32478"/>
    <cellStyle name="Note 2 16 13 3" xfId="32479"/>
    <cellStyle name="Note 2 16 13 4" xfId="32480"/>
    <cellStyle name="Note 2 16 14" xfId="32481"/>
    <cellStyle name="Note 2 16 14 2" xfId="32482"/>
    <cellStyle name="Note 2 16 14 3" xfId="32483"/>
    <cellStyle name="Note 2 16 14 4" xfId="32484"/>
    <cellStyle name="Note 2 16 15" xfId="32485"/>
    <cellStyle name="Note 2 16 15 2" xfId="32486"/>
    <cellStyle name="Note 2 16 15 3" xfId="32487"/>
    <cellStyle name="Note 2 16 15 4" xfId="32488"/>
    <cellStyle name="Note 2 16 16" xfId="32489"/>
    <cellStyle name="Note 2 16 16 2" xfId="32490"/>
    <cellStyle name="Note 2 16 16 3" xfId="32491"/>
    <cellStyle name="Note 2 16 16 4" xfId="32492"/>
    <cellStyle name="Note 2 16 17" xfId="32493"/>
    <cellStyle name="Note 2 16 17 2" xfId="32494"/>
    <cellStyle name="Note 2 16 17 3" xfId="32495"/>
    <cellStyle name="Note 2 16 17 4" xfId="32496"/>
    <cellStyle name="Note 2 16 18" xfId="32497"/>
    <cellStyle name="Note 2 16 18 2" xfId="32498"/>
    <cellStyle name="Note 2 16 18 3" xfId="32499"/>
    <cellStyle name="Note 2 16 18 4" xfId="32500"/>
    <cellStyle name="Note 2 16 19" xfId="32501"/>
    <cellStyle name="Note 2 16 19 2" xfId="32502"/>
    <cellStyle name="Note 2 16 19 3" xfId="32503"/>
    <cellStyle name="Note 2 16 19 4" xfId="32504"/>
    <cellStyle name="Note 2 16 2" xfId="32505"/>
    <cellStyle name="Note 2 16 2 2" xfId="32506"/>
    <cellStyle name="Note 2 16 2 3" xfId="32507"/>
    <cellStyle name="Note 2 16 2 4" xfId="32508"/>
    <cellStyle name="Note 2 16 20" xfId="32509"/>
    <cellStyle name="Note 2 16 20 2" xfId="32510"/>
    <cellStyle name="Note 2 16 20 3" xfId="32511"/>
    <cellStyle name="Note 2 16 20 4" xfId="32512"/>
    <cellStyle name="Note 2 16 21" xfId="32513"/>
    <cellStyle name="Note 2 16 22" xfId="32514"/>
    <cellStyle name="Note 2 16 3" xfId="32515"/>
    <cellStyle name="Note 2 16 3 2" xfId="32516"/>
    <cellStyle name="Note 2 16 3 3" xfId="32517"/>
    <cellStyle name="Note 2 16 3 4" xfId="32518"/>
    <cellStyle name="Note 2 16 4" xfId="32519"/>
    <cellStyle name="Note 2 16 4 2" xfId="32520"/>
    <cellStyle name="Note 2 16 4 3" xfId="32521"/>
    <cellStyle name="Note 2 16 4 4" xfId="32522"/>
    <cellStyle name="Note 2 16 5" xfId="32523"/>
    <cellStyle name="Note 2 16 5 2" xfId="32524"/>
    <cellStyle name="Note 2 16 5 3" xfId="32525"/>
    <cellStyle name="Note 2 16 5 4" xfId="32526"/>
    <cellStyle name="Note 2 16 6" xfId="32527"/>
    <cellStyle name="Note 2 16 6 2" xfId="32528"/>
    <cellStyle name="Note 2 16 6 3" xfId="32529"/>
    <cellStyle name="Note 2 16 6 4" xfId="32530"/>
    <cellStyle name="Note 2 16 7" xfId="32531"/>
    <cellStyle name="Note 2 16 7 2" xfId="32532"/>
    <cellStyle name="Note 2 16 7 3" xfId="32533"/>
    <cellStyle name="Note 2 16 7 4" xfId="32534"/>
    <cellStyle name="Note 2 16 8" xfId="32535"/>
    <cellStyle name="Note 2 16 8 2" xfId="32536"/>
    <cellStyle name="Note 2 16 8 3" xfId="32537"/>
    <cellStyle name="Note 2 16 8 4" xfId="32538"/>
    <cellStyle name="Note 2 16 9" xfId="32539"/>
    <cellStyle name="Note 2 16 9 2" xfId="32540"/>
    <cellStyle name="Note 2 16 9 3" xfId="32541"/>
    <cellStyle name="Note 2 16 9 4" xfId="32542"/>
    <cellStyle name="Note 2 17" xfId="32543"/>
    <cellStyle name="Note 2 17 10" xfId="32544"/>
    <cellStyle name="Note 2 17 10 2" xfId="32545"/>
    <cellStyle name="Note 2 17 10 3" xfId="32546"/>
    <cellStyle name="Note 2 17 10 4" xfId="32547"/>
    <cellStyle name="Note 2 17 11" xfId="32548"/>
    <cellStyle name="Note 2 17 11 2" xfId="32549"/>
    <cellStyle name="Note 2 17 11 3" xfId="32550"/>
    <cellStyle name="Note 2 17 11 4" xfId="32551"/>
    <cellStyle name="Note 2 17 12" xfId="32552"/>
    <cellStyle name="Note 2 17 12 2" xfId="32553"/>
    <cellStyle name="Note 2 17 12 3" xfId="32554"/>
    <cellStyle name="Note 2 17 12 4" xfId="32555"/>
    <cellStyle name="Note 2 17 13" xfId="32556"/>
    <cellStyle name="Note 2 17 13 2" xfId="32557"/>
    <cellStyle name="Note 2 17 13 3" xfId="32558"/>
    <cellStyle name="Note 2 17 13 4" xfId="32559"/>
    <cellStyle name="Note 2 17 14" xfId="32560"/>
    <cellStyle name="Note 2 17 14 2" xfId="32561"/>
    <cellStyle name="Note 2 17 14 3" xfId="32562"/>
    <cellStyle name="Note 2 17 14 4" xfId="32563"/>
    <cellStyle name="Note 2 17 15" xfId="32564"/>
    <cellStyle name="Note 2 17 15 2" xfId="32565"/>
    <cellStyle name="Note 2 17 15 3" xfId="32566"/>
    <cellStyle name="Note 2 17 15 4" xfId="32567"/>
    <cellStyle name="Note 2 17 16" xfId="32568"/>
    <cellStyle name="Note 2 17 16 2" xfId="32569"/>
    <cellStyle name="Note 2 17 16 3" xfId="32570"/>
    <cellStyle name="Note 2 17 16 4" xfId="32571"/>
    <cellStyle name="Note 2 17 17" xfId="32572"/>
    <cellStyle name="Note 2 17 17 2" xfId="32573"/>
    <cellStyle name="Note 2 17 17 3" xfId="32574"/>
    <cellStyle name="Note 2 17 17 4" xfId="32575"/>
    <cellStyle name="Note 2 17 18" xfId="32576"/>
    <cellStyle name="Note 2 17 18 2" xfId="32577"/>
    <cellStyle name="Note 2 17 18 3" xfId="32578"/>
    <cellStyle name="Note 2 17 18 4" xfId="32579"/>
    <cellStyle name="Note 2 17 19" xfId="32580"/>
    <cellStyle name="Note 2 17 19 2" xfId="32581"/>
    <cellStyle name="Note 2 17 19 3" xfId="32582"/>
    <cellStyle name="Note 2 17 19 4" xfId="32583"/>
    <cellStyle name="Note 2 17 2" xfId="32584"/>
    <cellStyle name="Note 2 17 2 2" xfId="32585"/>
    <cellStyle name="Note 2 17 2 3" xfId="32586"/>
    <cellStyle name="Note 2 17 2 4" xfId="32587"/>
    <cellStyle name="Note 2 17 20" xfId="32588"/>
    <cellStyle name="Note 2 17 20 2" xfId="32589"/>
    <cellStyle name="Note 2 17 20 3" xfId="32590"/>
    <cellStyle name="Note 2 17 20 4" xfId="32591"/>
    <cellStyle name="Note 2 17 21" xfId="32592"/>
    <cellStyle name="Note 2 17 22" xfId="32593"/>
    <cellStyle name="Note 2 17 3" xfId="32594"/>
    <cellStyle name="Note 2 17 3 2" xfId="32595"/>
    <cellStyle name="Note 2 17 3 3" xfId="32596"/>
    <cellStyle name="Note 2 17 3 4" xfId="32597"/>
    <cellStyle name="Note 2 17 4" xfId="32598"/>
    <cellStyle name="Note 2 17 4 2" xfId="32599"/>
    <cellStyle name="Note 2 17 4 3" xfId="32600"/>
    <cellStyle name="Note 2 17 4 4" xfId="32601"/>
    <cellStyle name="Note 2 17 5" xfId="32602"/>
    <cellStyle name="Note 2 17 5 2" xfId="32603"/>
    <cellStyle name="Note 2 17 5 3" xfId="32604"/>
    <cellStyle name="Note 2 17 5 4" xfId="32605"/>
    <cellStyle name="Note 2 17 6" xfId="32606"/>
    <cellStyle name="Note 2 17 6 2" xfId="32607"/>
    <cellStyle name="Note 2 17 6 3" xfId="32608"/>
    <cellStyle name="Note 2 17 6 4" xfId="32609"/>
    <cellStyle name="Note 2 17 7" xfId="32610"/>
    <cellStyle name="Note 2 17 7 2" xfId="32611"/>
    <cellStyle name="Note 2 17 7 3" xfId="32612"/>
    <cellStyle name="Note 2 17 7 4" xfId="32613"/>
    <cellStyle name="Note 2 17 8" xfId="32614"/>
    <cellStyle name="Note 2 17 8 2" xfId="32615"/>
    <cellStyle name="Note 2 17 8 3" xfId="32616"/>
    <cellStyle name="Note 2 17 8 4" xfId="32617"/>
    <cellStyle name="Note 2 17 9" xfId="32618"/>
    <cellStyle name="Note 2 17 9 2" xfId="32619"/>
    <cellStyle name="Note 2 17 9 3" xfId="32620"/>
    <cellStyle name="Note 2 17 9 4" xfId="32621"/>
    <cellStyle name="Note 2 18" xfId="32622"/>
    <cellStyle name="Note 2 18 10" xfId="32623"/>
    <cellStyle name="Note 2 18 10 2" xfId="32624"/>
    <cellStyle name="Note 2 18 10 3" xfId="32625"/>
    <cellStyle name="Note 2 18 10 4" xfId="32626"/>
    <cellStyle name="Note 2 18 11" xfId="32627"/>
    <cellStyle name="Note 2 18 11 2" xfId="32628"/>
    <cellStyle name="Note 2 18 11 3" xfId="32629"/>
    <cellStyle name="Note 2 18 11 4" xfId="32630"/>
    <cellStyle name="Note 2 18 12" xfId="32631"/>
    <cellStyle name="Note 2 18 12 2" xfId="32632"/>
    <cellStyle name="Note 2 18 12 3" xfId="32633"/>
    <cellStyle name="Note 2 18 12 4" xfId="32634"/>
    <cellStyle name="Note 2 18 13" xfId="32635"/>
    <cellStyle name="Note 2 18 13 2" xfId="32636"/>
    <cellStyle name="Note 2 18 13 3" xfId="32637"/>
    <cellStyle name="Note 2 18 13 4" xfId="32638"/>
    <cellStyle name="Note 2 18 14" xfId="32639"/>
    <cellStyle name="Note 2 18 14 2" xfId="32640"/>
    <cellStyle name="Note 2 18 14 3" xfId="32641"/>
    <cellStyle name="Note 2 18 14 4" xfId="32642"/>
    <cellStyle name="Note 2 18 15" xfId="32643"/>
    <cellStyle name="Note 2 18 15 2" xfId="32644"/>
    <cellStyle name="Note 2 18 15 3" xfId="32645"/>
    <cellStyle name="Note 2 18 15 4" xfId="32646"/>
    <cellStyle name="Note 2 18 16" xfId="32647"/>
    <cellStyle name="Note 2 18 16 2" xfId="32648"/>
    <cellStyle name="Note 2 18 16 3" xfId="32649"/>
    <cellStyle name="Note 2 18 16 4" xfId="32650"/>
    <cellStyle name="Note 2 18 17" xfId="32651"/>
    <cellStyle name="Note 2 18 17 2" xfId="32652"/>
    <cellStyle name="Note 2 18 17 3" xfId="32653"/>
    <cellStyle name="Note 2 18 17 4" xfId="32654"/>
    <cellStyle name="Note 2 18 18" xfId="32655"/>
    <cellStyle name="Note 2 18 18 2" xfId="32656"/>
    <cellStyle name="Note 2 18 18 3" xfId="32657"/>
    <cellStyle name="Note 2 18 18 4" xfId="32658"/>
    <cellStyle name="Note 2 18 19" xfId="32659"/>
    <cellStyle name="Note 2 18 19 2" xfId="32660"/>
    <cellStyle name="Note 2 18 19 3" xfId="32661"/>
    <cellStyle name="Note 2 18 19 4" xfId="32662"/>
    <cellStyle name="Note 2 18 2" xfId="32663"/>
    <cellStyle name="Note 2 18 2 2" xfId="32664"/>
    <cellStyle name="Note 2 18 2 3" xfId="32665"/>
    <cellStyle name="Note 2 18 2 4" xfId="32666"/>
    <cellStyle name="Note 2 18 20" xfId="32667"/>
    <cellStyle name="Note 2 18 20 2" xfId="32668"/>
    <cellStyle name="Note 2 18 20 3" xfId="32669"/>
    <cellStyle name="Note 2 18 20 4" xfId="32670"/>
    <cellStyle name="Note 2 18 21" xfId="32671"/>
    <cellStyle name="Note 2 18 22" xfId="32672"/>
    <cellStyle name="Note 2 18 3" xfId="32673"/>
    <cellStyle name="Note 2 18 3 2" xfId="32674"/>
    <cellStyle name="Note 2 18 3 3" xfId="32675"/>
    <cellStyle name="Note 2 18 3 4" xfId="32676"/>
    <cellStyle name="Note 2 18 4" xfId="32677"/>
    <cellStyle name="Note 2 18 4 2" xfId="32678"/>
    <cellStyle name="Note 2 18 4 3" xfId="32679"/>
    <cellStyle name="Note 2 18 4 4" xfId="32680"/>
    <cellStyle name="Note 2 18 5" xfId="32681"/>
    <cellStyle name="Note 2 18 5 2" xfId="32682"/>
    <cellStyle name="Note 2 18 5 3" xfId="32683"/>
    <cellStyle name="Note 2 18 5 4" xfId="32684"/>
    <cellStyle name="Note 2 18 6" xfId="32685"/>
    <cellStyle name="Note 2 18 6 2" xfId="32686"/>
    <cellStyle name="Note 2 18 6 3" xfId="32687"/>
    <cellStyle name="Note 2 18 6 4" xfId="32688"/>
    <cellStyle name="Note 2 18 7" xfId="32689"/>
    <cellStyle name="Note 2 18 7 2" xfId="32690"/>
    <cellStyle name="Note 2 18 7 3" xfId="32691"/>
    <cellStyle name="Note 2 18 7 4" xfId="32692"/>
    <cellStyle name="Note 2 18 8" xfId="32693"/>
    <cellStyle name="Note 2 18 8 2" xfId="32694"/>
    <cellStyle name="Note 2 18 8 3" xfId="32695"/>
    <cellStyle name="Note 2 18 8 4" xfId="32696"/>
    <cellStyle name="Note 2 18 9" xfId="32697"/>
    <cellStyle name="Note 2 18 9 2" xfId="32698"/>
    <cellStyle name="Note 2 18 9 3" xfId="32699"/>
    <cellStyle name="Note 2 18 9 4" xfId="32700"/>
    <cellStyle name="Note 2 19" xfId="32701"/>
    <cellStyle name="Note 2 19 2" xfId="32702"/>
    <cellStyle name="Note 2 19 3" xfId="32703"/>
    <cellStyle name="Note 2 2" xfId="32704"/>
    <cellStyle name="Note 2 2 10" xfId="32705"/>
    <cellStyle name="Note 2 2 10 10" xfId="32706"/>
    <cellStyle name="Note 2 2 10 10 2" xfId="32707"/>
    <cellStyle name="Note 2 2 10 10 3" xfId="32708"/>
    <cellStyle name="Note 2 2 10 10 4" xfId="32709"/>
    <cellStyle name="Note 2 2 10 11" xfId="32710"/>
    <cellStyle name="Note 2 2 10 11 2" xfId="32711"/>
    <cellStyle name="Note 2 2 10 11 3" xfId="32712"/>
    <cellStyle name="Note 2 2 10 11 4" xfId="32713"/>
    <cellStyle name="Note 2 2 10 12" xfId="32714"/>
    <cellStyle name="Note 2 2 10 12 2" xfId="32715"/>
    <cellStyle name="Note 2 2 10 12 3" xfId="32716"/>
    <cellStyle name="Note 2 2 10 12 4" xfId="32717"/>
    <cellStyle name="Note 2 2 10 13" xfId="32718"/>
    <cellStyle name="Note 2 2 10 13 2" xfId="32719"/>
    <cellStyle name="Note 2 2 10 13 3" xfId="32720"/>
    <cellStyle name="Note 2 2 10 13 4" xfId="32721"/>
    <cellStyle name="Note 2 2 10 14" xfId="32722"/>
    <cellStyle name="Note 2 2 10 14 2" xfId="32723"/>
    <cellStyle name="Note 2 2 10 14 3" xfId="32724"/>
    <cellStyle name="Note 2 2 10 14 4" xfId="32725"/>
    <cellStyle name="Note 2 2 10 15" xfId="32726"/>
    <cellStyle name="Note 2 2 10 15 2" xfId="32727"/>
    <cellStyle name="Note 2 2 10 15 3" xfId="32728"/>
    <cellStyle name="Note 2 2 10 15 4" xfId="32729"/>
    <cellStyle name="Note 2 2 10 16" xfId="32730"/>
    <cellStyle name="Note 2 2 10 16 2" xfId="32731"/>
    <cellStyle name="Note 2 2 10 16 3" xfId="32732"/>
    <cellStyle name="Note 2 2 10 16 4" xfId="32733"/>
    <cellStyle name="Note 2 2 10 17" xfId="32734"/>
    <cellStyle name="Note 2 2 10 17 2" xfId="32735"/>
    <cellStyle name="Note 2 2 10 17 3" xfId="32736"/>
    <cellStyle name="Note 2 2 10 17 4" xfId="32737"/>
    <cellStyle name="Note 2 2 10 18" xfId="32738"/>
    <cellStyle name="Note 2 2 10 18 2" xfId="32739"/>
    <cellStyle name="Note 2 2 10 18 3" xfId="32740"/>
    <cellStyle name="Note 2 2 10 18 4" xfId="32741"/>
    <cellStyle name="Note 2 2 10 19" xfId="32742"/>
    <cellStyle name="Note 2 2 10 19 2" xfId="32743"/>
    <cellStyle name="Note 2 2 10 19 3" xfId="32744"/>
    <cellStyle name="Note 2 2 10 19 4" xfId="32745"/>
    <cellStyle name="Note 2 2 10 2" xfId="32746"/>
    <cellStyle name="Note 2 2 10 2 2" xfId="32747"/>
    <cellStyle name="Note 2 2 10 2 3" xfId="32748"/>
    <cellStyle name="Note 2 2 10 2 4" xfId="32749"/>
    <cellStyle name="Note 2 2 10 20" xfId="32750"/>
    <cellStyle name="Note 2 2 10 20 2" xfId="32751"/>
    <cellStyle name="Note 2 2 10 20 3" xfId="32752"/>
    <cellStyle name="Note 2 2 10 20 4" xfId="32753"/>
    <cellStyle name="Note 2 2 10 21" xfId="32754"/>
    <cellStyle name="Note 2 2 10 22" xfId="32755"/>
    <cellStyle name="Note 2 2 10 3" xfId="32756"/>
    <cellStyle name="Note 2 2 10 3 2" xfId="32757"/>
    <cellStyle name="Note 2 2 10 3 3" xfId="32758"/>
    <cellStyle name="Note 2 2 10 3 4" xfId="32759"/>
    <cellStyle name="Note 2 2 10 4" xfId="32760"/>
    <cellStyle name="Note 2 2 10 4 2" xfId="32761"/>
    <cellStyle name="Note 2 2 10 4 3" xfId="32762"/>
    <cellStyle name="Note 2 2 10 4 4" xfId="32763"/>
    <cellStyle name="Note 2 2 10 5" xfId="32764"/>
    <cellStyle name="Note 2 2 10 5 2" xfId="32765"/>
    <cellStyle name="Note 2 2 10 5 3" xfId="32766"/>
    <cellStyle name="Note 2 2 10 5 4" xfId="32767"/>
    <cellStyle name="Note 2 2 10 6" xfId="32768"/>
    <cellStyle name="Note 2 2 10 6 2" xfId="32769"/>
    <cellStyle name="Note 2 2 10 6 3" xfId="32770"/>
    <cellStyle name="Note 2 2 10 6 4" xfId="32771"/>
    <cellStyle name="Note 2 2 10 7" xfId="32772"/>
    <cellStyle name="Note 2 2 10 7 2" xfId="32773"/>
    <cellStyle name="Note 2 2 10 7 3" xfId="32774"/>
    <cellStyle name="Note 2 2 10 7 4" xfId="32775"/>
    <cellStyle name="Note 2 2 10 8" xfId="32776"/>
    <cellStyle name="Note 2 2 10 8 2" xfId="32777"/>
    <cellStyle name="Note 2 2 10 8 3" xfId="32778"/>
    <cellStyle name="Note 2 2 10 8 4" xfId="32779"/>
    <cellStyle name="Note 2 2 10 9" xfId="32780"/>
    <cellStyle name="Note 2 2 10 9 2" xfId="32781"/>
    <cellStyle name="Note 2 2 10 9 3" xfId="32782"/>
    <cellStyle name="Note 2 2 10 9 4" xfId="32783"/>
    <cellStyle name="Note 2 2 11" xfId="32784"/>
    <cellStyle name="Note 2 2 11 10" xfId="32785"/>
    <cellStyle name="Note 2 2 11 10 2" xfId="32786"/>
    <cellStyle name="Note 2 2 11 10 3" xfId="32787"/>
    <cellStyle name="Note 2 2 11 10 4" xfId="32788"/>
    <cellStyle name="Note 2 2 11 11" xfId="32789"/>
    <cellStyle name="Note 2 2 11 11 2" xfId="32790"/>
    <cellStyle name="Note 2 2 11 11 3" xfId="32791"/>
    <cellStyle name="Note 2 2 11 11 4" xfId="32792"/>
    <cellStyle name="Note 2 2 11 12" xfId="32793"/>
    <cellStyle name="Note 2 2 11 12 2" xfId="32794"/>
    <cellStyle name="Note 2 2 11 12 3" xfId="32795"/>
    <cellStyle name="Note 2 2 11 12 4" xfId="32796"/>
    <cellStyle name="Note 2 2 11 13" xfId="32797"/>
    <cellStyle name="Note 2 2 11 13 2" xfId="32798"/>
    <cellStyle name="Note 2 2 11 13 3" xfId="32799"/>
    <cellStyle name="Note 2 2 11 13 4" xfId="32800"/>
    <cellStyle name="Note 2 2 11 14" xfId="32801"/>
    <cellStyle name="Note 2 2 11 14 2" xfId="32802"/>
    <cellStyle name="Note 2 2 11 14 3" xfId="32803"/>
    <cellStyle name="Note 2 2 11 14 4" xfId="32804"/>
    <cellStyle name="Note 2 2 11 15" xfId="32805"/>
    <cellStyle name="Note 2 2 11 15 2" xfId="32806"/>
    <cellStyle name="Note 2 2 11 15 3" xfId="32807"/>
    <cellStyle name="Note 2 2 11 15 4" xfId="32808"/>
    <cellStyle name="Note 2 2 11 16" xfId="32809"/>
    <cellStyle name="Note 2 2 11 16 2" xfId="32810"/>
    <cellStyle name="Note 2 2 11 16 3" xfId="32811"/>
    <cellStyle name="Note 2 2 11 16 4" xfId="32812"/>
    <cellStyle name="Note 2 2 11 17" xfId="32813"/>
    <cellStyle name="Note 2 2 11 17 2" xfId="32814"/>
    <cellStyle name="Note 2 2 11 17 3" xfId="32815"/>
    <cellStyle name="Note 2 2 11 17 4" xfId="32816"/>
    <cellStyle name="Note 2 2 11 18" xfId="32817"/>
    <cellStyle name="Note 2 2 11 18 2" xfId="32818"/>
    <cellStyle name="Note 2 2 11 18 3" xfId="32819"/>
    <cellStyle name="Note 2 2 11 18 4" xfId="32820"/>
    <cellStyle name="Note 2 2 11 19" xfId="32821"/>
    <cellStyle name="Note 2 2 11 19 2" xfId="32822"/>
    <cellStyle name="Note 2 2 11 19 3" xfId="32823"/>
    <cellStyle name="Note 2 2 11 19 4" xfId="32824"/>
    <cellStyle name="Note 2 2 11 2" xfId="32825"/>
    <cellStyle name="Note 2 2 11 2 2" xfId="32826"/>
    <cellStyle name="Note 2 2 11 2 3" xfId="32827"/>
    <cellStyle name="Note 2 2 11 2 4" xfId="32828"/>
    <cellStyle name="Note 2 2 11 20" xfId="32829"/>
    <cellStyle name="Note 2 2 11 20 2" xfId="32830"/>
    <cellStyle name="Note 2 2 11 20 3" xfId="32831"/>
    <cellStyle name="Note 2 2 11 20 4" xfId="32832"/>
    <cellStyle name="Note 2 2 11 21" xfId="32833"/>
    <cellStyle name="Note 2 2 11 22" xfId="32834"/>
    <cellStyle name="Note 2 2 11 3" xfId="32835"/>
    <cellStyle name="Note 2 2 11 3 2" xfId="32836"/>
    <cellStyle name="Note 2 2 11 3 3" xfId="32837"/>
    <cellStyle name="Note 2 2 11 3 4" xfId="32838"/>
    <cellStyle name="Note 2 2 11 4" xfId="32839"/>
    <cellStyle name="Note 2 2 11 4 2" xfId="32840"/>
    <cellStyle name="Note 2 2 11 4 3" xfId="32841"/>
    <cellStyle name="Note 2 2 11 4 4" xfId="32842"/>
    <cellStyle name="Note 2 2 11 5" xfId="32843"/>
    <cellStyle name="Note 2 2 11 5 2" xfId="32844"/>
    <cellStyle name="Note 2 2 11 5 3" xfId="32845"/>
    <cellStyle name="Note 2 2 11 5 4" xfId="32846"/>
    <cellStyle name="Note 2 2 11 6" xfId="32847"/>
    <cellStyle name="Note 2 2 11 6 2" xfId="32848"/>
    <cellStyle name="Note 2 2 11 6 3" xfId="32849"/>
    <cellStyle name="Note 2 2 11 6 4" xfId="32850"/>
    <cellStyle name="Note 2 2 11 7" xfId="32851"/>
    <cellStyle name="Note 2 2 11 7 2" xfId="32852"/>
    <cellStyle name="Note 2 2 11 7 3" xfId="32853"/>
    <cellStyle name="Note 2 2 11 7 4" xfId="32854"/>
    <cellStyle name="Note 2 2 11 8" xfId="32855"/>
    <cellStyle name="Note 2 2 11 8 2" xfId="32856"/>
    <cellStyle name="Note 2 2 11 8 3" xfId="32857"/>
    <cellStyle name="Note 2 2 11 8 4" xfId="32858"/>
    <cellStyle name="Note 2 2 11 9" xfId="32859"/>
    <cellStyle name="Note 2 2 11 9 2" xfId="32860"/>
    <cellStyle name="Note 2 2 11 9 3" xfId="32861"/>
    <cellStyle name="Note 2 2 11 9 4" xfId="32862"/>
    <cellStyle name="Note 2 2 12" xfId="32863"/>
    <cellStyle name="Note 2 2 12 2" xfId="32864"/>
    <cellStyle name="Note 2 2 12 3" xfId="32865"/>
    <cellStyle name="Note 2 2 12 4" xfId="32866"/>
    <cellStyle name="Note 2 2 13" xfId="32867"/>
    <cellStyle name="Note 2 2 13 2" xfId="32868"/>
    <cellStyle name="Note 2 2 13 3" xfId="32869"/>
    <cellStyle name="Note 2 2 13 4" xfId="32870"/>
    <cellStyle name="Note 2 2 14" xfId="32871"/>
    <cellStyle name="Note 2 2 14 2" xfId="32872"/>
    <cellStyle name="Note 2 2 14 3" xfId="32873"/>
    <cellStyle name="Note 2 2 14 4" xfId="32874"/>
    <cellStyle name="Note 2 2 15" xfId="32875"/>
    <cellStyle name="Note 2 2 15 2" xfId="32876"/>
    <cellStyle name="Note 2 2 15 3" xfId="32877"/>
    <cellStyle name="Note 2 2 15 4" xfId="32878"/>
    <cellStyle name="Note 2 2 16" xfId="32879"/>
    <cellStyle name="Note 2 2 16 2" xfId="32880"/>
    <cellStyle name="Note 2 2 16 3" xfId="32881"/>
    <cellStyle name="Note 2 2 16 4" xfId="32882"/>
    <cellStyle name="Note 2 2 17" xfId="32883"/>
    <cellStyle name="Note 2 2 17 2" xfId="32884"/>
    <cellStyle name="Note 2 2 17 3" xfId="32885"/>
    <cellStyle name="Note 2 2 17 4" xfId="32886"/>
    <cellStyle name="Note 2 2 18" xfId="32887"/>
    <cellStyle name="Note 2 2 18 2" xfId="32888"/>
    <cellStyle name="Note 2 2 18 3" xfId="32889"/>
    <cellStyle name="Note 2 2 18 4" xfId="32890"/>
    <cellStyle name="Note 2 2 19" xfId="32891"/>
    <cellStyle name="Note 2 2 19 2" xfId="32892"/>
    <cellStyle name="Note 2 2 19 3" xfId="32893"/>
    <cellStyle name="Note 2 2 19 4" xfId="32894"/>
    <cellStyle name="Note 2 2 2" xfId="32895"/>
    <cellStyle name="Note 2 2 2 2" xfId="32896"/>
    <cellStyle name="Note 2 2 2 2 10" xfId="32897"/>
    <cellStyle name="Note 2 2 2 2 10 2" xfId="32898"/>
    <cellStyle name="Note 2 2 2 2 10 3" xfId="32899"/>
    <cellStyle name="Note 2 2 2 2 10 4" xfId="32900"/>
    <cellStyle name="Note 2 2 2 2 11" xfId="32901"/>
    <cellStyle name="Note 2 2 2 2 11 2" xfId="32902"/>
    <cellStyle name="Note 2 2 2 2 11 3" xfId="32903"/>
    <cellStyle name="Note 2 2 2 2 11 4" xfId="32904"/>
    <cellStyle name="Note 2 2 2 2 12" xfId="32905"/>
    <cellStyle name="Note 2 2 2 2 12 2" xfId="32906"/>
    <cellStyle name="Note 2 2 2 2 12 3" xfId="32907"/>
    <cellStyle name="Note 2 2 2 2 12 4" xfId="32908"/>
    <cellStyle name="Note 2 2 2 2 13" xfId="32909"/>
    <cellStyle name="Note 2 2 2 2 13 2" xfId="32910"/>
    <cellStyle name="Note 2 2 2 2 13 3" xfId="32911"/>
    <cellStyle name="Note 2 2 2 2 13 4" xfId="32912"/>
    <cellStyle name="Note 2 2 2 2 14" xfId="32913"/>
    <cellStyle name="Note 2 2 2 2 14 2" xfId="32914"/>
    <cellStyle name="Note 2 2 2 2 14 3" xfId="32915"/>
    <cellStyle name="Note 2 2 2 2 14 4" xfId="32916"/>
    <cellStyle name="Note 2 2 2 2 15" xfId="32917"/>
    <cellStyle name="Note 2 2 2 2 15 2" xfId="32918"/>
    <cellStyle name="Note 2 2 2 2 15 3" xfId="32919"/>
    <cellStyle name="Note 2 2 2 2 15 4" xfId="32920"/>
    <cellStyle name="Note 2 2 2 2 16" xfId="32921"/>
    <cellStyle name="Note 2 2 2 2 16 2" xfId="32922"/>
    <cellStyle name="Note 2 2 2 2 16 3" xfId="32923"/>
    <cellStyle name="Note 2 2 2 2 16 4" xfId="32924"/>
    <cellStyle name="Note 2 2 2 2 17" xfId="32925"/>
    <cellStyle name="Note 2 2 2 2 17 2" xfId="32926"/>
    <cellStyle name="Note 2 2 2 2 17 3" xfId="32927"/>
    <cellStyle name="Note 2 2 2 2 17 4" xfId="32928"/>
    <cellStyle name="Note 2 2 2 2 18" xfId="32929"/>
    <cellStyle name="Note 2 2 2 2 18 2" xfId="32930"/>
    <cellStyle name="Note 2 2 2 2 18 3" xfId="32931"/>
    <cellStyle name="Note 2 2 2 2 18 4" xfId="32932"/>
    <cellStyle name="Note 2 2 2 2 19" xfId="32933"/>
    <cellStyle name="Note 2 2 2 2 19 2" xfId="32934"/>
    <cellStyle name="Note 2 2 2 2 19 3" xfId="32935"/>
    <cellStyle name="Note 2 2 2 2 19 4" xfId="32936"/>
    <cellStyle name="Note 2 2 2 2 2" xfId="32937"/>
    <cellStyle name="Note 2 2 2 2 2 10" xfId="32938"/>
    <cellStyle name="Note 2 2 2 2 2 10 2" xfId="32939"/>
    <cellStyle name="Note 2 2 2 2 2 10 3" xfId="32940"/>
    <cellStyle name="Note 2 2 2 2 2 10 4" xfId="32941"/>
    <cellStyle name="Note 2 2 2 2 2 11" xfId="32942"/>
    <cellStyle name="Note 2 2 2 2 2 11 2" xfId="32943"/>
    <cellStyle name="Note 2 2 2 2 2 11 3" xfId="32944"/>
    <cellStyle name="Note 2 2 2 2 2 11 4" xfId="32945"/>
    <cellStyle name="Note 2 2 2 2 2 12" xfId="32946"/>
    <cellStyle name="Note 2 2 2 2 2 12 2" xfId="32947"/>
    <cellStyle name="Note 2 2 2 2 2 12 3" xfId="32948"/>
    <cellStyle name="Note 2 2 2 2 2 12 4" xfId="32949"/>
    <cellStyle name="Note 2 2 2 2 2 13" xfId="32950"/>
    <cellStyle name="Note 2 2 2 2 2 13 2" xfId="32951"/>
    <cellStyle name="Note 2 2 2 2 2 13 3" xfId="32952"/>
    <cellStyle name="Note 2 2 2 2 2 13 4" xfId="32953"/>
    <cellStyle name="Note 2 2 2 2 2 14" xfId="32954"/>
    <cellStyle name="Note 2 2 2 2 2 14 2" xfId="32955"/>
    <cellStyle name="Note 2 2 2 2 2 14 3" xfId="32956"/>
    <cellStyle name="Note 2 2 2 2 2 14 4" xfId="32957"/>
    <cellStyle name="Note 2 2 2 2 2 15" xfId="32958"/>
    <cellStyle name="Note 2 2 2 2 2 15 2" xfId="32959"/>
    <cellStyle name="Note 2 2 2 2 2 15 3" xfId="32960"/>
    <cellStyle name="Note 2 2 2 2 2 15 4" xfId="32961"/>
    <cellStyle name="Note 2 2 2 2 2 16" xfId="32962"/>
    <cellStyle name="Note 2 2 2 2 2 16 2" xfId="32963"/>
    <cellStyle name="Note 2 2 2 2 2 16 3" xfId="32964"/>
    <cellStyle name="Note 2 2 2 2 2 16 4" xfId="32965"/>
    <cellStyle name="Note 2 2 2 2 2 17" xfId="32966"/>
    <cellStyle name="Note 2 2 2 2 2 17 2" xfId="32967"/>
    <cellStyle name="Note 2 2 2 2 2 17 3" xfId="32968"/>
    <cellStyle name="Note 2 2 2 2 2 17 4" xfId="32969"/>
    <cellStyle name="Note 2 2 2 2 2 18" xfId="32970"/>
    <cellStyle name="Note 2 2 2 2 2 18 2" xfId="32971"/>
    <cellStyle name="Note 2 2 2 2 2 18 3" xfId="32972"/>
    <cellStyle name="Note 2 2 2 2 2 18 4" xfId="32973"/>
    <cellStyle name="Note 2 2 2 2 2 19" xfId="32974"/>
    <cellStyle name="Note 2 2 2 2 2 19 2" xfId="32975"/>
    <cellStyle name="Note 2 2 2 2 2 19 3" xfId="32976"/>
    <cellStyle name="Note 2 2 2 2 2 19 4" xfId="32977"/>
    <cellStyle name="Note 2 2 2 2 2 2" xfId="32978"/>
    <cellStyle name="Note 2 2 2 2 2 2 10" xfId="32979"/>
    <cellStyle name="Note 2 2 2 2 2 2 10 2" xfId="32980"/>
    <cellStyle name="Note 2 2 2 2 2 2 10 3" xfId="32981"/>
    <cellStyle name="Note 2 2 2 2 2 2 10 4" xfId="32982"/>
    <cellStyle name="Note 2 2 2 2 2 2 11" xfId="32983"/>
    <cellStyle name="Note 2 2 2 2 2 2 11 2" xfId="32984"/>
    <cellStyle name="Note 2 2 2 2 2 2 11 3" xfId="32985"/>
    <cellStyle name="Note 2 2 2 2 2 2 11 4" xfId="32986"/>
    <cellStyle name="Note 2 2 2 2 2 2 12" xfId="32987"/>
    <cellStyle name="Note 2 2 2 2 2 2 12 2" xfId="32988"/>
    <cellStyle name="Note 2 2 2 2 2 2 12 3" xfId="32989"/>
    <cellStyle name="Note 2 2 2 2 2 2 12 4" xfId="32990"/>
    <cellStyle name="Note 2 2 2 2 2 2 13" xfId="32991"/>
    <cellStyle name="Note 2 2 2 2 2 2 13 2" xfId="32992"/>
    <cellStyle name="Note 2 2 2 2 2 2 13 3" xfId="32993"/>
    <cellStyle name="Note 2 2 2 2 2 2 13 4" xfId="32994"/>
    <cellStyle name="Note 2 2 2 2 2 2 14" xfId="32995"/>
    <cellStyle name="Note 2 2 2 2 2 2 14 2" xfId="32996"/>
    <cellStyle name="Note 2 2 2 2 2 2 14 3" xfId="32997"/>
    <cellStyle name="Note 2 2 2 2 2 2 14 4" xfId="32998"/>
    <cellStyle name="Note 2 2 2 2 2 2 15" xfId="32999"/>
    <cellStyle name="Note 2 2 2 2 2 2 15 2" xfId="33000"/>
    <cellStyle name="Note 2 2 2 2 2 2 15 3" xfId="33001"/>
    <cellStyle name="Note 2 2 2 2 2 2 15 4" xfId="33002"/>
    <cellStyle name="Note 2 2 2 2 2 2 16" xfId="33003"/>
    <cellStyle name="Note 2 2 2 2 2 2 16 2" xfId="33004"/>
    <cellStyle name="Note 2 2 2 2 2 2 16 3" xfId="33005"/>
    <cellStyle name="Note 2 2 2 2 2 2 16 4" xfId="33006"/>
    <cellStyle name="Note 2 2 2 2 2 2 17" xfId="33007"/>
    <cellStyle name="Note 2 2 2 2 2 2 17 2" xfId="33008"/>
    <cellStyle name="Note 2 2 2 2 2 2 17 3" xfId="33009"/>
    <cellStyle name="Note 2 2 2 2 2 2 17 4" xfId="33010"/>
    <cellStyle name="Note 2 2 2 2 2 2 18" xfId="33011"/>
    <cellStyle name="Note 2 2 2 2 2 2 18 2" xfId="33012"/>
    <cellStyle name="Note 2 2 2 2 2 2 18 3" xfId="33013"/>
    <cellStyle name="Note 2 2 2 2 2 2 18 4" xfId="33014"/>
    <cellStyle name="Note 2 2 2 2 2 2 19" xfId="33015"/>
    <cellStyle name="Note 2 2 2 2 2 2 19 2" xfId="33016"/>
    <cellStyle name="Note 2 2 2 2 2 2 19 3" xfId="33017"/>
    <cellStyle name="Note 2 2 2 2 2 2 19 4" xfId="33018"/>
    <cellStyle name="Note 2 2 2 2 2 2 2" xfId="33019"/>
    <cellStyle name="Note 2 2 2 2 2 2 2 10" xfId="33020"/>
    <cellStyle name="Note 2 2 2 2 2 2 2 10 2" xfId="33021"/>
    <cellStyle name="Note 2 2 2 2 2 2 2 10 3" xfId="33022"/>
    <cellStyle name="Note 2 2 2 2 2 2 2 10 4" xfId="33023"/>
    <cellStyle name="Note 2 2 2 2 2 2 2 11" xfId="33024"/>
    <cellStyle name="Note 2 2 2 2 2 2 2 11 2" xfId="33025"/>
    <cellStyle name="Note 2 2 2 2 2 2 2 11 3" xfId="33026"/>
    <cellStyle name="Note 2 2 2 2 2 2 2 11 4" xfId="33027"/>
    <cellStyle name="Note 2 2 2 2 2 2 2 12" xfId="33028"/>
    <cellStyle name="Note 2 2 2 2 2 2 2 12 2" xfId="33029"/>
    <cellStyle name="Note 2 2 2 2 2 2 2 12 3" xfId="33030"/>
    <cellStyle name="Note 2 2 2 2 2 2 2 12 4" xfId="33031"/>
    <cellStyle name="Note 2 2 2 2 2 2 2 13" xfId="33032"/>
    <cellStyle name="Note 2 2 2 2 2 2 2 13 2" xfId="33033"/>
    <cellStyle name="Note 2 2 2 2 2 2 2 13 3" xfId="33034"/>
    <cellStyle name="Note 2 2 2 2 2 2 2 13 4" xfId="33035"/>
    <cellStyle name="Note 2 2 2 2 2 2 2 14" xfId="33036"/>
    <cellStyle name="Note 2 2 2 2 2 2 2 14 2" xfId="33037"/>
    <cellStyle name="Note 2 2 2 2 2 2 2 14 3" xfId="33038"/>
    <cellStyle name="Note 2 2 2 2 2 2 2 14 4" xfId="33039"/>
    <cellStyle name="Note 2 2 2 2 2 2 2 15" xfId="33040"/>
    <cellStyle name="Note 2 2 2 2 2 2 2 15 2" xfId="33041"/>
    <cellStyle name="Note 2 2 2 2 2 2 2 15 3" xfId="33042"/>
    <cellStyle name="Note 2 2 2 2 2 2 2 15 4" xfId="33043"/>
    <cellStyle name="Note 2 2 2 2 2 2 2 16" xfId="33044"/>
    <cellStyle name="Note 2 2 2 2 2 2 2 16 2" xfId="33045"/>
    <cellStyle name="Note 2 2 2 2 2 2 2 16 3" xfId="33046"/>
    <cellStyle name="Note 2 2 2 2 2 2 2 16 4" xfId="33047"/>
    <cellStyle name="Note 2 2 2 2 2 2 2 17" xfId="33048"/>
    <cellStyle name="Note 2 2 2 2 2 2 2 17 2" xfId="33049"/>
    <cellStyle name="Note 2 2 2 2 2 2 2 17 3" xfId="33050"/>
    <cellStyle name="Note 2 2 2 2 2 2 2 17 4" xfId="33051"/>
    <cellStyle name="Note 2 2 2 2 2 2 2 18" xfId="33052"/>
    <cellStyle name="Note 2 2 2 2 2 2 2 18 2" xfId="33053"/>
    <cellStyle name="Note 2 2 2 2 2 2 2 18 3" xfId="33054"/>
    <cellStyle name="Note 2 2 2 2 2 2 2 18 4" xfId="33055"/>
    <cellStyle name="Note 2 2 2 2 2 2 2 19" xfId="33056"/>
    <cellStyle name="Note 2 2 2 2 2 2 2 19 2" xfId="33057"/>
    <cellStyle name="Note 2 2 2 2 2 2 2 19 3" xfId="33058"/>
    <cellStyle name="Note 2 2 2 2 2 2 2 19 4" xfId="33059"/>
    <cellStyle name="Note 2 2 2 2 2 2 2 2" xfId="33060"/>
    <cellStyle name="Note 2 2 2 2 2 2 2 2 10" xfId="33061"/>
    <cellStyle name="Note 2 2 2 2 2 2 2 2 10 2" xfId="33062"/>
    <cellStyle name="Note 2 2 2 2 2 2 2 2 10 3" xfId="33063"/>
    <cellStyle name="Note 2 2 2 2 2 2 2 2 10 4" xfId="33064"/>
    <cellStyle name="Note 2 2 2 2 2 2 2 2 11" xfId="33065"/>
    <cellStyle name="Note 2 2 2 2 2 2 2 2 11 2" xfId="33066"/>
    <cellStyle name="Note 2 2 2 2 2 2 2 2 11 3" xfId="33067"/>
    <cellStyle name="Note 2 2 2 2 2 2 2 2 11 4" xfId="33068"/>
    <cellStyle name="Note 2 2 2 2 2 2 2 2 12" xfId="33069"/>
    <cellStyle name="Note 2 2 2 2 2 2 2 2 12 2" xfId="33070"/>
    <cellStyle name="Note 2 2 2 2 2 2 2 2 12 3" xfId="33071"/>
    <cellStyle name="Note 2 2 2 2 2 2 2 2 12 4" xfId="33072"/>
    <cellStyle name="Note 2 2 2 2 2 2 2 2 13" xfId="33073"/>
    <cellStyle name="Note 2 2 2 2 2 2 2 2 13 2" xfId="33074"/>
    <cellStyle name="Note 2 2 2 2 2 2 2 2 13 3" xfId="33075"/>
    <cellStyle name="Note 2 2 2 2 2 2 2 2 13 4" xfId="33076"/>
    <cellStyle name="Note 2 2 2 2 2 2 2 2 14" xfId="33077"/>
    <cellStyle name="Note 2 2 2 2 2 2 2 2 14 2" xfId="33078"/>
    <cellStyle name="Note 2 2 2 2 2 2 2 2 14 3" xfId="33079"/>
    <cellStyle name="Note 2 2 2 2 2 2 2 2 14 4" xfId="33080"/>
    <cellStyle name="Note 2 2 2 2 2 2 2 2 15" xfId="33081"/>
    <cellStyle name="Note 2 2 2 2 2 2 2 2 15 2" xfId="33082"/>
    <cellStyle name="Note 2 2 2 2 2 2 2 2 15 3" xfId="33083"/>
    <cellStyle name="Note 2 2 2 2 2 2 2 2 15 4" xfId="33084"/>
    <cellStyle name="Note 2 2 2 2 2 2 2 2 16" xfId="33085"/>
    <cellStyle name="Note 2 2 2 2 2 2 2 2 16 2" xfId="33086"/>
    <cellStyle name="Note 2 2 2 2 2 2 2 2 16 3" xfId="33087"/>
    <cellStyle name="Note 2 2 2 2 2 2 2 2 16 4" xfId="33088"/>
    <cellStyle name="Note 2 2 2 2 2 2 2 2 17" xfId="33089"/>
    <cellStyle name="Note 2 2 2 2 2 2 2 2 17 2" xfId="33090"/>
    <cellStyle name="Note 2 2 2 2 2 2 2 2 17 3" xfId="33091"/>
    <cellStyle name="Note 2 2 2 2 2 2 2 2 17 4" xfId="33092"/>
    <cellStyle name="Note 2 2 2 2 2 2 2 2 18" xfId="33093"/>
    <cellStyle name="Note 2 2 2 2 2 2 2 2 18 2" xfId="33094"/>
    <cellStyle name="Note 2 2 2 2 2 2 2 2 18 3" xfId="33095"/>
    <cellStyle name="Note 2 2 2 2 2 2 2 2 18 4" xfId="33096"/>
    <cellStyle name="Note 2 2 2 2 2 2 2 2 19" xfId="33097"/>
    <cellStyle name="Note 2 2 2 2 2 2 2 2 19 2" xfId="33098"/>
    <cellStyle name="Note 2 2 2 2 2 2 2 2 19 3" xfId="33099"/>
    <cellStyle name="Note 2 2 2 2 2 2 2 2 19 4" xfId="33100"/>
    <cellStyle name="Note 2 2 2 2 2 2 2 2 2" xfId="33101"/>
    <cellStyle name="Note 2 2 2 2 2 2 2 2 2 2" xfId="33102"/>
    <cellStyle name="Note 2 2 2 2 2 2 2 2 2 3" xfId="33103"/>
    <cellStyle name="Note 2 2 2 2 2 2 2 2 2 4" xfId="33104"/>
    <cellStyle name="Note 2 2 2 2 2 2 2 2 20" xfId="33105"/>
    <cellStyle name="Note 2 2 2 2 2 2 2 2 20 2" xfId="33106"/>
    <cellStyle name="Note 2 2 2 2 2 2 2 2 20 3" xfId="33107"/>
    <cellStyle name="Note 2 2 2 2 2 2 2 2 20 4" xfId="33108"/>
    <cellStyle name="Note 2 2 2 2 2 2 2 2 21" xfId="33109"/>
    <cellStyle name="Note 2 2 2 2 2 2 2 2 22" xfId="33110"/>
    <cellStyle name="Note 2 2 2 2 2 2 2 2 3" xfId="33111"/>
    <cellStyle name="Note 2 2 2 2 2 2 2 2 3 2" xfId="33112"/>
    <cellStyle name="Note 2 2 2 2 2 2 2 2 3 3" xfId="33113"/>
    <cellStyle name="Note 2 2 2 2 2 2 2 2 3 4" xfId="33114"/>
    <cellStyle name="Note 2 2 2 2 2 2 2 2 4" xfId="33115"/>
    <cellStyle name="Note 2 2 2 2 2 2 2 2 4 2" xfId="33116"/>
    <cellStyle name="Note 2 2 2 2 2 2 2 2 4 3" xfId="33117"/>
    <cellStyle name="Note 2 2 2 2 2 2 2 2 4 4" xfId="33118"/>
    <cellStyle name="Note 2 2 2 2 2 2 2 2 5" xfId="33119"/>
    <cellStyle name="Note 2 2 2 2 2 2 2 2 5 2" xfId="33120"/>
    <cellStyle name="Note 2 2 2 2 2 2 2 2 5 3" xfId="33121"/>
    <cellStyle name="Note 2 2 2 2 2 2 2 2 5 4" xfId="33122"/>
    <cellStyle name="Note 2 2 2 2 2 2 2 2 6" xfId="33123"/>
    <cellStyle name="Note 2 2 2 2 2 2 2 2 6 2" xfId="33124"/>
    <cellStyle name="Note 2 2 2 2 2 2 2 2 6 3" xfId="33125"/>
    <cellStyle name="Note 2 2 2 2 2 2 2 2 6 4" xfId="33126"/>
    <cellStyle name="Note 2 2 2 2 2 2 2 2 7" xfId="33127"/>
    <cellStyle name="Note 2 2 2 2 2 2 2 2 7 2" xfId="33128"/>
    <cellStyle name="Note 2 2 2 2 2 2 2 2 7 3" xfId="33129"/>
    <cellStyle name="Note 2 2 2 2 2 2 2 2 7 4" xfId="33130"/>
    <cellStyle name="Note 2 2 2 2 2 2 2 2 8" xfId="33131"/>
    <cellStyle name="Note 2 2 2 2 2 2 2 2 8 2" xfId="33132"/>
    <cellStyle name="Note 2 2 2 2 2 2 2 2 8 3" xfId="33133"/>
    <cellStyle name="Note 2 2 2 2 2 2 2 2 8 4" xfId="33134"/>
    <cellStyle name="Note 2 2 2 2 2 2 2 2 9" xfId="33135"/>
    <cellStyle name="Note 2 2 2 2 2 2 2 2 9 2" xfId="33136"/>
    <cellStyle name="Note 2 2 2 2 2 2 2 2 9 3" xfId="33137"/>
    <cellStyle name="Note 2 2 2 2 2 2 2 2 9 4" xfId="33138"/>
    <cellStyle name="Note 2 2 2 2 2 2 2 20" xfId="33139"/>
    <cellStyle name="Note 2 2 2 2 2 2 2 20 2" xfId="33140"/>
    <cellStyle name="Note 2 2 2 2 2 2 2 20 3" xfId="33141"/>
    <cellStyle name="Note 2 2 2 2 2 2 2 20 4" xfId="33142"/>
    <cellStyle name="Note 2 2 2 2 2 2 2 21" xfId="33143"/>
    <cellStyle name="Note 2 2 2 2 2 2 2 21 2" xfId="33144"/>
    <cellStyle name="Note 2 2 2 2 2 2 2 21 3" xfId="33145"/>
    <cellStyle name="Note 2 2 2 2 2 2 2 21 4" xfId="33146"/>
    <cellStyle name="Note 2 2 2 2 2 2 2 22" xfId="33147"/>
    <cellStyle name="Note 2 2 2 2 2 2 2 23" xfId="33148"/>
    <cellStyle name="Note 2 2 2 2 2 2 2 3" xfId="33149"/>
    <cellStyle name="Note 2 2 2 2 2 2 2 3 2" xfId="33150"/>
    <cellStyle name="Note 2 2 2 2 2 2 2 3 3" xfId="33151"/>
    <cellStyle name="Note 2 2 2 2 2 2 2 3 4" xfId="33152"/>
    <cellStyle name="Note 2 2 2 2 2 2 2 4" xfId="33153"/>
    <cellStyle name="Note 2 2 2 2 2 2 2 4 2" xfId="33154"/>
    <cellStyle name="Note 2 2 2 2 2 2 2 4 3" xfId="33155"/>
    <cellStyle name="Note 2 2 2 2 2 2 2 4 4" xfId="33156"/>
    <cellStyle name="Note 2 2 2 2 2 2 2 5" xfId="33157"/>
    <cellStyle name="Note 2 2 2 2 2 2 2 5 2" xfId="33158"/>
    <cellStyle name="Note 2 2 2 2 2 2 2 5 3" xfId="33159"/>
    <cellStyle name="Note 2 2 2 2 2 2 2 5 4" xfId="33160"/>
    <cellStyle name="Note 2 2 2 2 2 2 2 6" xfId="33161"/>
    <cellStyle name="Note 2 2 2 2 2 2 2 6 2" xfId="33162"/>
    <cellStyle name="Note 2 2 2 2 2 2 2 6 3" xfId="33163"/>
    <cellStyle name="Note 2 2 2 2 2 2 2 6 4" xfId="33164"/>
    <cellStyle name="Note 2 2 2 2 2 2 2 7" xfId="33165"/>
    <cellStyle name="Note 2 2 2 2 2 2 2 7 2" xfId="33166"/>
    <cellStyle name="Note 2 2 2 2 2 2 2 7 3" xfId="33167"/>
    <cellStyle name="Note 2 2 2 2 2 2 2 7 4" xfId="33168"/>
    <cellStyle name="Note 2 2 2 2 2 2 2 8" xfId="33169"/>
    <cellStyle name="Note 2 2 2 2 2 2 2 8 2" xfId="33170"/>
    <cellStyle name="Note 2 2 2 2 2 2 2 8 3" xfId="33171"/>
    <cellStyle name="Note 2 2 2 2 2 2 2 8 4" xfId="33172"/>
    <cellStyle name="Note 2 2 2 2 2 2 2 9" xfId="33173"/>
    <cellStyle name="Note 2 2 2 2 2 2 2 9 2" xfId="33174"/>
    <cellStyle name="Note 2 2 2 2 2 2 2 9 3" xfId="33175"/>
    <cellStyle name="Note 2 2 2 2 2 2 2 9 4" xfId="33176"/>
    <cellStyle name="Note 2 2 2 2 2 2 20" xfId="33177"/>
    <cellStyle name="Note 2 2 2 2 2 2 20 2" xfId="33178"/>
    <cellStyle name="Note 2 2 2 2 2 2 20 3" xfId="33179"/>
    <cellStyle name="Note 2 2 2 2 2 2 20 4" xfId="33180"/>
    <cellStyle name="Note 2 2 2 2 2 2 21" xfId="33181"/>
    <cellStyle name="Note 2 2 2 2 2 2 21 2" xfId="33182"/>
    <cellStyle name="Note 2 2 2 2 2 2 21 3" xfId="33183"/>
    <cellStyle name="Note 2 2 2 2 2 2 21 4" xfId="33184"/>
    <cellStyle name="Note 2 2 2 2 2 2 22" xfId="33185"/>
    <cellStyle name="Note 2 2 2 2 2 2 23" xfId="33186"/>
    <cellStyle name="Note 2 2 2 2 2 2 3" xfId="33187"/>
    <cellStyle name="Note 2 2 2 2 2 2 3 2" xfId="33188"/>
    <cellStyle name="Note 2 2 2 2 2 2 3 3" xfId="33189"/>
    <cellStyle name="Note 2 2 2 2 2 2 3 4" xfId="33190"/>
    <cellStyle name="Note 2 2 2 2 2 2 4" xfId="33191"/>
    <cellStyle name="Note 2 2 2 2 2 2 4 2" xfId="33192"/>
    <cellStyle name="Note 2 2 2 2 2 2 4 3" xfId="33193"/>
    <cellStyle name="Note 2 2 2 2 2 2 4 4" xfId="33194"/>
    <cellStyle name="Note 2 2 2 2 2 2 5" xfId="33195"/>
    <cellStyle name="Note 2 2 2 2 2 2 5 2" xfId="33196"/>
    <cellStyle name="Note 2 2 2 2 2 2 5 3" xfId="33197"/>
    <cellStyle name="Note 2 2 2 2 2 2 5 4" xfId="33198"/>
    <cellStyle name="Note 2 2 2 2 2 2 6" xfId="33199"/>
    <cellStyle name="Note 2 2 2 2 2 2 6 2" xfId="33200"/>
    <cellStyle name="Note 2 2 2 2 2 2 6 3" xfId="33201"/>
    <cellStyle name="Note 2 2 2 2 2 2 6 4" xfId="33202"/>
    <cellStyle name="Note 2 2 2 2 2 2 7" xfId="33203"/>
    <cellStyle name="Note 2 2 2 2 2 2 7 2" xfId="33204"/>
    <cellStyle name="Note 2 2 2 2 2 2 7 3" xfId="33205"/>
    <cellStyle name="Note 2 2 2 2 2 2 7 4" xfId="33206"/>
    <cellStyle name="Note 2 2 2 2 2 2 8" xfId="33207"/>
    <cellStyle name="Note 2 2 2 2 2 2 8 2" xfId="33208"/>
    <cellStyle name="Note 2 2 2 2 2 2 8 3" xfId="33209"/>
    <cellStyle name="Note 2 2 2 2 2 2 8 4" xfId="33210"/>
    <cellStyle name="Note 2 2 2 2 2 2 9" xfId="33211"/>
    <cellStyle name="Note 2 2 2 2 2 2 9 2" xfId="33212"/>
    <cellStyle name="Note 2 2 2 2 2 2 9 3" xfId="33213"/>
    <cellStyle name="Note 2 2 2 2 2 2 9 4" xfId="33214"/>
    <cellStyle name="Note 2 2 2 2 2 20" xfId="33215"/>
    <cellStyle name="Note 2 2 2 2 2 20 2" xfId="33216"/>
    <cellStyle name="Note 2 2 2 2 2 20 3" xfId="33217"/>
    <cellStyle name="Note 2 2 2 2 2 20 4" xfId="33218"/>
    <cellStyle name="Note 2 2 2 2 2 21" xfId="33219"/>
    <cellStyle name="Note 2 2 2 2 2 21 2" xfId="33220"/>
    <cellStyle name="Note 2 2 2 2 2 21 3" xfId="33221"/>
    <cellStyle name="Note 2 2 2 2 2 21 4" xfId="33222"/>
    <cellStyle name="Note 2 2 2 2 2 22" xfId="33223"/>
    <cellStyle name="Note 2 2 2 2 2 23" xfId="33224"/>
    <cellStyle name="Note 2 2 2 2 2 3" xfId="33225"/>
    <cellStyle name="Note 2 2 2 2 2 3 2" xfId="33226"/>
    <cellStyle name="Note 2 2 2 2 2 3 3" xfId="33227"/>
    <cellStyle name="Note 2 2 2 2 2 3 4" xfId="33228"/>
    <cellStyle name="Note 2 2 2 2 2 4" xfId="33229"/>
    <cellStyle name="Note 2 2 2 2 2 4 2" xfId="33230"/>
    <cellStyle name="Note 2 2 2 2 2 4 3" xfId="33231"/>
    <cellStyle name="Note 2 2 2 2 2 4 4" xfId="33232"/>
    <cellStyle name="Note 2 2 2 2 2 5" xfId="33233"/>
    <cellStyle name="Note 2 2 2 2 2 5 2" xfId="33234"/>
    <cellStyle name="Note 2 2 2 2 2 5 3" xfId="33235"/>
    <cellStyle name="Note 2 2 2 2 2 5 4" xfId="33236"/>
    <cellStyle name="Note 2 2 2 2 2 6" xfId="33237"/>
    <cellStyle name="Note 2 2 2 2 2 6 2" xfId="33238"/>
    <cellStyle name="Note 2 2 2 2 2 6 3" xfId="33239"/>
    <cellStyle name="Note 2 2 2 2 2 6 4" xfId="33240"/>
    <cellStyle name="Note 2 2 2 2 2 7" xfId="33241"/>
    <cellStyle name="Note 2 2 2 2 2 7 2" xfId="33242"/>
    <cellStyle name="Note 2 2 2 2 2 7 3" xfId="33243"/>
    <cellStyle name="Note 2 2 2 2 2 7 4" xfId="33244"/>
    <cellStyle name="Note 2 2 2 2 2 8" xfId="33245"/>
    <cellStyle name="Note 2 2 2 2 2 8 2" xfId="33246"/>
    <cellStyle name="Note 2 2 2 2 2 8 3" xfId="33247"/>
    <cellStyle name="Note 2 2 2 2 2 8 4" xfId="33248"/>
    <cellStyle name="Note 2 2 2 2 2 9" xfId="33249"/>
    <cellStyle name="Note 2 2 2 2 2 9 2" xfId="33250"/>
    <cellStyle name="Note 2 2 2 2 2 9 3" xfId="33251"/>
    <cellStyle name="Note 2 2 2 2 2 9 4" xfId="33252"/>
    <cellStyle name="Note 2 2 2 2 20" xfId="33253"/>
    <cellStyle name="Note 2 2 2 2 20 2" xfId="33254"/>
    <cellStyle name="Note 2 2 2 2 20 3" xfId="33255"/>
    <cellStyle name="Note 2 2 2 2 20 4" xfId="33256"/>
    <cellStyle name="Note 2 2 2 2 21" xfId="33257"/>
    <cellStyle name="Note 2 2 2 2 21 2" xfId="33258"/>
    <cellStyle name="Note 2 2 2 2 21 3" xfId="33259"/>
    <cellStyle name="Note 2 2 2 2 21 4" xfId="33260"/>
    <cellStyle name="Note 2 2 2 2 22" xfId="33261"/>
    <cellStyle name="Note 2 2 2 2 23" xfId="33262"/>
    <cellStyle name="Note 2 2 2 2 3" xfId="33263"/>
    <cellStyle name="Note 2 2 2 2 3 2" xfId="33264"/>
    <cellStyle name="Note 2 2 2 2 3 3" xfId="33265"/>
    <cellStyle name="Note 2 2 2 2 3 4" xfId="33266"/>
    <cellStyle name="Note 2 2 2 2 4" xfId="33267"/>
    <cellStyle name="Note 2 2 2 2 4 2" xfId="33268"/>
    <cellStyle name="Note 2 2 2 2 4 3" xfId="33269"/>
    <cellStyle name="Note 2 2 2 2 4 4" xfId="33270"/>
    <cellStyle name="Note 2 2 2 2 5" xfId="33271"/>
    <cellStyle name="Note 2 2 2 2 5 2" xfId="33272"/>
    <cellStyle name="Note 2 2 2 2 5 3" xfId="33273"/>
    <cellStyle name="Note 2 2 2 2 5 4" xfId="33274"/>
    <cellStyle name="Note 2 2 2 2 6" xfId="33275"/>
    <cellStyle name="Note 2 2 2 2 6 2" xfId="33276"/>
    <cellStyle name="Note 2 2 2 2 6 3" xfId="33277"/>
    <cellStyle name="Note 2 2 2 2 6 4" xfId="33278"/>
    <cellStyle name="Note 2 2 2 2 7" xfId="33279"/>
    <cellStyle name="Note 2 2 2 2 7 2" xfId="33280"/>
    <cellStyle name="Note 2 2 2 2 7 3" xfId="33281"/>
    <cellStyle name="Note 2 2 2 2 7 4" xfId="33282"/>
    <cellStyle name="Note 2 2 2 2 8" xfId="33283"/>
    <cellStyle name="Note 2 2 2 2 8 2" xfId="33284"/>
    <cellStyle name="Note 2 2 2 2 8 3" xfId="33285"/>
    <cellStyle name="Note 2 2 2 2 8 4" xfId="33286"/>
    <cellStyle name="Note 2 2 2 2 9" xfId="33287"/>
    <cellStyle name="Note 2 2 2 2 9 2" xfId="33288"/>
    <cellStyle name="Note 2 2 2 2 9 3" xfId="33289"/>
    <cellStyle name="Note 2 2 2 2 9 4" xfId="33290"/>
    <cellStyle name="Note 2 2 2 3" xfId="33291"/>
    <cellStyle name="Note 2 2 2 3 10" xfId="33292"/>
    <cellStyle name="Note 2 2 2 3 10 2" xfId="33293"/>
    <cellStyle name="Note 2 2 2 3 10 3" xfId="33294"/>
    <cellStyle name="Note 2 2 2 3 10 4" xfId="33295"/>
    <cellStyle name="Note 2 2 2 3 11" xfId="33296"/>
    <cellStyle name="Note 2 2 2 3 11 2" xfId="33297"/>
    <cellStyle name="Note 2 2 2 3 11 3" xfId="33298"/>
    <cellStyle name="Note 2 2 2 3 11 4" xfId="33299"/>
    <cellStyle name="Note 2 2 2 3 12" xfId="33300"/>
    <cellStyle name="Note 2 2 2 3 12 2" xfId="33301"/>
    <cellStyle name="Note 2 2 2 3 12 3" xfId="33302"/>
    <cellStyle name="Note 2 2 2 3 12 4" xfId="33303"/>
    <cellStyle name="Note 2 2 2 3 13" xfId="33304"/>
    <cellStyle name="Note 2 2 2 3 13 2" xfId="33305"/>
    <cellStyle name="Note 2 2 2 3 13 3" xfId="33306"/>
    <cellStyle name="Note 2 2 2 3 13 4" xfId="33307"/>
    <cellStyle name="Note 2 2 2 3 14" xfId="33308"/>
    <cellStyle name="Note 2 2 2 3 14 2" xfId="33309"/>
    <cellStyle name="Note 2 2 2 3 14 3" xfId="33310"/>
    <cellStyle name="Note 2 2 2 3 14 4" xfId="33311"/>
    <cellStyle name="Note 2 2 2 3 15" xfId="33312"/>
    <cellStyle name="Note 2 2 2 3 15 2" xfId="33313"/>
    <cellStyle name="Note 2 2 2 3 15 3" xfId="33314"/>
    <cellStyle name="Note 2 2 2 3 15 4" xfId="33315"/>
    <cellStyle name="Note 2 2 2 3 16" xfId="33316"/>
    <cellStyle name="Note 2 2 2 3 16 2" xfId="33317"/>
    <cellStyle name="Note 2 2 2 3 16 3" xfId="33318"/>
    <cellStyle name="Note 2 2 2 3 16 4" xfId="33319"/>
    <cellStyle name="Note 2 2 2 3 17" xfId="33320"/>
    <cellStyle name="Note 2 2 2 3 17 2" xfId="33321"/>
    <cellStyle name="Note 2 2 2 3 17 3" xfId="33322"/>
    <cellStyle name="Note 2 2 2 3 17 4" xfId="33323"/>
    <cellStyle name="Note 2 2 2 3 18" xfId="33324"/>
    <cellStyle name="Note 2 2 2 3 18 2" xfId="33325"/>
    <cellStyle name="Note 2 2 2 3 18 3" xfId="33326"/>
    <cellStyle name="Note 2 2 2 3 18 4" xfId="33327"/>
    <cellStyle name="Note 2 2 2 3 19" xfId="33328"/>
    <cellStyle name="Note 2 2 2 3 19 2" xfId="33329"/>
    <cellStyle name="Note 2 2 2 3 19 3" xfId="33330"/>
    <cellStyle name="Note 2 2 2 3 19 4" xfId="33331"/>
    <cellStyle name="Note 2 2 2 3 2" xfId="33332"/>
    <cellStyle name="Note 2 2 2 3 2 2" xfId="33333"/>
    <cellStyle name="Note 2 2 2 3 2 3" xfId="33334"/>
    <cellStyle name="Note 2 2 2 3 2 4" xfId="33335"/>
    <cellStyle name="Note 2 2 2 3 20" xfId="33336"/>
    <cellStyle name="Note 2 2 2 3 20 2" xfId="33337"/>
    <cellStyle name="Note 2 2 2 3 20 3" xfId="33338"/>
    <cellStyle name="Note 2 2 2 3 20 4" xfId="33339"/>
    <cellStyle name="Note 2 2 2 3 21" xfId="33340"/>
    <cellStyle name="Note 2 2 2 3 22" xfId="33341"/>
    <cellStyle name="Note 2 2 2 3 3" xfId="33342"/>
    <cellStyle name="Note 2 2 2 3 3 2" xfId="33343"/>
    <cellStyle name="Note 2 2 2 3 3 3" xfId="33344"/>
    <cellStyle name="Note 2 2 2 3 3 4" xfId="33345"/>
    <cellStyle name="Note 2 2 2 3 4" xfId="33346"/>
    <cellStyle name="Note 2 2 2 3 4 2" xfId="33347"/>
    <cellStyle name="Note 2 2 2 3 4 3" xfId="33348"/>
    <cellStyle name="Note 2 2 2 3 4 4" xfId="33349"/>
    <cellStyle name="Note 2 2 2 3 5" xfId="33350"/>
    <cellStyle name="Note 2 2 2 3 5 2" xfId="33351"/>
    <cellStyle name="Note 2 2 2 3 5 3" xfId="33352"/>
    <cellStyle name="Note 2 2 2 3 5 4" xfId="33353"/>
    <cellStyle name="Note 2 2 2 3 6" xfId="33354"/>
    <cellStyle name="Note 2 2 2 3 6 2" xfId="33355"/>
    <cellStyle name="Note 2 2 2 3 6 3" xfId="33356"/>
    <cellStyle name="Note 2 2 2 3 6 4" xfId="33357"/>
    <cellStyle name="Note 2 2 2 3 7" xfId="33358"/>
    <cellStyle name="Note 2 2 2 3 7 2" xfId="33359"/>
    <cellStyle name="Note 2 2 2 3 7 3" xfId="33360"/>
    <cellStyle name="Note 2 2 2 3 7 4" xfId="33361"/>
    <cellStyle name="Note 2 2 2 3 8" xfId="33362"/>
    <cellStyle name="Note 2 2 2 3 8 2" xfId="33363"/>
    <cellStyle name="Note 2 2 2 3 8 3" xfId="33364"/>
    <cellStyle name="Note 2 2 2 3 8 4" xfId="33365"/>
    <cellStyle name="Note 2 2 2 3 9" xfId="33366"/>
    <cellStyle name="Note 2 2 2 3 9 2" xfId="33367"/>
    <cellStyle name="Note 2 2 2 3 9 3" xfId="33368"/>
    <cellStyle name="Note 2 2 2 3 9 4" xfId="33369"/>
    <cellStyle name="Note 2 2 2 4" xfId="33370"/>
    <cellStyle name="Note 2 2 2 4 10" xfId="33371"/>
    <cellStyle name="Note 2 2 2 4 10 2" xfId="33372"/>
    <cellStyle name="Note 2 2 2 4 10 3" xfId="33373"/>
    <cellStyle name="Note 2 2 2 4 10 4" xfId="33374"/>
    <cellStyle name="Note 2 2 2 4 11" xfId="33375"/>
    <cellStyle name="Note 2 2 2 4 11 2" xfId="33376"/>
    <cellStyle name="Note 2 2 2 4 11 3" xfId="33377"/>
    <cellStyle name="Note 2 2 2 4 11 4" xfId="33378"/>
    <cellStyle name="Note 2 2 2 4 12" xfId="33379"/>
    <cellStyle name="Note 2 2 2 4 12 2" xfId="33380"/>
    <cellStyle name="Note 2 2 2 4 12 3" xfId="33381"/>
    <cellStyle name="Note 2 2 2 4 12 4" xfId="33382"/>
    <cellStyle name="Note 2 2 2 4 13" xfId="33383"/>
    <cellStyle name="Note 2 2 2 4 13 2" xfId="33384"/>
    <cellStyle name="Note 2 2 2 4 13 3" xfId="33385"/>
    <cellStyle name="Note 2 2 2 4 13 4" xfId="33386"/>
    <cellStyle name="Note 2 2 2 4 14" xfId="33387"/>
    <cellStyle name="Note 2 2 2 4 14 2" xfId="33388"/>
    <cellStyle name="Note 2 2 2 4 14 3" xfId="33389"/>
    <cellStyle name="Note 2 2 2 4 14 4" xfId="33390"/>
    <cellStyle name="Note 2 2 2 4 15" xfId="33391"/>
    <cellStyle name="Note 2 2 2 4 15 2" xfId="33392"/>
    <cellStyle name="Note 2 2 2 4 15 3" xfId="33393"/>
    <cellStyle name="Note 2 2 2 4 15 4" xfId="33394"/>
    <cellStyle name="Note 2 2 2 4 16" xfId="33395"/>
    <cellStyle name="Note 2 2 2 4 16 2" xfId="33396"/>
    <cellStyle name="Note 2 2 2 4 16 3" xfId="33397"/>
    <cellStyle name="Note 2 2 2 4 16 4" xfId="33398"/>
    <cellStyle name="Note 2 2 2 4 17" xfId="33399"/>
    <cellStyle name="Note 2 2 2 4 17 2" xfId="33400"/>
    <cellStyle name="Note 2 2 2 4 17 3" xfId="33401"/>
    <cellStyle name="Note 2 2 2 4 17 4" xfId="33402"/>
    <cellStyle name="Note 2 2 2 4 18" xfId="33403"/>
    <cellStyle name="Note 2 2 2 4 18 2" xfId="33404"/>
    <cellStyle name="Note 2 2 2 4 18 3" xfId="33405"/>
    <cellStyle name="Note 2 2 2 4 18 4" xfId="33406"/>
    <cellStyle name="Note 2 2 2 4 19" xfId="33407"/>
    <cellStyle name="Note 2 2 2 4 19 2" xfId="33408"/>
    <cellStyle name="Note 2 2 2 4 19 3" xfId="33409"/>
    <cellStyle name="Note 2 2 2 4 19 4" xfId="33410"/>
    <cellStyle name="Note 2 2 2 4 2" xfId="33411"/>
    <cellStyle name="Note 2 2 2 4 2 2" xfId="33412"/>
    <cellStyle name="Note 2 2 2 4 2 3" xfId="33413"/>
    <cellStyle name="Note 2 2 2 4 2 4" xfId="33414"/>
    <cellStyle name="Note 2 2 2 4 20" xfId="33415"/>
    <cellStyle name="Note 2 2 2 4 20 2" xfId="33416"/>
    <cellStyle name="Note 2 2 2 4 20 3" xfId="33417"/>
    <cellStyle name="Note 2 2 2 4 20 4" xfId="33418"/>
    <cellStyle name="Note 2 2 2 4 21" xfId="33419"/>
    <cellStyle name="Note 2 2 2 4 22" xfId="33420"/>
    <cellStyle name="Note 2 2 2 4 3" xfId="33421"/>
    <cellStyle name="Note 2 2 2 4 3 2" xfId="33422"/>
    <cellStyle name="Note 2 2 2 4 3 3" xfId="33423"/>
    <cellStyle name="Note 2 2 2 4 3 4" xfId="33424"/>
    <cellStyle name="Note 2 2 2 4 4" xfId="33425"/>
    <cellStyle name="Note 2 2 2 4 4 2" xfId="33426"/>
    <cellStyle name="Note 2 2 2 4 4 3" xfId="33427"/>
    <cellStyle name="Note 2 2 2 4 4 4" xfId="33428"/>
    <cellStyle name="Note 2 2 2 4 5" xfId="33429"/>
    <cellStyle name="Note 2 2 2 4 5 2" xfId="33430"/>
    <cellStyle name="Note 2 2 2 4 5 3" xfId="33431"/>
    <cellStyle name="Note 2 2 2 4 5 4" xfId="33432"/>
    <cellStyle name="Note 2 2 2 4 6" xfId="33433"/>
    <cellStyle name="Note 2 2 2 4 6 2" xfId="33434"/>
    <cellStyle name="Note 2 2 2 4 6 3" xfId="33435"/>
    <cellStyle name="Note 2 2 2 4 6 4" xfId="33436"/>
    <cellStyle name="Note 2 2 2 4 7" xfId="33437"/>
    <cellStyle name="Note 2 2 2 4 7 2" xfId="33438"/>
    <cellStyle name="Note 2 2 2 4 7 3" xfId="33439"/>
    <cellStyle name="Note 2 2 2 4 7 4" xfId="33440"/>
    <cellStyle name="Note 2 2 2 4 8" xfId="33441"/>
    <cellStyle name="Note 2 2 2 4 8 2" xfId="33442"/>
    <cellStyle name="Note 2 2 2 4 8 3" xfId="33443"/>
    <cellStyle name="Note 2 2 2 4 8 4" xfId="33444"/>
    <cellStyle name="Note 2 2 2 4 9" xfId="33445"/>
    <cellStyle name="Note 2 2 2 4 9 2" xfId="33446"/>
    <cellStyle name="Note 2 2 2 4 9 3" xfId="33447"/>
    <cellStyle name="Note 2 2 2 4 9 4" xfId="33448"/>
    <cellStyle name="Note 2 2 2 5" xfId="33449"/>
    <cellStyle name="Note 2 2 2 5 10" xfId="33450"/>
    <cellStyle name="Note 2 2 2 5 10 2" xfId="33451"/>
    <cellStyle name="Note 2 2 2 5 10 3" xfId="33452"/>
    <cellStyle name="Note 2 2 2 5 10 4" xfId="33453"/>
    <cellStyle name="Note 2 2 2 5 11" xfId="33454"/>
    <cellStyle name="Note 2 2 2 5 11 2" xfId="33455"/>
    <cellStyle name="Note 2 2 2 5 11 3" xfId="33456"/>
    <cellStyle name="Note 2 2 2 5 11 4" xfId="33457"/>
    <cellStyle name="Note 2 2 2 5 12" xfId="33458"/>
    <cellStyle name="Note 2 2 2 5 12 2" xfId="33459"/>
    <cellStyle name="Note 2 2 2 5 12 3" xfId="33460"/>
    <cellStyle name="Note 2 2 2 5 12 4" xfId="33461"/>
    <cellStyle name="Note 2 2 2 5 13" xfId="33462"/>
    <cellStyle name="Note 2 2 2 5 13 2" xfId="33463"/>
    <cellStyle name="Note 2 2 2 5 13 3" xfId="33464"/>
    <cellStyle name="Note 2 2 2 5 13 4" xfId="33465"/>
    <cellStyle name="Note 2 2 2 5 14" xfId="33466"/>
    <cellStyle name="Note 2 2 2 5 14 2" xfId="33467"/>
    <cellStyle name="Note 2 2 2 5 14 3" xfId="33468"/>
    <cellStyle name="Note 2 2 2 5 14 4" xfId="33469"/>
    <cellStyle name="Note 2 2 2 5 15" xfId="33470"/>
    <cellStyle name="Note 2 2 2 5 15 2" xfId="33471"/>
    <cellStyle name="Note 2 2 2 5 15 3" xfId="33472"/>
    <cellStyle name="Note 2 2 2 5 15 4" xfId="33473"/>
    <cellStyle name="Note 2 2 2 5 16" xfId="33474"/>
    <cellStyle name="Note 2 2 2 5 16 2" xfId="33475"/>
    <cellStyle name="Note 2 2 2 5 16 3" xfId="33476"/>
    <cellStyle name="Note 2 2 2 5 16 4" xfId="33477"/>
    <cellStyle name="Note 2 2 2 5 17" xfId="33478"/>
    <cellStyle name="Note 2 2 2 5 17 2" xfId="33479"/>
    <cellStyle name="Note 2 2 2 5 17 3" xfId="33480"/>
    <cellStyle name="Note 2 2 2 5 17 4" xfId="33481"/>
    <cellStyle name="Note 2 2 2 5 18" xfId="33482"/>
    <cellStyle name="Note 2 2 2 5 18 2" xfId="33483"/>
    <cellStyle name="Note 2 2 2 5 18 3" xfId="33484"/>
    <cellStyle name="Note 2 2 2 5 18 4" xfId="33485"/>
    <cellStyle name="Note 2 2 2 5 19" xfId="33486"/>
    <cellStyle name="Note 2 2 2 5 19 2" xfId="33487"/>
    <cellStyle name="Note 2 2 2 5 19 3" xfId="33488"/>
    <cellStyle name="Note 2 2 2 5 19 4" xfId="33489"/>
    <cellStyle name="Note 2 2 2 5 2" xfId="33490"/>
    <cellStyle name="Note 2 2 2 5 2 2" xfId="33491"/>
    <cellStyle name="Note 2 2 2 5 2 3" xfId="33492"/>
    <cellStyle name="Note 2 2 2 5 2 4" xfId="33493"/>
    <cellStyle name="Note 2 2 2 5 20" xfId="33494"/>
    <cellStyle name="Note 2 2 2 5 20 2" xfId="33495"/>
    <cellStyle name="Note 2 2 2 5 20 3" xfId="33496"/>
    <cellStyle name="Note 2 2 2 5 20 4" xfId="33497"/>
    <cellStyle name="Note 2 2 2 5 21" xfId="33498"/>
    <cellStyle name="Note 2 2 2 5 22" xfId="33499"/>
    <cellStyle name="Note 2 2 2 5 3" xfId="33500"/>
    <cellStyle name="Note 2 2 2 5 3 2" xfId="33501"/>
    <cellStyle name="Note 2 2 2 5 3 3" xfId="33502"/>
    <cellStyle name="Note 2 2 2 5 3 4" xfId="33503"/>
    <cellStyle name="Note 2 2 2 5 4" xfId="33504"/>
    <cellStyle name="Note 2 2 2 5 4 2" xfId="33505"/>
    <cellStyle name="Note 2 2 2 5 4 3" xfId="33506"/>
    <cellStyle name="Note 2 2 2 5 4 4" xfId="33507"/>
    <cellStyle name="Note 2 2 2 5 5" xfId="33508"/>
    <cellStyle name="Note 2 2 2 5 5 2" xfId="33509"/>
    <cellStyle name="Note 2 2 2 5 5 3" xfId="33510"/>
    <cellStyle name="Note 2 2 2 5 5 4" xfId="33511"/>
    <cellStyle name="Note 2 2 2 5 6" xfId="33512"/>
    <cellStyle name="Note 2 2 2 5 6 2" xfId="33513"/>
    <cellStyle name="Note 2 2 2 5 6 3" xfId="33514"/>
    <cellStyle name="Note 2 2 2 5 6 4" xfId="33515"/>
    <cellStyle name="Note 2 2 2 5 7" xfId="33516"/>
    <cellStyle name="Note 2 2 2 5 7 2" xfId="33517"/>
    <cellStyle name="Note 2 2 2 5 7 3" xfId="33518"/>
    <cellStyle name="Note 2 2 2 5 7 4" xfId="33519"/>
    <cellStyle name="Note 2 2 2 5 8" xfId="33520"/>
    <cellStyle name="Note 2 2 2 5 8 2" xfId="33521"/>
    <cellStyle name="Note 2 2 2 5 8 3" xfId="33522"/>
    <cellStyle name="Note 2 2 2 5 8 4" xfId="33523"/>
    <cellStyle name="Note 2 2 2 5 9" xfId="33524"/>
    <cellStyle name="Note 2 2 2 5 9 2" xfId="33525"/>
    <cellStyle name="Note 2 2 2 5 9 3" xfId="33526"/>
    <cellStyle name="Note 2 2 2 5 9 4" xfId="33527"/>
    <cellStyle name="Note 2 2 2 6" xfId="33528"/>
    <cellStyle name="Note 2 2 2 7" xfId="33529"/>
    <cellStyle name="Note 2 2 20" xfId="33530"/>
    <cellStyle name="Note 2 2 20 2" xfId="33531"/>
    <cellStyle name="Note 2 2 20 3" xfId="33532"/>
    <cellStyle name="Note 2 2 20 4" xfId="33533"/>
    <cellStyle name="Note 2 2 21" xfId="33534"/>
    <cellStyle name="Note 2 2 21 2" xfId="33535"/>
    <cellStyle name="Note 2 2 21 3" xfId="33536"/>
    <cellStyle name="Note 2 2 21 4" xfId="33537"/>
    <cellStyle name="Note 2 2 22" xfId="33538"/>
    <cellStyle name="Note 2 2 22 2" xfId="33539"/>
    <cellStyle name="Note 2 2 22 3" xfId="33540"/>
    <cellStyle name="Note 2 2 22 4" xfId="33541"/>
    <cellStyle name="Note 2 2 23" xfId="33542"/>
    <cellStyle name="Note 2 2 23 2" xfId="33543"/>
    <cellStyle name="Note 2 2 23 3" xfId="33544"/>
    <cellStyle name="Note 2 2 23 4" xfId="33545"/>
    <cellStyle name="Note 2 2 24" xfId="33546"/>
    <cellStyle name="Note 2 2 24 2" xfId="33547"/>
    <cellStyle name="Note 2 2 24 3" xfId="33548"/>
    <cellStyle name="Note 2 2 24 4" xfId="33549"/>
    <cellStyle name="Note 2 2 25" xfId="33550"/>
    <cellStyle name="Note 2 2 25 2" xfId="33551"/>
    <cellStyle name="Note 2 2 25 3" xfId="33552"/>
    <cellStyle name="Note 2 2 25 4" xfId="33553"/>
    <cellStyle name="Note 2 2 26" xfId="33554"/>
    <cellStyle name="Note 2 2 26 2" xfId="33555"/>
    <cellStyle name="Note 2 2 26 3" xfId="33556"/>
    <cellStyle name="Note 2 2 26 4" xfId="33557"/>
    <cellStyle name="Note 2 2 27" xfId="33558"/>
    <cellStyle name="Note 2 2 27 2" xfId="33559"/>
    <cellStyle name="Note 2 2 27 3" xfId="33560"/>
    <cellStyle name="Note 2 2 27 4" xfId="33561"/>
    <cellStyle name="Note 2 2 28" xfId="33562"/>
    <cellStyle name="Note 2 2 28 2" xfId="33563"/>
    <cellStyle name="Note 2 2 28 3" xfId="33564"/>
    <cellStyle name="Note 2 2 28 4" xfId="33565"/>
    <cellStyle name="Note 2 2 29" xfId="33566"/>
    <cellStyle name="Note 2 2 29 2" xfId="33567"/>
    <cellStyle name="Note 2 2 29 3" xfId="33568"/>
    <cellStyle name="Note 2 2 29 4" xfId="33569"/>
    <cellStyle name="Note 2 2 3" xfId="33570"/>
    <cellStyle name="Note 2 2 3 10" xfId="33571"/>
    <cellStyle name="Note 2 2 3 10 2" xfId="33572"/>
    <cellStyle name="Note 2 2 3 10 3" xfId="33573"/>
    <cellStyle name="Note 2 2 3 10 4" xfId="33574"/>
    <cellStyle name="Note 2 2 3 11" xfId="33575"/>
    <cellStyle name="Note 2 2 3 11 2" xfId="33576"/>
    <cellStyle name="Note 2 2 3 11 3" xfId="33577"/>
    <cellStyle name="Note 2 2 3 11 4" xfId="33578"/>
    <cellStyle name="Note 2 2 3 12" xfId="33579"/>
    <cellStyle name="Note 2 2 3 12 2" xfId="33580"/>
    <cellStyle name="Note 2 2 3 12 3" xfId="33581"/>
    <cellStyle name="Note 2 2 3 12 4" xfId="33582"/>
    <cellStyle name="Note 2 2 3 13" xfId="33583"/>
    <cellStyle name="Note 2 2 3 13 2" xfId="33584"/>
    <cellStyle name="Note 2 2 3 13 3" xfId="33585"/>
    <cellStyle name="Note 2 2 3 13 4" xfId="33586"/>
    <cellStyle name="Note 2 2 3 14" xfId="33587"/>
    <cellStyle name="Note 2 2 3 14 2" xfId="33588"/>
    <cellStyle name="Note 2 2 3 14 3" xfId="33589"/>
    <cellStyle name="Note 2 2 3 14 4" xfId="33590"/>
    <cellStyle name="Note 2 2 3 15" xfId="33591"/>
    <cellStyle name="Note 2 2 3 15 2" xfId="33592"/>
    <cellStyle name="Note 2 2 3 15 3" xfId="33593"/>
    <cellStyle name="Note 2 2 3 15 4" xfId="33594"/>
    <cellStyle name="Note 2 2 3 16" xfId="33595"/>
    <cellStyle name="Note 2 2 3 16 2" xfId="33596"/>
    <cellStyle name="Note 2 2 3 16 3" xfId="33597"/>
    <cellStyle name="Note 2 2 3 16 4" xfId="33598"/>
    <cellStyle name="Note 2 2 3 17" xfId="33599"/>
    <cellStyle name="Note 2 2 3 17 2" xfId="33600"/>
    <cellStyle name="Note 2 2 3 17 3" xfId="33601"/>
    <cellStyle name="Note 2 2 3 17 4" xfId="33602"/>
    <cellStyle name="Note 2 2 3 18" xfId="33603"/>
    <cellStyle name="Note 2 2 3 18 2" xfId="33604"/>
    <cellStyle name="Note 2 2 3 18 3" xfId="33605"/>
    <cellStyle name="Note 2 2 3 18 4" xfId="33606"/>
    <cellStyle name="Note 2 2 3 19" xfId="33607"/>
    <cellStyle name="Note 2 2 3 19 2" xfId="33608"/>
    <cellStyle name="Note 2 2 3 19 3" xfId="33609"/>
    <cellStyle name="Note 2 2 3 19 4" xfId="33610"/>
    <cellStyle name="Note 2 2 3 2" xfId="33611"/>
    <cellStyle name="Note 2 2 3 2 10" xfId="33612"/>
    <cellStyle name="Note 2 2 3 2 10 2" xfId="33613"/>
    <cellStyle name="Note 2 2 3 2 10 3" xfId="33614"/>
    <cellStyle name="Note 2 2 3 2 10 4" xfId="33615"/>
    <cellStyle name="Note 2 2 3 2 11" xfId="33616"/>
    <cellStyle name="Note 2 2 3 2 11 2" xfId="33617"/>
    <cellStyle name="Note 2 2 3 2 11 3" xfId="33618"/>
    <cellStyle name="Note 2 2 3 2 11 4" xfId="33619"/>
    <cellStyle name="Note 2 2 3 2 12" xfId="33620"/>
    <cellStyle name="Note 2 2 3 2 12 2" xfId="33621"/>
    <cellStyle name="Note 2 2 3 2 12 3" xfId="33622"/>
    <cellStyle name="Note 2 2 3 2 12 4" xfId="33623"/>
    <cellStyle name="Note 2 2 3 2 13" xfId="33624"/>
    <cellStyle name="Note 2 2 3 2 13 2" xfId="33625"/>
    <cellStyle name="Note 2 2 3 2 13 3" xfId="33626"/>
    <cellStyle name="Note 2 2 3 2 13 4" xfId="33627"/>
    <cellStyle name="Note 2 2 3 2 14" xfId="33628"/>
    <cellStyle name="Note 2 2 3 2 14 2" xfId="33629"/>
    <cellStyle name="Note 2 2 3 2 14 3" xfId="33630"/>
    <cellStyle name="Note 2 2 3 2 14 4" xfId="33631"/>
    <cellStyle name="Note 2 2 3 2 15" xfId="33632"/>
    <cellStyle name="Note 2 2 3 2 15 2" xfId="33633"/>
    <cellStyle name="Note 2 2 3 2 15 3" xfId="33634"/>
    <cellStyle name="Note 2 2 3 2 15 4" xfId="33635"/>
    <cellStyle name="Note 2 2 3 2 16" xfId="33636"/>
    <cellStyle name="Note 2 2 3 2 16 2" xfId="33637"/>
    <cellStyle name="Note 2 2 3 2 16 3" xfId="33638"/>
    <cellStyle name="Note 2 2 3 2 16 4" xfId="33639"/>
    <cellStyle name="Note 2 2 3 2 17" xfId="33640"/>
    <cellStyle name="Note 2 2 3 2 17 2" xfId="33641"/>
    <cellStyle name="Note 2 2 3 2 17 3" xfId="33642"/>
    <cellStyle name="Note 2 2 3 2 17 4" xfId="33643"/>
    <cellStyle name="Note 2 2 3 2 18" xfId="33644"/>
    <cellStyle name="Note 2 2 3 2 18 2" xfId="33645"/>
    <cellStyle name="Note 2 2 3 2 18 3" xfId="33646"/>
    <cellStyle name="Note 2 2 3 2 18 4" xfId="33647"/>
    <cellStyle name="Note 2 2 3 2 19" xfId="33648"/>
    <cellStyle name="Note 2 2 3 2 19 2" xfId="33649"/>
    <cellStyle name="Note 2 2 3 2 19 3" xfId="33650"/>
    <cellStyle name="Note 2 2 3 2 19 4" xfId="33651"/>
    <cellStyle name="Note 2 2 3 2 2" xfId="33652"/>
    <cellStyle name="Note 2 2 3 2 2 2" xfId="33653"/>
    <cellStyle name="Note 2 2 3 2 2 3" xfId="33654"/>
    <cellStyle name="Note 2 2 3 2 2 4" xfId="33655"/>
    <cellStyle name="Note 2 2 3 2 20" xfId="33656"/>
    <cellStyle name="Note 2 2 3 2 20 2" xfId="33657"/>
    <cellStyle name="Note 2 2 3 2 20 3" xfId="33658"/>
    <cellStyle name="Note 2 2 3 2 20 4" xfId="33659"/>
    <cellStyle name="Note 2 2 3 2 21" xfId="33660"/>
    <cellStyle name="Note 2 2 3 2 22" xfId="33661"/>
    <cellStyle name="Note 2 2 3 2 3" xfId="33662"/>
    <cellStyle name="Note 2 2 3 2 3 2" xfId="33663"/>
    <cellStyle name="Note 2 2 3 2 3 3" xfId="33664"/>
    <cellStyle name="Note 2 2 3 2 3 4" xfId="33665"/>
    <cellStyle name="Note 2 2 3 2 4" xfId="33666"/>
    <cellStyle name="Note 2 2 3 2 4 2" xfId="33667"/>
    <cellStyle name="Note 2 2 3 2 4 3" xfId="33668"/>
    <cellStyle name="Note 2 2 3 2 4 4" xfId="33669"/>
    <cellStyle name="Note 2 2 3 2 5" xfId="33670"/>
    <cellStyle name="Note 2 2 3 2 5 2" xfId="33671"/>
    <cellStyle name="Note 2 2 3 2 5 3" xfId="33672"/>
    <cellStyle name="Note 2 2 3 2 5 4" xfId="33673"/>
    <cellStyle name="Note 2 2 3 2 6" xfId="33674"/>
    <cellStyle name="Note 2 2 3 2 6 2" xfId="33675"/>
    <cellStyle name="Note 2 2 3 2 6 3" xfId="33676"/>
    <cellStyle name="Note 2 2 3 2 6 4" xfId="33677"/>
    <cellStyle name="Note 2 2 3 2 7" xfId="33678"/>
    <cellStyle name="Note 2 2 3 2 7 2" xfId="33679"/>
    <cellStyle name="Note 2 2 3 2 7 3" xfId="33680"/>
    <cellStyle name="Note 2 2 3 2 7 4" xfId="33681"/>
    <cellStyle name="Note 2 2 3 2 8" xfId="33682"/>
    <cellStyle name="Note 2 2 3 2 8 2" xfId="33683"/>
    <cellStyle name="Note 2 2 3 2 8 3" xfId="33684"/>
    <cellStyle name="Note 2 2 3 2 8 4" xfId="33685"/>
    <cellStyle name="Note 2 2 3 2 9" xfId="33686"/>
    <cellStyle name="Note 2 2 3 2 9 2" xfId="33687"/>
    <cellStyle name="Note 2 2 3 2 9 3" xfId="33688"/>
    <cellStyle name="Note 2 2 3 2 9 4" xfId="33689"/>
    <cellStyle name="Note 2 2 3 20" xfId="33690"/>
    <cellStyle name="Note 2 2 3 20 2" xfId="33691"/>
    <cellStyle name="Note 2 2 3 20 3" xfId="33692"/>
    <cellStyle name="Note 2 2 3 20 4" xfId="33693"/>
    <cellStyle name="Note 2 2 3 21" xfId="33694"/>
    <cellStyle name="Note 2 2 3 21 2" xfId="33695"/>
    <cellStyle name="Note 2 2 3 21 3" xfId="33696"/>
    <cellStyle name="Note 2 2 3 21 4" xfId="33697"/>
    <cellStyle name="Note 2 2 3 22" xfId="33698"/>
    <cellStyle name="Note 2 2 3 23" xfId="33699"/>
    <cellStyle name="Note 2 2 3 3" xfId="33700"/>
    <cellStyle name="Note 2 2 3 3 2" xfId="33701"/>
    <cellStyle name="Note 2 2 3 3 3" xfId="33702"/>
    <cellStyle name="Note 2 2 3 3 4" xfId="33703"/>
    <cellStyle name="Note 2 2 3 4" xfId="33704"/>
    <cellStyle name="Note 2 2 3 4 2" xfId="33705"/>
    <cellStyle name="Note 2 2 3 4 3" xfId="33706"/>
    <cellStyle name="Note 2 2 3 4 4" xfId="33707"/>
    <cellStyle name="Note 2 2 3 5" xfId="33708"/>
    <cellStyle name="Note 2 2 3 5 2" xfId="33709"/>
    <cellStyle name="Note 2 2 3 5 3" xfId="33710"/>
    <cellStyle name="Note 2 2 3 5 4" xfId="33711"/>
    <cellStyle name="Note 2 2 3 6" xfId="33712"/>
    <cellStyle name="Note 2 2 3 6 2" xfId="33713"/>
    <cellStyle name="Note 2 2 3 6 3" xfId="33714"/>
    <cellStyle name="Note 2 2 3 6 4" xfId="33715"/>
    <cellStyle name="Note 2 2 3 7" xfId="33716"/>
    <cellStyle name="Note 2 2 3 7 2" xfId="33717"/>
    <cellStyle name="Note 2 2 3 7 3" xfId="33718"/>
    <cellStyle name="Note 2 2 3 7 4" xfId="33719"/>
    <cellStyle name="Note 2 2 3 8" xfId="33720"/>
    <cellStyle name="Note 2 2 3 8 2" xfId="33721"/>
    <cellStyle name="Note 2 2 3 8 3" xfId="33722"/>
    <cellStyle name="Note 2 2 3 8 4" xfId="33723"/>
    <cellStyle name="Note 2 2 3 9" xfId="33724"/>
    <cellStyle name="Note 2 2 3 9 2" xfId="33725"/>
    <cellStyle name="Note 2 2 3 9 3" xfId="33726"/>
    <cellStyle name="Note 2 2 3 9 4" xfId="33727"/>
    <cellStyle name="Note 2 2 30" xfId="33728"/>
    <cellStyle name="Note 2 2 30 2" xfId="33729"/>
    <cellStyle name="Note 2 2 30 3" xfId="33730"/>
    <cellStyle name="Note 2 2 30 4" xfId="33731"/>
    <cellStyle name="Note 2 2 31" xfId="33732"/>
    <cellStyle name="Note 2 2 32" xfId="33733"/>
    <cellStyle name="Note 2 2 33" xfId="33734"/>
    <cellStyle name="Note 2 2 34" xfId="33735"/>
    <cellStyle name="Note 2 2 4" xfId="33736"/>
    <cellStyle name="Note 2 2 4 10" xfId="33737"/>
    <cellStyle name="Note 2 2 4 10 2" xfId="33738"/>
    <cellStyle name="Note 2 2 4 10 3" xfId="33739"/>
    <cellStyle name="Note 2 2 4 10 4" xfId="33740"/>
    <cellStyle name="Note 2 2 4 11" xfId="33741"/>
    <cellStyle name="Note 2 2 4 11 2" xfId="33742"/>
    <cellStyle name="Note 2 2 4 11 3" xfId="33743"/>
    <cellStyle name="Note 2 2 4 11 4" xfId="33744"/>
    <cellStyle name="Note 2 2 4 12" xfId="33745"/>
    <cellStyle name="Note 2 2 4 12 2" xfId="33746"/>
    <cellStyle name="Note 2 2 4 12 3" xfId="33747"/>
    <cellStyle name="Note 2 2 4 12 4" xfId="33748"/>
    <cellStyle name="Note 2 2 4 13" xfId="33749"/>
    <cellStyle name="Note 2 2 4 13 2" xfId="33750"/>
    <cellStyle name="Note 2 2 4 13 3" xfId="33751"/>
    <cellStyle name="Note 2 2 4 13 4" xfId="33752"/>
    <cellStyle name="Note 2 2 4 14" xfId="33753"/>
    <cellStyle name="Note 2 2 4 14 2" xfId="33754"/>
    <cellStyle name="Note 2 2 4 14 3" xfId="33755"/>
    <cellStyle name="Note 2 2 4 14 4" xfId="33756"/>
    <cellStyle name="Note 2 2 4 15" xfId="33757"/>
    <cellStyle name="Note 2 2 4 15 2" xfId="33758"/>
    <cellStyle name="Note 2 2 4 15 3" xfId="33759"/>
    <cellStyle name="Note 2 2 4 15 4" xfId="33760"/>
    <cellStyle name="Note 2 2 4 16" xfId="33761"/>
    <cellStyle name="Note 2 2 4 16 2" xfId="33762"/>
    <cellStyle name="Note 2 2 4 16 3" xfId="33763"/>
    <cellStyle name="Note 2 2 4 16 4" xfId="33764"/>
    <cellStyle name="Note 2 2 4 17" xfId="33765"/>
    <cellStyle name="Note 2 2 4 17 2" xfId="33766"/>
    <cellStyle name="Note 2 2 4 17 3" xfId="33767"/>
    <cellStyle name="Note 2 2 4 17 4" xfId="33768"/>
    <cellStyle name="Note 2 2 4 18" xfId="33769"/>
    <cellStyle name="Note 2 2 4 18 2" xfId="33770"/>
    <cellStyle name="Note 2 2 4 18 3" xfId="33771"/>
    <cellStyle name="Note 2 2 4 18 4" xfId="33772"/>
    <cellStyle name="Note 2 2 4 19" xfId="33773"/>
    <cellStyle name="Note 2 2 4 19 2" xfId="33774"/>
    <cellStyle name="Note 2 2 4 19 3" xfId="33775"/>
    <cellStyle name="Note 2 2 4 19 4" xfId="33776"/>
    <cellStyle name="Note 2 2 4 2" xfId="33777"/>
    <cellStyle name="Note 2 2 4 2 10" xfId="33778"/>
    <cellStyle name="Note 2 2 4 2 10 2" xfId="33779"/>
    <cellStyle name="Note 2 2 4 2 10 3" xfId="33780"/>
    <cellStyle name="Note 2 2 4 2 10 4" xfId="33781"/>
    <cellStyle name="Note 2 2 4 2 11" xfId="33782"/>
    <cellStyle name="Note 2 2 4 2 11 2" xfId="33783"/>
    <cellStyle name="Note 2 2 4 2 11 3" xfId="33784"/>
    <cellStyle name="Note 2 2 4 2 11 4" xfId="33785"/>
    <cellStyle name="Note 2 2 4 2 12" xfId="33786"/>
    <cellStyle name="Note 2 2 4 2 12 2" xfId="33787"/>
    <cellStyle name="Note 2 2 4 2 12 3" xfId="33788"/>
    <cellStyle name="Note 2 2 4 2 12 4" xfId="33789"/>
    <cellStyle name="Note 2 2 4 2 13" xfId="33790"/>
    <cellStyle name="Note 2 2 4 2 13 2" xfId="33791"/>
    <cellStyle name="Note 2 2 4 2 13 3" xfId="33792"/>
    <cellStyle name="Note 2 2 4 2 13 4" xfId="33793"/>
    <cellStyle name="Note 2 2 4 2 14" xfId="33794"/>
    <cellStyle name="Note 2 2 4 2 14 2" xfId="33795"/>
    <cellStyle name="Note 2 2 4 2 14 3" xfId="33796"/>
    <cellStyle name="Note 2 2 4 2 14 4" xfId="33797"/>
    <cellStyle name="Note 2 2 4 2 15" xfId="33798"/>
    <cellStyle name="Note 2 2 4 2 15 2" xfId="33799"/>
    <cellStyle name="Note 2 2 4 2 15 3" xfId="33800"/>
    <cellStyle name="Note 2 2 4 2 15 4" xfId="33801"/>
    <cellStyle name="Note 2 2 4 2 16" xfId="33802"/>
    <cellStyle name="Note 2 2 4 2 16 2" xfId="33803"/>
    <cellStyle name="Note 2 2 4 2 16 3" xfId="33804"/>
    <cellStyle name="Note 2 2 4 2 16 4" xfId="33805"/>
    <cellStyle name="Note 2 2 4 2 17" xfId="33806"/>
    <cellStyle name="Note 2 2 4 2 17 2" xfId="33807"/>
    <cellStyle name="Note 2 2 4 2 17 3" xfId="33808"/>
    <cellStyle name="Note 2 2 4 2 17 4" xfId="33809"/>
    <cellStyle name="Note 2 2 4 2 18" xfId="33810"/>
    <cellStyle name="Note 2 2 4 2 18 2" xfId="33811"/>
    <cellStyle name="Note 2 2 4 2 18 3" xfId="33812"/>
    <cellStyle name="Note 2 2 4 2 18 4" xfId="33813"/>
    <cellStyle name="Note 2 2 4 2 19" xfId="33814"/>
    <cellStyle name="Note 2 2 4 2 19 2" xfId="33815"/>
    <cellStyle name="Note 2 2 4 2 19 3" xfId="33816"/>
    <cellStyle name="Note 2 2 4 2 19 4" xfId="33817"/>
    <cellStyle name="Note 2 2 4 2 2" xfId="33818"/>
    <cellStyle name="Note 2 2 4 2 2 2" xfId="33819"/>
    <cellStyle name="Note 2 2 4 2 2 3" xfId="33820"/>
    <cellStyle name="Note 2 2 4 2 2 4" xfId="33821"/>
    <cellStyle name="Note 2 2 4 2 20" xfId="33822"/>
    <cellStyle name="Note 2 2 4 2 20 2" xfId="33823"/>
    <cellStyle name="Note 2 2 4 2 20 3" xfId="33824"/>
    <cellStyle name="Note 2 2 4 2 20 4" xfId="33825"/>
    <cellStyle name="Note 2 2 4 2 21" xfId="33826"/>
    <cellStyle name="Note 2 2 4 2 22" xfId="33827"/>
    <cellStyle name="Note 2 2 4 2 3" xfId="33828"/>
    <cellStyle name="Note 2 2 4 2 3 2" xfId="33829"/>
    <cellStyle name="Note 2 2 4 2 3 3" xfId="33830"/>
    <cellStyle name="Note 2 2 4 2 3 4" xfId="33831"/>
    <cellStyle name="Note 2 2 4 2 4" xfId="33832"/>
    <cellStyle name="Note 2 2 4 2 4 2" xfId="33833"/>
    <cellStyle name="Note 2 2 4 2 4 3" xfId="33834"/>
    <cellStyle name="Note 2 2 4 2 4 4" xfId="33835"/>
    <cellStyle name="Note 2 2 4 2 5" xfId="33836"/>
    <cellStyle name="Note 2 2 4 2 5 2" xfId="33837"/>
    <cellStyle name="Note 2 2 4 2 5 3" xfId="33838"/>
    <cellStyle name="Note 2 2 4 2 5 4" xfId="33839"/>
    <cellStyle name="Note 2 2 4 2 6" xfId="33840"/>
    <cellStyle name="Note 2 2 4 2 6 2" xfId="33841"/>
    <cellStyle name="Note 2 2 4 2 6 3" xfId="33842"/>
    <cellStyle name="Note 2 2 4 2 6 4" xfId="33843"/>
    <cellStyle name="Note 2 2 4 2 7" xfId="33844"/>
    <cellStyle name="Note 2 2 4 2 7 2" xfId="33845"/>
    <cellStyle name="Note 2 2 4 2 7 3" xfId="33846"/>
    <cellStyle name="Note 2 2 4 2 7 4" xfId="33847"/>
    <cellStyle name="Note 2 2 4 2 8" xfId="33848"/>
    <cellStyle name="Note 2 2 4 2 8 2" xfId="33849"/>
    <cellStyle name="Note 2 2 4 2 8 3" xfId="33850"/>
    <cellStyle name="Note 2 2 4 2 8 4" xfId="33851"/>
    <cellStyle name="Note 2 2 4 2 9" xfId="33852"/>
    <cellStyle name="Note 2 2 4 2 9 2" xfId="33853"/>
    <cellStyle name="Note 2 2 4 2 9 3" xfId="33854"/>
    <cellStyle name="Note 2 2 4 2 9 4" xfId="33855"/>
    <cellStyle name="Note 2 2 4 20" xfId="33856"/>
    <cellStyle name="Note 2 2 4 20 2" xfId="33857"/>
    <cellStyle name="Note 2 2 4 20 3" xfId="33858"/>
    <cellStyle name="Note 2 2 4 20 4" xfId="33859"/>
    <cellStyle name="Note 2 2 4 21" xfId="33860"/>
    <cellStyle name="Note 2 2 4 21 2" xfId="33861"/>
    <cellStyle name="Note 2 2 4 21 3" xfId="33862"/>
    <cellStyle name="Note 2 2 4 21 4" xfId="33863"/>
    <cellStyle name="Note 2 2 4 22" xfId="33864"/>
    <cellStyle name="Note 2 2 4 23" xfId="33865"/>
    <cellStyle name="Note 2 2 4 3" xfId="33866"/>
    <cellStyle name="Note 2 2 4 3 2" xfId="33867"/>
    <cellStyle name="Note 2 2 4 3 3" xfId="33868"/>
    <cellStyle name="Note 2 2 4 3 4" xfId="33869"/>
    <cellStyle name="Note 2 2 4 4" xfId="33870"/>
    <cellStyle name="Note 2 2 4 4 2" xfId="33871"/>
    <cellStyle name="Note 2 2 4 4 3" xfId="33872"/>
    <cellStyle name="Note 2 2 4 4 4" xfId="33873"/>
    <cellStyle name="Note 2 2 4 5" xfId="33874"/>
    <cellStyle name="Note 2 2 4 5 2" xfId="33875"/>
    <cellStyle name="Note 2 2 4 5 3" xfId="33876"/>
    <cellStyle name="Note 2 2 4 5 4" xfId="33877"/>
    <cellStyle name="Note 2 2 4 6" xfId="33878"/>
    <cellStyle name="Note 2 2 4 6 2" xfId="33879"/>
    <cellStyle name="Note 2 2 4 6 3" xfId="33880"/>
    <cellStyle name="Note 2 2 4 6 4" xfId="33881"/>
    <cellStyle name="Note 2 2 4 7" xfId="33882"/>
    <cellStyle name="Note 2 2 4 7 2" xfId="33883"/>
    <cellStyle name="Note 2 2 4 7 3" xfId="33884"/>
    <cellStyle name="Note 2 2 4 7 4" xfId="33885"/>
    <cellStyle name="Note 2 2 4 8" xfId="33886"/>
    <cellStyle name="Note 2 2 4 8 2" xfId="33887"/>
    <cellStyle name="Note 2 2 4 8 3" xfId="33888"/>
    <cellStyle name="Note 2 2 4 8 4" xfId="33889"/>
    <cellStyle name="Note 2 2 4 9" xfId="33890"/>
    <cellStyle name="Note 2 2 4 9 2" xfId="33891"/>
    <cellStyle name="Note 2 2 4 9 3" xfId="33892"/>
    <cellStyle name="Note 2 2 4 9 4" xfId="33893"/>
    <cellStyle name="Note 2 2 5" xfId="33894"/>
    <cellStyle name="Note 2 2 5 10" xfId="33895"/>
    <cellStyle name="Note 2 2 5 10 2" xfId="33896"/>
    <cellStyle name="Note 2 2 5 10 3" xfId="33897"/>
    <cellStyle name="Note 2 2 5 10 4" xfId="33898"/>
    <cellStyle name="Note 2 2 5 11" xfId="33899"/>
    <cellStyle name="Note 2 2 5 11 2" xfId="33900"/>
    <cellStyle name="Note 2 2 5 11 3" xfId="33901"/>
    <cellStyle name="Note 2 2 5 11 4" xfId="33902"/>
    <cellStyle name="Note 2 2 5 12" xfId="33903"/>
    <cellStyle name="Note 2 2 5 12 2" xfId="33904"/>
    <cellStyle name="Note 2 2 5 12 3" xfId="33905"/>
    <cellStyle name="Note 2 2 5 12 4" xfId="33906"/>
    <cellStyle name="Note 2 2 5 13" xfId="33907"/>
    <cellStyle name="Note 2 2 5 13 2" xfId="33908"/>
    <cellStyle name="Note 2 2 5 13 3" xfId="33909"/>
    <cellStyle name="Note 2 2 5 13 4" xfId="33910"/>
    <cellStyle name="Note 2 2 5 14" xfId="33911"/>
    <cellStyle name="Note 2 2 5 14 2" xfId="33912"/>
    <cellStyle name="Note 2 2 5 14 3" xfId="33913"/>
    <cellStyle name="Note 2 2 5 14 4" xfId="33914"/>
    <cellStyle name="Note 2 2 5 15" xfId="33915"/>
    <cellStyle name="Note 2 2 5 15 2" xfId="33916"/>
    <cellStyle name="Note 2 2 5 15 3" xfId="33917"/>
    <cellStyle name="Note 2 2 5 15 4" xfId="33918"/>
    <cellStyle name="Note 2 2 5 16" xfId="33919"/>
    <cellStyle name="Note 2 2 5 16 2" xfId="33920"/>
    <cellStyle name="Note 2 2 5 16 3" xfId="33921"/>
    <cellStyle name="Note 2 2 5 16 4" xfId="33922"/>
    <cellStyle name="Note 2 2 5 17" xfId="33923"/>
    <cellStyle name="Note 2 2 5 17 2" xfId="33924"/>
    <cellStyle name="Note 2 2 5 17 3" xfId="33925"/>
    <cellStyle name="Note 2 2 5 17 4" xfId="33926"/>
    <cellStyle name="Note 2 2 5 18" xfId="33927"/>
    <cellStyle name="Note 2 2 5 18 2" xfId="33928"/>
    <cellStyle name="Note 2 2 5 18 3" xfId="33929"/>
    <cellStyle name="Note 2 2 5 18 4" xfId="33930"/>
    <cellStyle name="Note 2 2 5 19" xfId="33931"/>
    <cellStyle name="Note 2 2 5 19 2" xfId="33932"/>
    <cellStyle name="Note 2 2 5 19 3" xfId="33933"/>
    <cellStyle name="Note 2 2 5 19 4" xfId="33934"/>
    <cellStyle name="Note 2 2 5 2" xfId="33935"/>
    <cellStyle name="Note 2 2 5 2 10" xfId="33936"/>
    <cellStyle name="Note 2 2 5 2 10 2" xfId="33937"/>
    <cellStyle name="Note 2 2 5 2 10 3" xfId="33938"/>
    <cellStyle name="Note 2 2 5 2 10 4" xfId="33939"/>
    <cellStyle name="Note 2 2 5 2 11" xfId="33940"/>
    <cellStyle name="Note 2 2 5 2 11 2" xfId="33941"/>
    <cellStyle name="Note 2 2 5 2 11 3" xfId="33942"/>
    <cellStyle name="Note 2 2 5 2 11 4" xfId="33943"/>
    <cellStyle name="Note 2 2 5 2 12" xfId="33944"/>
    <cellStyle name="Note 2 2 5 2 12 2" xfId="33945"/>
    <cellStyle name="Note 2 2 5 2 12 3" xfId="33946"/>
    <cellStyle name="Note 2 2 5 2 12 4" xfId="33947"/>
    <cellStyle name="Note 2 2 5 2 13" xfId="33948"/>
    <cellStyle name="Note 2 2 5 2 13 2" xfId="33949"/>
    <cellStyle name="Note 2 2 5 2 13 3" xfId="33950"/>
    <cellStyle name="Note 2 2 5 2 13 4" xfId="33951"/>
    <cellStyle name="Note 2 2 5 2 14" xfId="33952"/>
    <cellStyle name="Note 2 2 5 2 14 2" xfId="33953"/>
    <cellStyle name="Note 2 2 5 2 14 3" xfId="33954"/>
    <cellStyle name="Note 2 2 5 2 14 4" xfId="33955"/>
    <cellStyle name="Note 2 2 5 2 15" xfId="33956"/>
    <cellStyle name="Note 2 2 5 2 15 2" xfId="33957"/>
    <cellStyle name="Note 2 2 5 2 15 3" xfId="33958"/>
    <cellStyle name="Note 2 2 5 2 15 4" xfId="33959"/>
    <cellStyle name="Note 2 2 5 2 16" xfId="33960"/>
    <cellStyle name="Note 2 2 5 2 16 2" xfId="33961"/>
    <cellStyle name="Note 2 2 5 2 16 3" xfId="33962"/>
    <cellStyle name="Note 2 2 5 2 16 4" xfId="33963"/>
    <cellStyle name="Note 2 2 5 2 17" xfId="33964"/>
    <cellStyle name="Note 2 2 5 2 17 2" xfId="33965"/>
    <cellStyle name="Note 2 2 5 2 17 3" xfId="33966"/>
    <cellStyle name="Note 2 2 5 2 17 4" xfId="33967"/>
    <cellStyle name="Note 2 2 5 2 18" xfId="33968"/>
    <cellStyle name="Note 2 2 5 2 18 2" xfId="33969"/>
    <cellStyle name="Note 2 2 5 2 18 3" xfId="33970"/>
    <cellStyle name="Note 2 2 5 2 18 4" xfId="33971"/>
    <cellStyle name="Note 2 2 5 2 19" xfId="33972"/>
    <cellStyle name="Note 2 2 5 2 19 2" xfId="33973"/>
    <cellStyle name="Note 2 2 5 2 19 3" xfId="33974"/>
    <cellStyle name="Note 2 2 5 2 19 4" xfId="33975"/>
    <cellStyle name="Note 2 2 5 2 2" xfId="33976"/>
    <cellStyle name="Note 2 2 5 2 2 2" xfId="33977"/>
    <cellStyle name="Note 2 2 5 2 2 3" xfId="33978"/>
    <cellStyle name="Note 2 2 5 2 2 4" xfId="33979"/>
    <cellStyle name="Note 2 2 5 2 20" xfId="33980"/>
    <cellStyle name="Note 2 2 5 2 20 2" xfId="33981"/>
    <cellStyle name="Note 2 2 5 2 20 3" xfId="33982"/>
    <cellStyle name="Note 2 2 5 2 20 4" xfId="33983"/>
    <cellStyle name="Note 2 2 5 2 21" xfId="33984"/>
    <cellStyle name="Note 2 2 5 2 22" xfId="33985"/>
    <cellStyle name="Note 2 2 5 2 3" xfId="33986"/>
    <cellStyle name="Note 2 2 5 2 3 2" xfId="33987"/>
    <cellStyle name="Note 2 2 5 2 3 3" xfId="33988"/>
    <cellStyle name="Note 2 2 5 2 3 4" xfId="33989"/>
    <cellStyle name="Note 2 2 5 2 4" xfId="33990"/>
    <cellStyle name="Note 2 2 5 2 4 2" xfId="33991"/>
    <cellStyle name="Note 2 2 5 2 4 3" xfId="33992"/>
    <cellStyle name="Note 2 2 5 2 4 4" xfId="33993"/>
    <cellStyle name="Note 2 2 5 2 5" xfId="33994"/>
    <cellStyle name="Note 2 2 5 2 5 2" xfId="33995"/>
    <cellStyle name="Note 2 2 5 2 5 3" xfId="33996"/>
    <cellStyle name="Note 2 2 5 2 5 4" xfId="33997"/>
    <cellStyle name="Note 2 2 5 2 6" xfId="33998"/>
    <cellStyle name="Note 2 2 5 2 6 2" xfId="33999"/>
    <cellStyle name="Note 2 2 5 2 6 3" xfId="34000"/>
    <cellStyle name="Note 2 2 5 2 6 4" xfId="34001"/>
    <cellStyle name="Note 2 2 5 2 7" xfId="34002"/>
    <cellStyle name="Note 2 2 5 2 7 2" xfId="34003"/>
    <cellStyle name="Note 2 2 5 2 7 3" xfId="34004"/>
    <cellStyle name="Note 2 2 5 2 7 4" xfId="34005"/>
    <cellStyle name="Note 2 2 5 2 8" xfId="34006"/>
    <cellStyle name="Note 2 2 5 2 8 2" xfId="34007"/>
    <cellStyle name="Note 2 2 5 2 8 3" xfId="34008"/>
    <cellStyle name="Note 2 2 5 2 8 4" xfId="34009"/>
    <cellStyle name="Note 2 2 5 2 9" xfId="34010"/>
    <cellStyle name="Note 2 2 5 2 9 2" xfId="34011"/>
    <cellStyle name="Note 2 2 5 2 9 3" xfId="34012"/>
    <cellStyle name="Note 2 2 5 2 9 4" xfId="34013"/>
    <cellStyle name="Note 2 2 5 20" xfId="34014"/>
    <cellStyle name="Note 2 2 5 20 2" xfId="34015"/>
    <cellStyle name="Note 2 2 5 20 3" xfId="34016"/>
    <cellStyle name="Note 2 2 5 20 4" xfId="34017"/>
    <cellStyle name="Note 2 2 5 21" xfId="34018"/>
    <cellStyle name="Note 2 2 5 21 2" xfId="34019"/>
    <cellStyle name="Note 2 2 5 21 3" xfId="34020"/>
    <cellStyle name="Note 2 2 5 21 4" xfId="34021"/>
    <cellStyle name="Note 2 2 5 22" xfId="34022"/>
    <cellStyle name="Note 2 2 5 23" xfId="34023"/>
    <cellStyle name="Note 2 2 5 3" xfId="34024"/>
    <cellStyle name="Note 2 2 5 3 2" xfId="34025"/>
    <cellStyle name="Note 2 2 5 3 3" xfId="34026"/>
    <cellStyle name="Note 2 2 5 3 4" xfId="34027"/>
    <cellStyle name="Note 2 2 5 4" xfId="34028"/>
    <cellStyle name="Note 2 2 5 4 2" xfId="34029"/>
    <cellStyle name="Note 2 2 5 4 3" xfId="34030"/>
    <cellStyle name="Note 2 2 5 4 4" xfId="34031"/>
    <cellStyle name="Note 2 2 5 5" xfId="34032"/>
    <cellStyle name="Note 2 2 5 5 2" xfId="34033"/>
    <cellStyle name="Note 2 2 5 5 3" xfId="34034"/>
    <cellStyle name="Note 2 2 5 5 4" xfId="34035"/>
    <cellStyle name="Note 2 2 5 6" xfId="34036"/>
    <cellStyle name="Note 2 2 5 6 2" xfId="34037"/>
    <cellStyle name="Note 2 2 5 6 3" xfId="34038"/>
    <cellStyle name="Note 2 2 5 6 4" xfId="34039"/>
    <cellStyle name="Note 2 2 5 7" xfId="34040"/>
    <cellStyle name="Note 2 2 5 7 2" xfId="34041"/>
    <cellStyle name="Note 2 2 5 7 3" xfId="34042"/>
    <cellStyle name="Note 2 2 5 7 4" xfId="34043"/>
    <cellStyle name="Note 2 2 5 8" xfId="34044"/>
    <cellStyle name="Note 2 2 5 8 2" xfId="34045"/>
    <cellStyle name="Note 2 2 5 8 3" xfId="34046"/>
    <cellStyle name="Note 2 2 5 8 4" xfId="34047"/>
    <cellStyle name="Note 2 2 5 9" xfId="34048"/>
    <cellStyle name="Note 2 2 5 9 2" xfId="34049"/>
    <cellStyle name="Note 2 2 5 9 3" xfId="34050"/>
    <cellStyle name="Note 2 2 5 9 4" xfId="34051"/>
    <cellStyle name="Note 2 2 6" xfId="34052"/>
    <cellStyle name="Note 2 2 6 10" xfId="34053"/>
    <cellStyle name="Note 2 2 6 10 2" xfId="34054"/>
    <cellStyle name="Note 2 2 6 10 3" xfId="34055"/>
    <cellStyle name="Note 2 2 6 10 4" xfId="34056"/>
    <cellStyle name="Note 2 2 6 11" xfId="34057"/>
    <cellStyle name="Note 2 2 6 11 2" xfId="34058"/>
    <cellStyle name="Note 2 2 6 11 3" xfId="34059"/>
    <cellStyle name="Note 2 2 6 11 4" xfId="34060"/>
    <cellStyle name="Note 2 2 6 12" xfId="34061"/>
    <cellStyle name="Note 2 2 6 12 2" xfId="34062"/>
    <cellStyle name="Note 2 2 6 12 3" xfId="34063"/>
    <cellStyle name="Note 2 2 6 12 4" xfId="34064"/>
    <cellStyle name="Note 2 2 6 13" xfId="34065"/>
    <cellStyle name="Note 2 2 6 13 2" xfId="34066"/>
    <cellStyle name="Note 2 2 6 13 3" xfId="34067"/>
    <cellStyle name="Note 2 2 6 13 4" xfId="34068"/>
    <cellStyle name="Note 2 2 6 14" xfId="34069"/>
    <cellStyle name="Note 2 2 6 14 2" xfId="34070"/>
    <cellStyle name="Note 2 2 6 14 3" xfId="34071"/>
    <cellStyle name="Note 2 2 6 14 4" xfId="34072"/>
    <cellStyle name="Note 2 2 6 15" xfId="34073"/>
    <cellStyle name="Note 2 2 6 15 2" xfId="34074"/>
    <cellStyle name="Note 2 2 6 15 3" xfId="34075"/>
    <cellStyle name="Note 2 2 6 15 4" xfId="34076"/>
    <cellStyle name="Note 2 2 6 16" xfId="34077"/>
    <cellStyle name="Note 2 2 6 16 2" xfId="34078"/>
    <cellStyle name="Note 2 2 6 16 3" xfId="34079"/>
    <cellStyle name="Note 2 2 6 16 4" xfId="34080"/>
    <cellStyle name="Note 2 2 6 17" xfId="34081"/>
    <cellStyle name="Note 2 2 6 17 2" xfId="34082"/>
    <cellStyle name="Note 2 2 6 17 3" xfId="34083"/>
    <cellStyle name="Note 2 2 6 17 4" xfId="34084"/>
    <cellStyle name="Note 2 2 6 18" xfId="34085"/>
    <cellStyle name="Note 2 2 6 18 2" xfId="34086"/>
    <cellStyle name="Note 2 2 6 18 3" xfId="34087"/>
    <cellStyle name="Note 2 2 6 18 4" xfId="34088"/>
    <cellStyle name="Note 2 2 6 19" xfId="34089"/>
    <cellStyle name="Note 2 2 6 19 2" xfId="34090"/>
    <cellStyle name="Note 2 2 6 19 3" xfId="34091"/>
    <cellStyle name="Note 2 2 6 19 4" xfId="34092"/>
    <cellStyle name="Note 2 2 6 2" xfId="34093"/>
    <cellStyle name="Note 2 2 6 2 2" xfId="34094"/>
    <cellStyle name="Note 2 2 6 2 3" xfId="34095"/>
    <cellStyle name="Note 2 2 6 2 4" xfId="34096"/>
    <cellStyle name="Note 2 2 6 20" xfId="34097"/>
    <cellStyle name="Note 2 2 6 20 2" xfId="34098"/>
    <cellStyle name="Note 2 2 6 20 3" xfId="34099"/>
    <cellStyle name="Note 2 2 6 20 4" xfId="34100"/>
    <cellStyle name="Note 2 2 6 21" xfId="34101"/>
    <cellStyle name="Note 2 2 6 22" xfId="34102"/>
    <cellStyle name="Note 2 2 6 3" xfId="34103"/>
    <cellStyle name="Note 2 2 6 3 2" xfId="34104"/>
    <cellStyle name="Note 2 2 6 3 3" xfId="34105"/>
    <cellStyle name="Note 2 2 6 3 4" xfId="34106"/>
    <cellStyle name="Note 2 2 6 4" xfId="34107"/>
    <cellStyle name="Note 2 2 6 4 2" xfId="34108"/>
    <cellStyle name="Note 2 2 6 4 3" xfId="34109"/>
    <cellStyle name="Note 2 2 6 4 4" xfId="34110"/>
    <cellStyle name="Note 2 2 6 5" xfId="34111"/>
    <cellStyle name="Note 2 2 6 5 2" xfId="34112"/>
    <cellStyle name="Note 2 2 6 5 3" xfId="34113"/>
    <cellStyle name="Note 2 2 6 5 4" xfId="34114"/>
    <cellStyle name="Note 2 2 6 6" xfId="34115"/>
    <cellStyle name="Note 2 2 6 6 2" xfId="34116"/>
    <cellStyle name="Note 2 2 6 6 3" xfId="34117"/>
    <cellStyle name="Note 2 2 6 6 4" xfId="34118"/>
    <cellStyle name="Note 2 2 6 7" xfId="34119"/>
    <cellStyle name="Note 2 2 6 7 2" xfId="34120"/>
    <cellStyle name="Note 2 2 6 7 3" xfId="34121"/>
    <cellStyle name="Note 2 2 6 7 4" xfId="34122"/>
    <cellStyle name="Note 2 2 6 8" xfId="34123"/>
    <cellStyle name="Note 2 2 6 8 2" xfId="34124"/>
    <cellStyle name="Note 2 2 6 8 3" xfId="34125"/>
    <cellStyle name="Note 2 2 6 8 4" xfId="34126"/>
    <cellStyle name="Note 2 2 6 9" xfId="34127"/>
    <cellStyle name="Note 2 2 6 9 2" xfId="34128"/>
    <cellStyle name="Note 2 2 6 9 3" xfId="34129"/>
    <cellStyle name="Note 2 2 6 9 4" xfId="34130"/>
    <cellStyle name="Note 2 2 7" xfId="34131"/>
    <cellStyle name="Note 2 2 7 10" xfId="34132"/>
    <cellStyle name="Note 2 2 7 10 2" xfId="34133"/>
    <cellStyle name="Note 2 2 7 10 3" xfId="34134"/>
    <cellStyle name="Note 2 2 7 10 4" xfId="34135"/>
    <cellStyle name="Note 2 2 7 11" xfId="34136"/>
    <cellStyle name="Note 2 2 7 11 2" xfId="34137"/>
    <cellStyle name="Note 2 2 7 11 3" xfId="34138"/>
    <cellStyle name="Note 2 2 7 11 4" xfId="34139"/>
    <cellStyle name="Note 2 2 7 12" xfId="34140"/>
    <cellStyle name="Note 2 2 7 12 2" xfId="34141"/>
    <cellStyle name="Note 2 2 7 12 3" xfId="34142"/>
    <cellStyle name="Note 2 2 7 12 4" xfId="34143"/>
    <cellStyle name="Note 2 2 7 13" xfId="34144"/>
    <cellStyle name="Note 2 2 7 13 2" xfId="34145"/>
    <cellStyle name="Note 2 2 7 13 3" xfId="34146"/>
    <cellStyle name="Note 2 2 7 13 4" xfId="34147"/>
    <cellStyle name="Note 2 2 7 14" xfId="34148"/>
    <cellStyle name="Note 2 2 7 14 2" xfId="34149"/>
    <cellStyle name="Note 2 2 7 14 3" xfId="34150"/>
    <cellStyle name="Note 2 2 7 14 4" xfId="34151"/>
    <cellStyle name="Note 2 2 7 15" xfId="34152"/>
    <cellStyle name="Note 2 2 7 15 2" xfId="34153"/>
    <cellStyle name="Note 2 2 7 15 3" xfId="34154"/>
    <cellStyle name="Note 2 2 7 15 4" xfId="34155"/>
    <cellStyle name="Note 2 2 7 16" xfId="34156"/>
    <cellStyle name="Note 2 2 7 16 2" xfId="34157"/>
    <cellStyle name="Note 2 2 7 16 3" xfId="34158"/>
    <cellStyle name="Note 2 2 7 16 4" xfId="34159"/>
    <cellStyle name="Note 2 2 7 17" xfId="34160"/>
    <cellStyle name="Note 2 2 7 17 2" xfId="34161"/>
    <cellStyle name="Note 2 2 7 17 3" xfId="34162"/>
    <cellStyle name="Note 2 2 7 17 4" xfId="34163"/>
    <cellStyle name="Note 2 2 7 18" xfId="34164"/>
    <cellStyle name="Note 2 2 7 18 2" xfId="34165"/>
    <cellStyle name="Note 2 2 7 18 3" xfId="34166"/>
    <cellStyle name="Note 2 2 7 18 4" xfId="34167"/>
    <cellStyle name="Note 2 2 7 19" xfId="34168"/>
    <cellStyle name="Note 2 2 7 19 2" xfId="34169"/>
    <cellStyle name="Note 2 2 7 19 3" xfId="34170"/>
    <cellStyle name="Note 2 2 7 19 4" xfId="34171"/>
    <cellStyle name="Note 2 2 7 2" xfId="34172"/>
    <cellStyle name="Note 2 2 7 2 2" xfId="34173"/>
    <cellStyle name="Note 2 2 7 2 3" xfId="34174"/>
    <cellStyle name="Note 2 2 7 2 4" xfId="34175"/>
    <cellStyle name="Note 2 2 7 20" xfId="34176"/>
    <cellStyle name="Note 2 2 7 20 2" xfId="34177"/>
    <cellStyle name="Note 2 2 7 20 3" xfId="34178"/>
    <cellStyle name="Note 2 2 7 20 4" xfId="34179"/>
    <cellStyle name="Note 2 2 7 21" xfId="34180"/>
    <cellStyle name="Note 2 2 7 22" xfId="34181"/>
    <cellStyle name="Note 2 2 7 3" xfId="34182"/>
    <cellStyle name="Note 2 2 7 3 2" xfId="34183"/>
    <cellStyle name="Note 2 2 7 3 3" xfId="34184"/>
    <cellStyle name="Note 2 2 7 3 4" xfId="34185"/>
    <cellStyle name="Note 2 2 7 4" xfId="34186"/>
    <cellStyle name="Note 2 2 7 4 2" xfId="34187"/>
    <cellStyle name="Note 2 2 7 4 3" xfId="34188"/>
    <cellStyle name="Note 2 2 7 4 4" xfId="34189"/>
    <cellStyle name="Note 2 2 7 5" xfId="34190"/>
    <cellStyle name="Note 2 2 7 5 2" xfId="34191"/>
    <cellStyle name="Note 2 2 7 5 3" xfId="34192"/>
    <cellStyle name="Note 2 2 7 5 4" xfId="34193"/>
    <cellStyle name="Note 2 2 7 6" xfId="34194"/>
    <cellStyle name="Note 2 2 7 6 2" xfId="34195"/>
    <cellStyle name="Note 2 2 7 6 3" xfId="34196"/>
    <cellStyle name="Note 2 2 7 6 4" xfId="34197"/>
    <cellStyle name="Note 2 2 7 7" xfId="34198"/>
    <cellStyle name="Note 2 2 7 7 2" xfId="34199"/>
    <cellStyle name="Note 2 2 7 7 3" xfId="34200"/>
    <cellStyle name="Note 2 2 7 7 4" xfId="34201"/>
    <cellStyle name="Note 2 2 7 8" xfId="34202"/>
    <cellStyle name="Note 2 2 7 8 2" xfId="34203"/>
    <cellStyle name="Note 2 2 7 8 3" xfId="34204"/>
    <cellStyle name="Note 2 2 7 8 4" xfId="34205"/>
    <cellStyle name="Note 2 2 7 9" xfId="34206"/>
    <cellStyle name="Note 2 2 7 9 2" xfId="34207"/>
    <cellStyle name="Note 2 2 7 9 3" xfId="34208"/>
    <cellStyle name="Note 2 2 7 9 4" xfId="34209"/>
    <cellStyle name="Note 2 2 8" xfId="34210"/>
    <cellStyle name="Note 2 2 8 10" xfId="34211"/>
    <cellStyle name="Note 2 2 8 10 2" xfId="34212"/>
    <cellStyle name="Note 2 2 8 10 3" xfId="34213"/>
    <cellStyle name="Note 2 2 8 10 4" xfId="34214"/>
    <cellStyle name="Note 2 2 8 11" xfId="34215"/>
    <cellStyle name="Note 2 2 8 11 2" xfId="34216"/>
    <cellStyle name="Note 2 2 8 11 3" xfId="34217"/>
    <cellStyle name="Note 2 2 8 11 4" xfId="34218"/>
    <cellStyle name="Note 2 2 8 12" xfId="34219"/>
    <cellStyle name="Note 2 2 8 12 2" xfId="34220"/>
    <cellStyle name="Note 2 2 8 12 3" xfId="34221"/>
    <cellStyle name="Note 2 2 8 12 4" xfId="34222"/>
    <cellStyle name="Note 2 2 8 13" xfId="34223"/>
    <cellStyle name="Note 2 2 8 13 2" xfId="34224"/>
    <cellStyle name="Note 2 2 8 13 3" xfId="34225"/>
    <cellStyle name="Note 2 2 8 13 4" xfId="34226"/>
    <cellStyle name="Note 2 2 8 14" xfId="34227"/>
    <cellStyle name="Note 2 2 8 14 2" xfId="34228"/>
    <cellStyle name="Note 2 2 8 14 3" xfId="34229"/>
    <cellStyle name="Note 2 2 8 14 4" xfId="34230"/>
    <cellStyle name="Note 2 2 8 15" xfId="34231"/>
    <cellStyle name="Note 2 2 8 15 2" xfId="34232"/>
    <cellStyle name="Note 2 2 8 15 3" xfId="34233"/>
    <cellStyle name="Note 2 2 8 15 4" xfId="34234"/>
    <cellStyle name="Note 2 2 8 16" xfId="34235"/>
    <cellStyle name="Note 2 2 8 16 2" xfId="34236"/>
    <cellStyle name="Note 2 2 8 16 3" xfId="34237"/>
    <cellStyle name="Note 2 2 8 16 4" xfId="34238"/>
    <cellStyle name="Note 2 2 8 17" xfId="34239"/>
    <cellStyle name="Note 2 2 8 17 2" xfId="34240"/>
    <cellStyle name="Note 2 2 8 17 3" xfId="34241"/>
    <cellStyle name="Note 2 2 8 17 4" xfId="34242"/>
    <cellStyle name="Note 2 2 8 18" xfId="34243"/>
    <cellStyle name="Note 2 2 8 18 2" xfId="34244"/>
    <cellStyle name="Note 2 2 8 18 3" xfId="34245"/>
    <cellStyle name="Note 2 2 8 18 4" xfId="34246"/>
    <cellStyle name="Note 2 2 8 19" xfId="34247"/>
    <cellStyle name="Note 2 2 8 19 2" xfId="34248"/>
    <cellStyle name="Note 2 2 8 19 3" xfId="34249"/>
    <cellStyle name="Note 2 2 8 19 4" xfId="34250"/>
    <cellStyle name="Note 2 2 8 2" xfId="34251"/>
    <cellStyle name="Note 2 2 8 2 2" xfId="34252"/>
    <cellStyle name="Note 2 2 8 2 3" xfId="34253"/>
    <cellStyle name="Note 2 2 8 2 4" xfId="34254"/>
    <cellStyle name="Note 2 2 8 20" xfId="34255"/>
    <cellStyle name="Note 2 2 8 20 2" xfId="34256"/>
    <cellStyle name="Note 2 2 8 20 3" xfId="34257"/>
    <cellStyle name="Note 2 2 8 20 4" xfId="34258"/>
    <cellStyle name="Note 2 2 8 21" xfId="34259"/>
    <cellStyle name="Note 2 2 8 22" xfId="34260"/>
    <cellStyle name="Note 2 2 8 3" xfId="34261"/>
    <cellStyle name="Note 2 2 8 3 2" xfId="34262"/>
    <cellStyle name="Note 2 2 8 3 3" xfId="34263"/>
    <cellStyle name="Note 2 2 8 3 4" xfId="34264"/>
    <cellStyle name="Note 2 2 8 4" xfId="34265"/>
    <cellStyle name="Note 2 2 8 4 2" xfId="34266"/>
    <cellStyle name="Note 2 2 8 4 3" xfId="34267"/>
    <cellStyle name="Note 2 2 8 4 4" xfId="34268"/>
    <cellStyle name="Note 2 2 8 5" xfId="34269"/>
    <cellStyle name="Note 2 2 8 5 2" xfId="34270"/>
    <cellStyle name="Note 2 2 8 5 3" xfId="34271"/>
    <cellStyle name="Note 2 2 8 5 4" xfId="34272"/>
    <cellStyle name="Note 2 2 8 6" xfId="34273"/>
    <cellStyle name="Note 2 2 8 6 2" xfId="34274"/>
    <cellStyle name="Note 2 2 8 6 3" xfId="34275"/>
    <cellStyle name="Note 2 2 8 6 4" xfId="34276"/>
    <cellStyle name="Note 2 2 8 7" xfId="34277"/>
    <cellStyle name="Note 2 2 8 7 2" xfId="34278"/>
    <cellStyle name="Note 2 2 8 7 3" xfId="34279"/>
    <cellStyle name="Note 2 2 8 7 4" xfId="34280"/>
    <cellStyle name="Note 2 2 8 8" xfId="34281"/>
    <cellStyle name="Note 2 2 8 8 2" xfId="34282"/>
    <cellStyle name="Note 2 2 8 8 3" xfId="34283"/>
    <cellStyle name="Note 2 2 8 8 4" xfId="34284"/>
    <cellStyle name="Note 2 2 8 9" xfId="34285"/>
    <cellStyle name="Note 2 2 8 9 2" xfId="34286"/>
    <cellStyle name="Note 2 2 8 9 3" xfId="34287"/>
    <cellStyle name="Note 2 2 8 9 4" xfId="34288"/>
    <cellStyle name="Note 2 2 9" xfId="34289"/>
    <cellStyle name="Note 2 2 9 10" xfId="34290"/>
    <cellStyle name="Note 2 2 9 10 2" xfId="34291"/>
    <cellStyle name="Note 2 2 9 10 3" xfId="34292"/>
    <cellStyle name="Note 2 2 9 10 4" xfId="34293"/>
    <cellStyle name="Note 2 2 9 11" xfId="34294"/>
    <cellStyle name="Note 2 2 9 11 2" xfId="34295"/>
    <cellStyle name="Note 2 2 9 11 3" xfId="34296"/>
    <cellStyle name="Note 2 2 9 11 4" xfId="34297"/>
    <cellStyle name="Note 2 2 9 12" xfId="34298"/>
    <cellStyle name="Note 2 2 9 12 2" xfId="34299"/>
    <cellStyle name="Note 2 2 9 12 3" xfId="34300"/>
    <cellStyle name="Note 2 2 9 12 4" xfId="34301"/>
    <cellStyle name="Note 2 2 9 13" xfId="34302"/>
    <cellStyle name="Note 2 2 9 13 2" xfId="34303"/>
    <cellStyle name="Note 2 2 9 13 3" xfId="34304"/>
    <cellStyle name="Note 2 2 9 13 4" xfId="34305"/>
    <cellStyle name="Note 2 2 9 14" xfId="34306"/>
    <cellStyle name="Note 2 2 9 14 2" xfId="34307"/>
    <cellStyle name="Note 2 2 9 14 3" xfId="34308"/>
    <cellStyle name="Note 2 2 9 14 4" xfId="34309"/>
    <cellStyle name="Note 2 2 9 15" xfId="34310"/>
    <cellStyle name="Note 2 2 9 15 2" xfId="34311"/>
    <cellStyle name="Note 2 2 9 15 3" xfId="34312"/>
    <cellStyle name="Note 2 2 9 15 4" xfId="34313"/>
    <cellStyle name="Note 2 2 9 16" xfId="34314"/>
    <cellStyle name="Note 2 2 9 16 2" xfId="34315"/>
    <cellStyle name="Note 2 2 9 16 3" xfId="34316"/>
    <cellStyle name="Note 2 2 9 16 4" xfId="34317"/>
    <cellStyle name="Note 2 2 9 17" xfId="34318"/>
    <cellStyle name="Note 2 2 9 17 2" xfId="34319"/>
    <cellStyle name="Note 2 2 9 17 3" xfId="34320"/>
    <cellStyle name="Note 2 2 9 17 4" xfId="34321"/>
    <cellStyle name="Note 2 2 9 18" xfId="34322"/>
    <cellStyle name="Note 2 2 9 18 2" xfId="34323"/>
    <cellStyle name="Note 2 2 9 18 3" xfId="34324"/>
    <cellStyle name="Note 2 2 9 18 4" xfId="34325"/>
    <cellStyle name="Note 2 2 9 19" xfId="34326"/>
    <cellStyle name="Note 2 2 9 19 2" xfId="34327"/>
    <cellStyle name="Note 2 2 9 19 3" xfId="34328"/>
    <cellStyle name="Note 2 2 9 19 4" xfId="34329"/>
    <cellStyle name="Note 2 2 9 2" xfId="34330"/>
    <cellStyle name="Note 2 2 9 2 2" xfId="34331"/>
    <cellStyle name="Note 2 2 9 2 3" xfId="34332"/>
    <cellStyle name="Note 2 2 9 2 4" xfId="34333"/>
    <cellStyle name="Note 2 2 9 20" xfId="34334"/>
    <cellStyle name="Note 2 2 9 20 2" xfId="34335"/>
    <cellStyle name="Note 2 2 9 20 3" xfId="34336"/>
    <cellStyle name="Note 2 2 9 20 4" xfId="34337"/>
    <cellStyle name="Note 2 2 9 21" xfId="34338"/>
    <cellStyle name="Note 2 2 9 22" xfId="34339"/>
    <cellStyle name="Note 2 2 9 3" xfId="34340"/>
    <cellStyle name="Note 2 2 9 3 2" xfId="34341"/>
    <cellStyle name="Note 2 2 9 3 3" xfId="34342"/>
    <cellStyle name="Note 2 2 9 3 4" xfId="34343"/>
    <cellStyle name="Note 2 2 9 4" xfId="34344"/>
    <cellStyle name="Note 2 2 9 4 2" xfId="34345"/>
    <cellStyle name="Note 2 2 9 4 3" xfId="34346"/>
    <cellStyle name="Note 2 2 9 4 4" xfId="34347"/>
    <cellStyle name="Note 2 2 9 5" xfId="34348"/>
    <cellStyle name="Note 2 2 9 5 2" xfId="34349"/>
    <cellStyle name="Note 2 2 9 5 3" xfId="34350"/>
    <cellStyle name="Note 2 2 9 5 4" xfId="34351"/>
    <cellStyle name="Note 2 2 9 6" xfId="34352"/>
    <cellStyle name="Note 2 2 9 6 2" xfId="34353"/>
    <cellStyle name="Note 2 2 9 6 3" xfId="34354"/>
    <cellStyle name="Note 2 2 9 6 4" xfId="34355"/>
    <cellStyle name="Note 2 2 9 7" xfId="34356"/>
    <cellStyle name="Note 2 2 9 7 2" xfId="34357"/>
    <cellStyle name="Note 2 2 9 7 3" xfId="34358"/>
    <cellStyle name="Note 2 2 9 7 4" xfId="34359"/>
    <cellStyle name="Note 2 2 9 8" xfId="34360"/>
    <cellStyle name="Note 2 2 9 8 2" xfId="34361"/>
    <cellStyle name="Note 2 2 9 8 3" xfId="34362"/>
    <cellStyle name="Note 2 2 9 8 4" xfId="34363"/>
    <cellStyle name="Note 2 2 9 9" xfId="34364"/>
    <cellStyle name="Note 2 2 9 9 2" xfId="34365"/>
    <cellStyle name="Note 2 2 9 9 3" xfId="34366"/>
    <cellStyle name="Note 2 2 9 9 4" xfId="34367"/>
    <cellStyle name="Note 2 20" xfId="34368"/>
    <cellStyle name="Note 2 20 2" xfId="34369"/>
    <cellStyle name="Note 2 20 3" xfId="34370"/>
    <cellStyle name="Note 2 20 4" xfId="34371"/>
    <cellStyle name="Note 2 21" xfId="34372"/>
    <cellStyle name="Note 2 21 2" xfId="34373"/>
    <cellStyle name="Note 2 21 3" xfId="34374"/>
    <cellStyle name="Note 2 21 4" xfId="34375"/>
    <cellStyle name="Note 2 22" xfId="34376"/>
    <cellStyle name="Note 2 22 2" xfId="34377"/>
    <cellStyle name="Note 2 22 3" xfId="34378"/>
    <cellStyle name="Note 2 22 4" xfId="34379"/>
    <cellStyle name="Note 2 23" xfId="34380"/>
    <cellStyle name="Note 2 23 2" xfId="34381"/>
    <cellStyle name="Note 2 23 3" xfId="34382"/>
    <cellStyle name="Note 2 23 4" xfId="34383"/>
    <cellStyle name="Note 2 24" xfId="34384"/>
    <cellStyle name="Note 2 24 2" xfId="34385"/>
    <cellStyle name="Note 2 24 3" xfId="34386"/>
    <cellStyle name="Note 2 24 4" xfId="34387"/>
    <cellStyle name="Note 2 25" xfId="34388"/>
    <cellStyle name="Note 2 25 2" xfId="34389"/>
    <cellStyle name="Note 2 25 3" xfId="34390"/>
    <cellStyle name="Note 2 25 4" xfId="34391"/>
    <cellStyle name="Note 2 26" xfId="34392"/>
    <cellStyle name="Note 2 26 2" xfId="34393"/>
    <cellStyle name="Note 2 26 3" xfId="34394"/>
    <cellStyle name="Note 2 26 4" xfId="34395"/>
    <cellStyle name="Note 2 27" xfId="34396"/>
    <cellStyle name="Note 2 27 2" xfId="34397"/>
    <cellStyle name="Note 2 27 3" xfId="34398"/>
    <cellStyle name="Note 2 27 4" xfId="34399"/>
    <cellStyle name="Note 2 28" xfId="34400"/>
    <cellStyle name="Note 2 28 2" xfId="34401"/>
    <cellStyle name="Note 2 28 3" xfId="34402"/>
    <cellStyle name="Note 2 28 4" xfId="34403"/>
    <cellStyle name="Note 2 29" xfId="34404"/>
    <cellStyle name="Note 2 29 2" xfId="34405"/>
    <cellStyle name="Note 2 29 3" xfId="34406"/>
    <cellStyle name="Note 2 29 4" xfId="34407"/>
    <cellStyle name="Note 2 3" xfId="34408"/>
    <cellStyle name="Note 2 3 10" xfId="34409"/>
    <cellStyle name="Note 2 3 10 2" xfId="34410"/>
    <cellStyle name="Note 2 3 10 3" xfId="34411"/>
    <cellStyle name="Note 2 3 10 4" xfId="34412"/>
    <cellStyle name="Note 2 3 11" xfId="34413"/>
    <cellStyle name="Note 2 3 11 2" xfId="34414"/>
    <cellStyle name="Note 2 3 11 3" xfId="34415"/>
    <cellStyle name="Note 2 3 11 4" xfId="34416"/>
    <cellStyle name="Note 2 3 12" xfId="34417"/>
    <cellStyle name="Note 2 3 12 2" xfId="34418"/>
    <cellStyle name="Note 2 3 12 3" xfId="34419"/>
    <cellStyle name="Note 2 3 12 4" xfId="34420"/>
    <cellStyle name="Note 2 3 13" xfId="34421"/>
    <cellStyle name="Note 2 3 13 2" xfId="34422"/>
    <cellStyle name="Note 2 3 13 3" xfId="34423"/>
    <cellStyle name="Note 2 3 13 4" xfId="34424"/>
    <cellStyle name="Note 2 3 14" xfId="34425"/>
    <cellStyle name="Note 2 3 14 2" xfId="34426"/>
    <cellStyle name="Note 2 3 14 3" xfId="34427"/>
    <cellStyle name="Note 2 3 14 4" xfId="34428"/>
    <cellStyle name="Note 2 3 15" xfId="34429"/>
    <cellStyle name="Note 2 3 15 2" xfId="34430"/>
    <cellStyle name="Note 2 3 15 3" xfId="34431"/>
    <cellStyle name="Note 2 3 15 4" xfId="34432"/>
    <cellStyle name="Note 2 3 16" xfId="34433"/>
    <cellStyle name="Note 2 3 16 2" xfId="34434"/>
    <cellStyle name="Note 2 3 16 3" xfId="34435"/>
    <cellStyle name="Note 2 3 16 4" xfId="34436"/>
    <cellStyle name="Note 2 3 17" xfId="34437"/>
    <cellStyle name="Note 2 3 17 2" xfId="34438"/>
    <cellStyle name="Note 2 3 17 3" xfId="34439"/>
    <cellStyle name="Note 2 3 17 4" xfId="34440"/>
    <cellStyle name="Note 2 3 18" xfId="34441"/>
    <cellStyle name="Note 2 3 18 2" xfId="34442"/>
    <cellStyle name="Note 2 3 18 3" xfId="34443"/>
    <cellStyle name="Note 2 3 18 4" xfId="34444"/>
    <cellStyle name="Note 2 3 19" xfId="34445"/>
    <cellStyle name="Note 2 3 19 2" xfId="34446"/>
    <cellStyle name="Note 2 3 19 3" xfId="34447"/>
    <cellStyle name="Note 2 3 19 4" xfId="34448"/>
    <cellStyle name="Note 2 3 2" xfId="34449"/>
    <cellStyle name="Note 2 3 2 10" xfId="34450"/>
    <cellStyle name="Note 2 3 2 10 2" xfId="34451"/>
    <cellStyle name="Note 2 3 2 10 3" xfId="34452"/>
    <cellStyle name="Note 2 3 2 10 4" xfId="34453"/>
    <cellStyle name="Note 2 3 2 11" xfId="34454"/>
    <cellStyle name="Note 2 3 2 11 2" xfId="34455"/>
    <cellStyle name="Note 2 3 2 11 3" xfId="34456"/>
    <cellStyle name="Note 2 3 2 11 4" xfId="34457"/>
    <cellStyle name="Note 2 3 2 12" xfId="34458"/>
    <cellStyle name="Note 2 3 2 12 2" xfId="34459"/>
    <cellStyle name="Note 2 3 2 12 3" xfId="34460"/>
    <cellStyle name="Note 2 3 2 12 4" xfId="34461"/>
    <cellStyle name="Note 2 3 2 13" xfId="34462"/>
    <cellStyle name="Note 2 3 2 13 2" xfId="34463"/>
    <cellStyle name="Note 2 3 2 13 3" xfId="34464"/>
    <cellStyle name="Note 2 3 2 13 4" xfId="34465"/>
    <cellStyle name="Note 2 3 2 14" xfId="34466"/>
    <cellStyle name="Note 2 3 2 14 2" xfId="34467"/>
    <cellStyle name="Note 2 3 2 14 3" xfId="34468"/>
    <cellStyle name="Note 2 3 2 14 4" xfId="34469"/>
    <cellStyle name="Note 2 3 2 15" xfId="34470"/>
    <cellStyle name="Note 2 3 2 15 2" xfId="34471"/>
    <cellStyle name="Note 2 3 2 15 3" xfId="34472"/>
    <cellStyle name="Note 2 3 2 15 4" xfId="34473"/>
    <cellStyle name="Note 2 3 2 16" xfId="34474"/>
    <cellStyle name="Note 2 3 2 16 2" xfId="34475"/>
    <cellStyle name="Note 2 3 2 16 3" xfId="34476"/>
    <cellStyle name="Note 2 3 2 16 4" xfId="34477"/>
    <cellStyle name="Note 2 3 2 17" xfId="34478"/>
    <cellStyle name="Note 2 3 2 17 2" xfId="34479"/>
    <cellStyle name="Note 2 3 2 17 3" xfId="34480"/>
    <cellStyle name="Note 2 3 2 17 4" xfId="34481"/>
    <cellStyle name="Note 2 3 2 18" xfId="34482"/>
    <cellStyle name="Note 2 3 2 18 2" xfId="34483"/>
    <cellStyle name="Note 2 3 2 18 3" xfId="34484"/>
    <cellStyle name="Note 2 3 2 18 4" xfId="34485"/>
    <cellStyle name="Note 2 3 2 19" xfId="34486"/>
    <cellStyle name="Note 2 3 2 19 2" xfId="34487"/>
    <cellStyle name="Note 2 3 2 19 3" xfId="34488"/>
    <cellStyle name="Note 2 3 2 19 4" xfId="34489"/>
    <cellStyle name="Note 2 3 2 2" xfId="34490"/>
    <cellStyle name="Note 2 3 2 2 10" xfId="34491"/>
    <cellStyle name="Note 2 3 2 2 10 2" xfId="34492"/>
    <cellStyle name="Note 2 3 2 2 10 3" xfId="34493"/>
    <cellStyle name="Note 2 3 2 2 10 4" xfId="34494"/>
    <cellStyle name="Note 2 3 2 2 11" xfId="34495"/>
    <cellStyle name="Note 2 3 2 2 11 2" xfId="34496"/>
    <cellStyle name="Note 2 3 2 2 11 3" xfId="34497"/>
    <cellStyle name="Note 2 3 2 2 11 4" xfId="34498"/>
    <cellStyle name="Note 2 3 2 2 12" xfId="34499"/>
    <cellStyle name="Note 2 3 2 2 12 2" xfId="34500"/>
    <cellStyle name="Note 2 3 2 2 12 3" xfId="34501"/>
    <cellStyle name="Note 2 3 2 2 12 4" xfId="34502"/>
    <cellStyle name="Note 2 3 2 2 13" xfId="34503"/>
    <cellStyle name="Note 2 3 2 2 13 2" xfId="34504"/>
    <cellStyle name="Note 2 3 2 2 13 3" xfId="34505"/>
    <cellStyle name="Note 2 3 2 2 13 4" xfId="34506"/>
    <cellStyle name="Note 2 3 2 2 14" xfId="34507"/>
    <cellStyle name="Note 2 3 2 2 14 2" xfId="34508"/>
    <cellStyle name="Note 2 3 2 2 14 3" xfId="34509"/>
    <cellStyle name="Note 2 3 2 2 14 4" xfId="34510"/>
    <cellStyle name="Note 2 3 2 2 15" xfId="34511"/>
    <cellStyle name="Note 2 3 2 2 15 2" xfId="34512"/>
    <cellStyle name="Note 2 3 2 2 15 3" xfId="34513"/>
    <cellStyle name="Note 2 3 2 2 15 4" xfId="34514"/>
    <cellStyle name="Note 2 3 2 2 16" xfId="34515"/>
    <cellStyle name="Note 2 3 2 2 16 2" xfId="34516"/>
    <cellStyle name="Note 2 3 2 2 16 3" xfId="34517"/>
    <cellStyle name="Note 2 3 2 2 16 4" xfId="34518"/>
    <cellStyle name="Note 2 3 2 2 17" xfId="34519"/>
    <cellStyle name="Note 2 3 2 2 17 2" xfId="34520"/>
    <cellStyle name="Note 2 3 2 2 17 3" xfId="34521"/>
    <cellStyle name="Note 2 3 2 2 17 4" xfId="34522"/>
    <cellStyle name="Note 2 3 2 2 18" xfId="34523"/>
    <cellStyle name="Note 2 3 2 2 18 2" xfId="34524"/>
    <cellStyle name="Note 2 3 2 2 18 3" xfId="34525"/>
    <cellStyle name="Note 2 3 2 2 18 4" xfId="34526"/>
    <cellStyle name="Note 2 3 2 2 19" xfId="34527"/>
    <cellStyle name="Note 2 3 2 2 19 2" xfId="34528"/>
    <cellStyle name="Note 2 3 2 2 19 3" xfId="34529"/>
    <cellStyle name="Note 2 3 2 2 19 4" xfId="34530"/>
    <cellStyle name="Note 2 3 2 2 2" xfId="34531"/>
    <cellStyle name="Note 2 3 2 2 2 2" xfId="34532"/>
    <cellStyle name="Note 2 3 2 2 2 3" xfId="34533"/>
    <cellStyle name="Note 2 3 2 2 2 4" xfId="34534"/>
    <cellStyle name="Note 2 3 2 2 20" xfId="34535"/>
    <cellStyle name="Note 2 3 2 2 20 2" xfId="34536"/>
    <cellStyle name="Note 2 3 2 2 20 3" xfId="34537"/>
    <cellStyle name="Note 2 3 2 2 20 4" xfId="34538"/>
    <cellStyle name="Note 2 3 2 2 21" xfId="34539"/>
    <cellStyle name="Note 2 3 2 2 22" xfId="34540"/>
    <cellStyle name="Note 2 3 2 2 3" xfId="34541"/>
    <cellStyle name="Note 2 3 2 2 3 2" xfId="34542"/>
    <cellStyle name="Note 2 3 2 2 3 3" xfId="34543"/>
    <cellStyle name="Note 2 3 2 2 3 4" xfId="34544"/>
    <cellStyle name="Note 2 3 2 2 4" xfId="34545"/>
    <cellStyle name="Note 2 3 2 2 4 2" xfId="34546"/>
    <cellStyle name="Note 2 3 2 2 4 3" xfId="34547"/>
    <cellStyle name="Note 2 3 2 2 4 4" xfId="34548"/>
    <cellStyle name="Note 2 3 2 2 5" xfId="34549"/>
    <cellStyle name="Note 2 3 2 2 5 2" xfId="34550"/>
    <cellStyle name="Note 2 3 2 2 5 3" xfId="34551"/>
    <cellStyle name="Note 2 3 2 2 5 4" xfId="34552"/>
    <cellStyle name="Note 2 3 2 2 6" xfId="34553"/>
    <cellStyle name="Note 2 3 2 2 6 2" xfId="34554"/>
    <cellStyle name="Note 2 3 2 2 6 3" xfId="34555"/>
    <cellStyle name="Note 2 3 2 2 6 4" xfId="34556"/>
    <cellStyle name="Note 2 3 2 2 7" xfId="34557"/>
    <cellStyle name="Note 2 3 2 2 7 2" xfId="34558"/>
    <cellStyle name="Note 2 3 2 2 7 3" xfId="34559"/>
    <cellStyle name="Note 2 3 2 2 7 4" xfId="34560"/>
    <cellStyle name="Note 2 3 2 2 8" xfId="34561"/>
    <cellStyle name="Note 2 3 2 2 8 2" xfId="34562"/>
    <cellStyle name="Note 2 3 2 2 8 3" xfId="34563"/>
    <cellStyle name="Note 2 3 2 2 8 4" xfId="34564"/>
    <cellStyle name="Note 2 3 2 2 9" xfId="34565"/>
    <cellStyle name="Note 2 3 2 2 9 2" xfId="34566"/>
    <cellStyle name="Note 2 3 2 2 9 3" xfId="34567"/>
    <cellStyle name="Note 2 3 2 2 9 4" xfId="34568"/>
    <cellStyle name="Note 2 3 2 20" xfId="34569"/>
    <cellStyle name="Note 2 3 2 20 2" xfId="34570"/>
    <cellStyle name="Note 2 3 2 20 3" xfId="34571"/>
    <cellStyle name="Note 2 3 2 20 4" xfId="34572"/>
    <cellStyle name="Note 2 3 2 21" xfId="34573"/>
    <cellStyle name="Note 2 3 2 21 2" xfId="34574"/>
    <cellStyle name="Note 2 3 2 21 3" xfId="34575"/>
    <cellStyle name="Note 2 3 2 21 4" xfId="34576"/>
    <cellStyle name="Note 2 3 2 22" xfId="34577"/>
    <cellStyle name="Note 2 3 2 23" xfId="34578"/>
    <cellStyle name="Note 2 3 2 3" xfId="34579"/>
    <cellStyle name="Note 2 3 2 3 2" xfId="34580"/>
    <cellStyle name="Note 2 3 2 3 3" xfId="34581"/>
    <cellStyle name="Note 2 3 2 3 4" xfId="34582"/>
    <cellStyle name="Note 2 3 2 4" xfId="34583"/>
    <cellStyle name="Note 2 3 2 4 2" xfId="34584"/>
    <cellStyle name="Note 2 3 2 4 3" xfId="34585"/>
    <cellStyle name="Note 2 3 2 4 4" xfId="34586"/>
    <cellStyle name="Note 2 3 2 5" xfId="34587"/>
    <cellStyle name="Note 2 3 2 5 2" xfId="34588"/>
    <cellStyle name="Note 2 3 2 5 3" xfId="34589"/>
    <cellStyle name="Note 2 3 2 5 4" xfId="34590"/>
    <cellStyle name="Note 2 3 2 6" xfId="34591"/>
    <cellStyle name="Note 2 3 2 6 2" xfId="34592"/>
    <cellStyle name="Note 2 3 2 6 3" xfId="34593"/>
    <cellStyle name="Note 2 3 2 6 4" xfId="34594"/>
    <cellStyle name="Note 2 3 2 7" xfId="34595"/>
    <cellStyle name="Note 2 3 2 7 2" xfId="34596"/>
    <cellStyle name="Note 2 3 2 7 3" xfId="34597"/>
    <cellStyle name="Note 2 3 2 7 4" xfId="34598"/>
    <cellStyle name="Note 2 3 2 8" xfId="34599"/>
    <cellStyle name="Note 2 3 2 8 2" xfId="34600"/>
    <cellStyle name="Note 2 3 2 8 3" xfId="34601"/>
    <cellStyle name="Note 2 3 2 8 4" xfId="34602"/>
    <cellStyle name="Note 2 3 2 9" xfId="34603"/>
    <cellStyle name="Note 2 3 2 9 2" xfId="34604"/>
    <cellStyle name="Note 2 3 2 9 3" xfId="34605"/>
    <cellStyle name="Note 2 3 2 9 4" xfId="34606"/>
    <cellStyle name="Note 2 3 20" xfId="34607"/>
    <cellStyle name="Note 2 3 20 2" xfId="34608"/>
    <cellStyle name="Note 2 3 20 3" xfId="34609"/>
    <cellStyle name="Note 2 3 20 4" xfId="34610"/>
    <cellStyle name="Note 2 3 21" xfId="34611"/>
    <cellStyle name="Note 2 3 21 2" xfId="34612"/>
    <cellStyle name="Note 2 3 21 3" xfId="34613"/>
    <cellStyle name="Note 2 3 21 4" xfId="34614"/>
    <cellStyle name="Note 2 3 22" xfId="34615"/>
    <cellStyle name="Note 2 3 23" xfId="34616"/>
    <cellStyle name="Note 2 3 24" xfId="34617"/>
    <cellStyle name="Note 2 3 25" xfId="34618"/>
    <cellStyle name="Note 2 3 3" xfId="34619"/>
    <cellStyle name="Note 2 3 3 2" xfId="34620"/>
    <cellStyle name="Note 2 3 3 3" xfId="34621"/>
    <cellStyle name="Note 2 3 3 4" xfId="34622"/>
    <cellStyle name="Note 2 3 4" xfId="34623"/>
    <cellStyle name="Note 2 3 4 2" xfId="34624"/>
    <cellStyle name="Note 2 3 4 3" xfId="34625"/>
    <cellStyle name="Note 2 3 4 4" xfId="34626"/>
    <cellStyle name="Note 2 3 5" xfId="34627"/>
    <cellStyle name="Note 2 3 5 2" xfId="34628"/>
    <cellStyle name="Note 2 3 5 3" xfId="34629"/>
    <cellStyle name="Note 2 3 5 4" xfId="34630"/>
    <cellStyle name="Note 2 3 6" xfId="34631"/>
    <cellStyle name="Note 2 3 6 2" xfId="34632"/>
    <cellStyle name="Note 2 3 6 3" xfId="34633"/>
    <cellStyle name="Note 2 3 6 4" xfId="34634"/>
    <cellStyle name="Note 2 3 7" xfId="34635"/>
    <cellStyle name="Note 2 3 7 2" xfId="34636"/>
    <cellStyle name="Note 2 3 7 3" xfId="34637"/>
    <cellStyle name="Note 2 3 7 4" xfId="34638"/>
    <cellStyle name="Note 2 3 8" xfId="34639"/>
    <cellStyle name="Note 2 3 8 2" xfId="34640"/>
    <cellStyle name="Note 2 3 8 3" xfId="34641"/>
    <cellStyle name="Note 2 3 8 4" xfId="34642"/>
    <cellStyle name="Note 2 3 9" xfId="34643"/>
    <cellStyle name="Note 2 3 9 2" xfId="34644"/>
    <cellStyle name="Note 2 3 9 3" xfId="34645"/>
    <cellStyle name="Note 2 3 9 4" xfId="34646"/>
    <cellStyle name="Note 2 30" xfId="34647"/>
    <cellStyle name="Note 2 30 2" xfId="34648"/>
    <cellStyle name="Note 2 30 3" xfId="34649"/>
    <cellStyle name="Note 2 30 4" xfId="34650"/>
    <cellStyle name="Note 2 31" xfId="34651"/>
    <cellStyle name="Note 2 31 2" xfId="34652"/>
    <cellStyle name="Note 2 31 3" xfId="34653"/>
    <cellStyle name="Note 2 31 4" xfId="34654"/>
    <cellStyle name="Note 2 32" xfId="34655"/>
    <cellStyle name="Note 2 32 2" xfId="34656"/>
    <cellStyle name="Note 2 32 3" xfId="34657"/>
    <cellStyle name="Note 2 32 4" xfId="34658"/>
    <cellStyle name="Note 2 33" xfId="34659"/>
    <cellStyle name="Note 2 33 2" xfId="34660"/>
    <cellStyle name="Note 2 33 3" xfId="34661"/>
    <cellStyle name="Note 2 33 4" xfId="34662"/>
    <cellStyle name="Note 2 34" xfId="34663"/>
    <cellStyle name="Note 2 34 2" xfId="34664"/>
    <cellStyle name="Note 2 34 3" xfId="34665"/>
    <cellStyle name="Note 2 34 4" xfId="34666"/>
    <cellStyle name="Note 2 35" xfId="34667"/>
    <cellStyle name="Note 2 35 2" xfId="34668"/>
    <cellStyle name="Note 2 35 3" xfId="34669"/>
    <cellStyle name="Note 2 35 4" xfId="34670"/>
    <cellStyle name="Note 2 36" xfId="34671"/>
    <cellStyle name="Note 2 36 2" xfId="34672"/>
    <cellStyle name="Note 2 36 3" xfId="34673"/>
    <cellStyle name="Note 2 36 4" xfId="34674"/>
    <cellStyle name="Note 2 37" xfId="34675"/>
    <cellStyle name="Note 2 37 2" xfId="34676"/>
    <cellStyle name="Note 2 37 3" xfId="34677"/>
    <cellStyle name="Note 2 37 4" xfId="34678"/>
    <cellStyle name="Note 2 38" xfId="34679"/>
    <cellStyle name="Note 2 39" xfId="34680"/>
    <cellStyle name="Note 2 4" xfId="34681"/>
    <cellStyle name="Note 2 4 10" xfId="34682"/>
    <cellStyle name="Note 2 4 10 2" xfId="34683"/>
    <cellStyle name="Note 2 4 10 3" xfId="34684"/>
    <cellStyle name="Note 2 4 10 4" xfId="34685"/>
    <cellStyle name="Note 2 4 11" xfId="34686"/>
    <cellStyle name="Note 2 4 11 2" xfId="34687"/>
    <cellStyle name="Note 2 4 11 3" xfId="34688"/>
    <cellStyle name="Note 2 4 11 4" xfId="34689"/>
    <cellStyle name="Note 2 4 12" xfId="34690"/>
    <cellStyle name="Note 2 4 12 2" xfId="34691"/>
    <cellStyle name="Note 2 4 12 3" xfId="34692"/>
    <cellStyle name="Note 2 4 12 4" xfId="34693"/>
    <cellStyle name="Note 2 4 13" xfId="34694"/>
    <cellStyle name="Note 2 4 13 2" xfId="34695"/>
    <cellStyle name="Note 2 4 13 3" xfId="34696"/>
    <cellStyle name="Note 2 4 13 4" xfId="34697"/>
    <cellStyle name="Note 2 4 14" xfId="34698"/>
    <cellStyle name="Note 2 4 14 2" xfId="34699"/>
    <cellStyle name="Note 2 4 14 3" xfId="34700"/>
    <cellStyle name="Note 2 4 14 4" xfId="34701"/>
    <cellStyle name="Note 2 4 15" xfId="34702"/>
    <cellStyle name="Note 2 4 15 2" xfId="34703"/>
    <cellStyle name="Note 2 4 15 3" xfId="34704"/>
    <cellStyle name="Note 2 4 15 4" xfId="34705"/>
    <cellStyle name="Note 2 4 16" xfId="34706"/>
    <cellStyle name="Note 2 4 16 2" xfId="34707"/>
    <cellStyle name="Note 2 4 16 3" xfId="34708"/>
    <cellStyle name="Note 2 4 16 4" xfId="34709"/>
    <cellStyle name="Note 2 4 17" xfId="34710"/>
    <cellStyle name="Note 2 4 17 2" xfId="34711"/>
    <cellStyle name="Note 2 4 17 3" xfId="34712"/>
    <cellStyle name="Note 2 4 17 4" xfId="34713"/>
    <cellStyle name="Note 2 4 18" xfId="34714"/>
    <cellStyle name="Note 2 4 18 2" xfId="34715"/>
    <cellStyle name="Note 2 4 18 3" xfId="34716"/>
    <cellStyle name="Note 2 4 18 4" xfId="34717"/>
    <cellStyle name="Note 2 4 19" xfId="34718"/>
    <cellStyle name="Note 2 4 19 2" xfId="34719"/>
    <cellStyle name="Note 2 4 19 3" xfId="34720"/>
    <cellStyle name="Note 2 4 19 4" xfId="34721"/>
    <cellStyle name="Note 2 4 2" xfId="34722"/>
    <cellStyle name="Note 2 4 2 10" xfId="34723"/>
    <cellStyle name="Note 2 4 2 10 2" xfId="34724"/>
    <cellStyle name="Note 2 4 2 10 3" xfId="34725"/>
    <cellStyle name="Note 2 4 2 10 4" xfId="34726"/>
    <cellStyle name="Note 2 4 2 11" xfId="34727"/>
    <cellStyle name="Note 2 4 2 11 2" xfId="34728"/>
    <cellStyle name="Note 2 4 2 11 3" xfId="34729"/>
    <cellStyle name="Note 2 4 2 11 4" xfId="34730"/>
    <cellStyle name="Note 2 4 2 12" xfId="34731"/>
    <cellStyle name="Note 2 4 2 12 2" xfId="34732"/>
    <cellStyle name="Note 2 4 2 12 3" xfId="34733"/>
    <cellStyle name="Note 2 4 2 12 4" xfId="34734"/>
    <cellStyle name="Note 2 4 2 13" xfId="34735"/>
    <cellStyle name="Note 2 4 2 13 2" xfId="34736"/>
    <cellStyle name="Note 2 4 2 13 3" xfId="34737"/>
    <cellStyle name="Note 2 4 2 13 4" xfId="34738"/>
    <cellStyle name="Note 2 4 2 14" xfId="34739"/>
    <cellStyle name="Note 2 4 2 14 2" xfId="34740"/>
    <cellStyle name="Note 2 4 2 14 3" xfId="34741"/>
    <cellStyle name="Note 2 4 2 14 4" xfId="34742"/>
    <cellStyle name="Note 2 4 2 15" xfId="34743"/>
    <cellStyle name="Note 2 4 2 15 2" xfId="34744"/>
    <cellStyle name="Note 2 4 2 15 3" xfId="34745"/>
    <cellStyle name="Note 2 4 2 15 4" xfId="34746"/>
    <cellStyle name="Note 2 4 2 16" xfId="34747"/>
    <cellStyle name="Note 2 4 2 16 2" xfId="34748"/>
    <cellStyle name="Note 2 4 2 16 3" xfId="34749"/>
    <cellStyle name="Note 2 4 2 16 4" xfId="34750"/>
    <cellStyle name="Note 2 4 2 17" xfId="34751"/>
    <cellStyle name="Note 2 4 2 17 2" xfId="34752"/>
    <cellStyle name="Note 2 4 2 17 3" xfId="34753"/>
    <cellStyle name="Note 2 4 2 17 4" xfId="34754"/>
    <cellStyle name="Note 2 4 2 18" xfId="34755"/>
    <cellStyle name="Note 2 4 2 18 2" xfId="34756"/>
    <cellStyle name="Note 2 4 2 18 3" xfId="34757"/>
    <cellStyle name="Note 2 4 2 18 4" xfId="34758"/>
    <cellStyle name="Note 2 4 2 19" xfId="34759"/>
    <cellStyle name="Note 2 4 2 19 2" xfId="34760"/>
    <cellStyle name="Note 2 4 2 19 3" xfId="34761"/>
    <cellStyle name="Note 2 4 2 19 4" xfId="34762"/>
    <cellStyle name="Note 2 4 2 2" xfId="34763"/>
    <cellStyle name="Note 2 4 2 2 2" xfId="34764"/>
    <cellStyle name="Note 2 4 2 2 3" xfId="34765"/>
    <cellStyle name="Note 2 4 2 2 4" xfId="34766"/>
    <cellStyle name="Note 2 4 2 20" xfId="34767"/>
    <cellStyle name="Note 2 4 2 20 2" xfId="34768"/>
    <cellStyle name="Note 2 4 2 20 3" xfId="34769"/>
    <cellStyle name="Note 2 4 2 20 4" xfId="34770"/>
    <cellStyle name="Note 2 4 2 21" xfId="34771"/>
    <cellStyle name="Note 2 4 2 22" xfId="34772"/>
    <cellStyle name="Note 2 4 2 3" xfId="34773"/>
    <cellStyle name="Note 2 4 2 3 2" xfId="34774"/>
    <cellStyle name="Note 2 4 2 3 3" xfId="34775"/>
    <cellStyle name="Note 2 4 2 3 4" xfId="34776"/>
    <cellStyle name="Note 2 4 2 4" xfId="34777"/>
    <cellStyle name="Note 2 4 2 4 2" xfId="34778"/>
    <cellStyle name="Note 2 4 2 4 3" xfId="34779"/>
    <cellStyle name="Note 2 4 2 4 4" xfId="34780"/>
    <cellStyle name="Note 2 4 2 5" xfId="34781"/>
    <cellStyle name="Note 2 4 2 5 2" xfId="34782"/>
    <cellStyle name="Note 2 4 2 5 3" xfId="34783"/>
    <cellStyle name="Note 2 4 2 5 4" xfId="34784"/>
    <cellStyle name="Note 2 4 2 6" xfId="34785"/>
    <cellStyle name="Note 2 4 2 6 2" xfId="34786"/>
    <cellStyle name="Note 2 4 2 6 3" xfId="34787"/>
    <cellStyle name="Note 2 4 2 6 4" xfId="34788"/>
    <cellStyle name="Note 2 4 2 7" xfId="34789"/>
    <cellStyle name="Note 2 4 2 7 2" xfId="34790"/>
    <cellStyle name="Note 2 4 2 7 3" xfId="34791"/>
    <cellStyle name="Note 2 4 2 7 4" xfId="34792"/>
    <cellStyle name="Note 2 4 2 8" xfId="34793"/>
    <cellStyle name="Note 2 4 2 8 2" xfId="34794"/>
    <cellStyle name="Note 2 4 2 8 3" xfId="34795"/>
    <cellStyle name="Note 2 4 2 8 4" xfId="34796"/>
    <cellStyle name="Note 2 4 2 9" xfId="34797"/>
    <cellStyle name="Note 2 4 2 9 2" xfId="34798"/>
    <cellStyle name="Note 2 4 2 9 3" xfId="34799"/>
    <cellStyle name="Note 2 4 2 9 4" xfId="34800"/>
    <cellStyle name="Note 2 4 20" xfId="34801"/>
    <cellStyle name="Note 2 4 20 2" xfId="34802"/>
    <cellStyle name="Note 2 4 20 3" xfId="34803"/>
    <cellStyle name="Note 2 4 20 4" xfId="34804"/>
    <cellStyle name="Note 2 4 21" xfId="34805"/>
    <cellStyle name="Note 2 4 21 2" xfId="34806"/>
    <cellStyle name="Note 2 4 21 3" xfId="34807"/>
    <cellStyle name="Note 2 4 21 4" xfId="34808"/>
    <cellStyle name="Note 2 4 22" xfId="34809"/>
    <cellStyle name="Note 2 4 23" xfId="34810"/>
    <cellStyle name="Note 2 4 24" xfId="34811"/>
    <cellStyle name="Note 2 4 3" xfId="34812"/>
    <cellStyle name="Note 2 4 3 2" xfId="34813"/>
    <cellStyle name="Note 2 4 3 3" xfId="34814"/>
    <cellStyle name="Note 2 4 3 4" xfId="34815"/>
    <cellStyle name="Note 2 4 4" xfId="34816"/>
    <cellStyle name="Note 2 4 4 2" xfId="34817"/>
    <cellStyle name="Note 2 4 4 3" xfId="34818"/>
    <cellStyle name="Note 2 4 4 4" xfId="34819"/>
    <cellStyle name="Note 2 4 5" xfId="34820"/>
    <cellStyle name="Note 2 4 5 2" xfId="34821"/>
    <cellStyle name="Note 2 4 5 3" xfId="34822"/>
    <cellStyle name="Note 2 4 5 4" xfId="34823"/>
    <cellStyle name="Note 2 4 6" xfId="34824"/>
    <cellStyle name="Note 2 4 6 2" xfId="34825"/>
    <cellStyle name="Note 2 4 6 3" xfId="34826"/>
    <cellStyle name="Note 2 4 6 4" xfId="34827"/>
    <cellStyle name="Note 2 4 7" xfId="34828"/>
    <cellStyle name="Note 2 4 7 2" xfId="34829"/>
    <cellStyle name="Note 2 4 7 3" xfId="34830"/>
    <cellStyle name="Note 2 4 7 4" xfId="34831"/>
    <cellStyle name="Note 2 4 8" xfId="34832"/>
    <cellStyle name="Note 2 4 8 2" xfId="34833"/>
    <cellStyle name="Note 2 4 8 3" xfId="34834"/>
    <cellStyle name="Note 2 4 8 4" xfId="34835"/>
    <cellStyle name="Note 2 4 9" xfId="34836"/>
    <cellStyle name="Note 2 4 9 2" xfId="34837"/>
    <cellStyle name="Note 2 4 9 3" xfId="34838"/>
    <cellStyle name="Note 2 4 9 4" xfId="34839"/>
    <cellStyle name="Note 2 40" xfId="34840"/>
    <cellStyle name="Note 2 41" xfId="34841"/>
    <cellStyle name="Note 2 42" xfId="34842"/>
    <cellStyle name="Note 2 43" xfId="55633"/>
    <cellStyle name="Note 2 5" xfId="34843"/>
    <cellStyle name="Note 2 5 10" xfId="34844"/>
    <cellStyle name="Note 2 5 10 2" xfId="34845"/>
    <cellStyle name="Note 2 5 10 3" xfId="34846"/>
    <cellStyle name="Note 2 5 10 4" xfId="34847"/>
    <cellStyle name="Note 2 5 11" xfId="34848"/>
    <cellStyle name="Note 2 5 11 2" xfId="34849"/>
    <cellStyle name="Note 2 5 11 3" xfId="34850"/>
    <cellStyle name="Note 2 5 11 4" xfId="34851"/>
    <cellStyle name="Note 2 5 12" xfId="34852"/>
    <cellStyle name="Note 2 5 12 2" xfId="34853"/>
    <cellStyle name="Note 2 5 12 3" xfId="34854"/>
    <cellStyle name="Note 2 5 12 4" xfId="34855"/>
    <cellStyle name="Note 2 5 13" xfId="34856"/>
    <cellStyle name="Note 2 5 13 2" xfId="34857"/>
    <cellStyle name="Note 2 5 13 3" xfId="34858"/>
    <cellStyle name="Note 2 5 13 4" xfId="34859"/>
    <cellStyle name="Note 2 5 14" xfId="34860"/>
    <cellStyle name="Note 2 5 14 2" xfId="34861"/>
    <cellStyle name="Note 2 5 14 3" xfId="34862"/>
    <cellStyle name="Note 2 5 14 4" xfId="34863"/>
    <cellStyle name="Note 2 5 15" xfId="34864"/>
    <cellStyle name="Note 2 5 15 2" xfId="34865"/>
    <cellStyle name="Note 2 5 15 3" xfId="34866"/>
    <cellStyle name="Note 2 5 15 4" xfId="34867"/>
    <cellStyle name="Note 2 5 16" xfId="34868"/>
    <cellStyle name="Note 2 5 16 2" xfId="34869"/>
    <cellStyle name="Note 2 5 16 3" xfId="34870"/>
    <cellStyle name="Note 2 5 16 4" xfId="34871"/>
    <cellStyle name="Note 2 5 17" xfId="34872"/>
    <cellStyle name="Note 2 5 17 2" xfId="34873"/>
    <cellStyle name="Note 2 5 17 3" xfId="34874"/>
    <cellStyle name="Note 2 5 17 4" xfId="34875"/>
    <cellStyle name="Note 2 5 18" xfId="34876"/>
    <cellStyle name="Note 2 5 18 2" xfId="34877"/>
    <cellStyle name="Note 2 5 18 3" xfId="34878"/>
    <cellStyle name="Note 2 5 18 4" xfId="34879"/>
    <cellStyle name="Note 2 5 19" xfId="34880"/>
    <cellStyle name="Note 2 5 19 2" xfId="34881"/>
    <cellStyle name="Note 2 5 19 3" xfId="34882"/>
    <cellStyle name="Note 2 5 19 4" xfId="34883"/>
    <cellStyle name="Note 2 5 2" xfId="34884"/>
    <cellStyle name="Note 2 5 2 10" xfId="34885"/>
    <cellStyle name="Note 2 5 2 10 2" xfId="34886"/>
    <cellStyle name="Note 2 5 2 10 3" xfId="34887"/>
    <cellStyle name="Note 2 5 2 10 4" xfId="34888"/>
    <cellStyle name="Note 2 5 2 11" xfId="34889"/>
    <cellStyle name="Note 2 5 2 11 2" xfId="34890"/>
    <cellStyle name="Note 2 5 2 11 3" xfId="34891"/>
    <cellStyle name="Note 2 5 2 11 4" xfId="34892"/>
    <cellStyle name="Note 2 5 2 12" xfId="34893"/>
    <cellStyle name="Note 2 5 2 12 2" xfId="34894"/>
    <cellStyle name="Note 2 5 2 12 3" xfId="34895"/>
    <cellStyle name="Note 2 5 2 12 4" xfId="34896"/>
    <cellStyle name="Note 2 5 2 13" xfId="34897"/>
    <cellStyle name="Note 2 5 2 13 2" xfId="34898"/>
    <cellStyle name="Note 2 5 2 13 3" xfId="34899"/>
    <cellStyle name="Note 2 5 2 13 4" xfId="34900"/>
    <cellStyle name="Note 2 5 2 14" xfId="34901"/>
    <cellStyle name="Note 2 5 2 14 2" xfId="34902"/>
    <cellStyle name="Note 2 5 2 14 3" xfId="34903"/>
    <cellStyle name="Note 2 5 2 14 4" xfId="34904"/>
    <cellStyle name="Note 2 5 2 15" xfId="34905"/>
    <cellStyle name="Note 2 5 2 15 2" xfId="34906"/>
    <cellStyle name="Note 2 5 2 15 3" xfId="34907"/>
    <cellStyle name="Note 2 5 2 15 4" xfId="34908"/>
    <cellStyle name="Note 2 5 2 16" xfId="34909"/>
    <cellStyle name="Note 2 5 2 16 2" xfId="34910"/>
    <cellStyle name="Note 2 5 2 16 3" xfId="34911"/>
    <cellStyle name="Note 2 5 2 16 4" xfId="34912"/>
    <cellStyle name="Note 2 5 2 17" xfId="34913"/>
    <cellStyle name="Note 2 5 2 17 2" xfId="34914"/>
    <cellStyle name="Note 2 5 2 17 3" xfId="34915"/>
    <cellStyle name="Note 2 5 2 17 4" xfId="34916"/>
    <cellStyle name="Note 2 5 2 18" xfId="34917"/>
    <cellStyle name="Note 2 5 2 18 2" xfId="34918"/>
    <cellStyle name="Note 2 5 2 18 3" xfId="34919"/>
    <cellStyle name="Note 2 5 2 18 4" xfId="34920"/>
    <cellStyle name="Note 2 5 2 19" xfId="34921"/>
    <cellStyle name="Note 2 5 2 19 2" xfId="34922"/>
    <cellStyle name="Note 2 5 2 19 3" xfId="34923"/>
    <cellStyle name="Note 2 5 2 19 4" xfId="34924"/>
    <cellStyle name="Note 2 5 2 2" xfId="34925"/>
    <cellStyle name="Note 2 5 2 2 2" xfId="34926"/>
    <cellStyle name="Note 2 5 2 2 3" xfId="34927"/>
    <cellStyle name="Note 2 5 2 2 4" xfId="34928"/>
    <cellStyle name="Note 2 5 2 20" xfId="34929"/>
    <cellStyle name="Note 2 5 2 20 2" xfId="34930"/>
    <cellStyle name="Note 2 5 2 20 3" xfId="34931"/>
    <cellStyle name="Note 2 5 2 20 4" xfId="34932"/>
    <cellStyle name="Note 2 5 2 21" xfId="34933"/>
    <cellStyle name="Note 2 5 2 22" xfId="34934"/>
    <cellStyle name="Note 2 5 2 3" xfId="34935"/>
    <cellStyle name="Note 2 5 2 3 2" xfId="34936"/>
    <cellStyle name="Note 2 5 2 3 3" xfId="34937"/>
    <cellStyle name="Note 2 5 2 3 4" xfId="34938"/>
    <cellStyle name="Note 2 5 2 4" xfId="34939"/>
    <cellStyle name="Note 2 5 2 4 2" xfId="34940"/>
    <cellStyle name="Note 2 5 2 4 3" xfId="34941"/>
    <cellStyle name="Note 2 5 2 4 4" xfId="34942"/>
    <cellStyle name="Note 2 5 2 5" xfId="34943"/>
    <cellStyle name="Note 2 5 2 5 2" xfId="34944"/>
    <cellStyle name="Note 2 5 2 5 3" xfId="34945"/>
    <cellStyle name="Note 2 5 2 5 4" xfId="34946"/>
    <cellStyle name="Note 2 5 2 6" xfId="34947"/>
    <cellStyle name="Note 2 5 2 6 2" xfId="34948"/>
    <cellStyle name="Note 2 5 2 6 3" xfId="34949"/>
    <cellStyle name="Note 2 5 2 6 4" xfId="34950"/>
    <cellStyle name="Note 2 5 2 7" xfId="34951"/>
    <cellStyle name="Note 2 5 2 7 2" xfId="34952"/>
    <cellStyle name="Note 2 5 2 7 3" xfId="34953"/>
    <cellStyle name="Note 2 5 2 7 4" xfId="34954"/>
    <cellStyle name="Note 2 5 2 8" xfId="34955"/>
    <cellStyle name="Note 2 5 2 8 2" xfId="34956"/>
    <cellStyle name="Note 2 5 2 8 3" xfId="34957"/>
    <cellStyle name="Note 2 5 2 8 4" xfId="34958"/>
    <cellStyle name="Note 2 5 2 9" xfId="34959"/>
    <cellStyle name="Note 2 5 2 9 2" xfId="34960"/>
    <cellStyle name="Note 2 5 2 9 3" xfId="34961"/>
    <cellStyle name="Note 2 5 2 9 4" xfId="34962"/>
    <cellStyle name="Note 2 5 20" xfId="34963"/>
    <cellStyle name="Note 2 5 20 2" xfId="34964"/>
    <cellStyle name="Note 2 5 20 3" xfId="34965"/>
    <cellStyle name="Note 2 5 20 4" xfId="34966"/>
    <cellStyle name="Note 2 5 21" xfId="34967"/>
    <cellStyle name="Note 2 5 21 2" xfId="34968"/>
    <cellStyle name="Note 2 5 21 3" xfId="34969"/>
    <cellStyle name="Note 2 5 21 4" xfId="34970"/>
    <cellStyle name="Note 2 5 22" xfId="34971"/>
    <cellStyle name="Note 2 5 23" xfId="34972"/>
    <cellStyle name="Note 2 5 24" xfId="34973"/>
    <cellStyle name="Note 2 5 3" xfId="34974"/>
    <cellStyle name="Note 2 5 3 2" xfId="34975"/>
    <cellStyle name="Note 2 5 3 3" xfId="34976"/>
    <cellStyle name="Note 2 5 3 4" xfId="34977"/>
    <cellStyle name="Note 2 5 4" xfId="34978"/>
    <cellStyle name="Note 2 5 4 2" xfId="34979"/>
    <cellStyle name="Note 2 5 4 3" xfId="34980"/>
    <cellStyle name="Note 2 5 4 4" xfId="34981"/>
    <cellStyle name="Note 2 5 5" xfId="34982"/>
    <cellStyle name="Note 2 5 5 2" xfId="34983"/>
    <cellStyle name="Note 2 5 5 3" xfId="34984"/>
    <cellStyle name="Note 2 5 5 4" xfId="34985"/>
    <cellStyle name="Note 2 5 6" xfId="34986"/>
    <cellStyle name="Note 2 5 6 2" xfId="34987"/>
    <cellStyle name="Note 2 5 6 3" xfId="34988"/>
    <cellStyle name="Note 2 5 6 4" xfId="34989"/>
    <cellStyle name="Note 2 5 7" xfId="34990"/>
    <cellStyle name="Note 2 5 7 2" xfId="34991"/>
    <cellStyle name="Note 2 5 7 3" xfId="34992"/>
    <cellStyle name="Note 2 5 7 4" xfId="34993"/>
    <cellStyle name="Note 2 5 8" xfId="34994"/>
    <cellStyle name="Note 2 5 8 2" xfId="34995"/>
    <cellStyle name="Note 2 5 8 3" xfId="34996"/>
    <cellStyle name="Note 2 5 8 4" xfId="34997"/>
    <cellStyle name="Note 2 5 9" xfId="34998"/>
    <cellStyle name="Note 2 5 9 2" xfId="34999"/>
    <cellStyle name="Note 2 5 9 3" xfId="35000"/>
    <cellStyle name="Note 2 5 9 4" xfId="35001"/>
    <cellStyle name="Note 2 6" xfId="35002"/>
    <cellStyle name="Note 2 6 10" xfId="35003"/>
    <cellStyle name="Note 2 6 10 2" xfId="35004"/>
    <cellStyle name="Note 2 6 10 3" xfId="35005"/>
    <cellStyle name="Note 2 6 10 4" xfId="35006"/>
    <cellStyle name="Note 2 6 11" xfId="35007"/>
    <cellStyle name="Note 2 6 11 2" xfId="35008"/>
    <cellStyle name="Note 2 6 11 3" xfId="35009"/>
    <cellStyle name="Note 2 6 11 4" xfId="35010"/>
    <cellStyle name="Note 2 6 12" xfId="35011"/>
    <cellStyle name="Note 2 6 12 2" xfId="35012"/>
    <cellStyle name="Note 2 6 12 3" xfId="35013"/>
    <cellStyle name="Note 2 6 12 4" xfId="35014"/>
    <cellStyle name="Note 2 6 13" xfId="35015"/>
    <cellStyle name="Note 2 6 13 2" xfId="35016"/>
    <cellStyle name="Note 2 6 13 3" xfId="35017"/>
    <cellStyle name="Note 2 6 13 4" xfId="35018"/>
    <cellStyle name="Note 2 6 14" xfId="35019"/>
    <cellStyle name="Note 2 6 14 2" xfId="35020"/>
    <cellStyle name="Note 2 6 14 3" xfId="35021"/>
    <cellStyle name="Note 2 6 14 4" xfId="35022"/>
    <cellStyle name="Note 2 6 15" xfId="35023"/>
    <cellStyle name="Note 2 6 15 2" xfId="35024"/>
    <cellStyle name="Note 2 6 15 3" xfId="35025"/>
    <cellStyle name="Note 2 6 15 4" xfId="35026"/>
    <cellStyle name="Note 2 6 16" xfId="35027"/>
    <cellStyle name="Note 2 6 16 2" xfId="35028"/>
    <cellStyle name="Note 2 6 16 3" xfId="35029"/>
    <cellStyle name="Note 2 6 16 4" xfId="35030"/>
    <cellStyle name="Note 2 6 17" xfId="35031"/>
    <cellStyle name="Note 2 6 17 2" xfId="35032"/>
    <cellStyle name="Note 2 6 17 3" xfId="35033"/>
    <cellStyle name="Note 2 6 17 4" xfId="35034"/>
    <cellStyle name="Note 2 6 18" xfId="35035"/>
    <cellStyle name="Note 2 6 18 2" xfId="35036"/>
    <cellStyle name="Note 2 6 18 3" xfId="35037"/>
    <cellStyle name="Note 2 6 18 4" xfId="35038"/>
    <cellStyle name="Note 2 6 19" xfId="35039"/>
    <cellStyle name="Note 2 6 19 2" xfId="35040"/>
    <cellStyle name="Note 2 6 19 3" xfId="35041"/>
    <cellStyle name="Note 2 6 19 4" xfId="35042"/>
    <cellStyle name="Note 2 6 2" xfId="35043"/>
    <cellStyle name="Note 2 6 2 10" xfId="35044"/>
    <cellStyle name="Note 2 6 2 10 2" xfId="35045"/>
    <cellStyle name="Note 2 6 2 10 3" xfId="35046"/>
    <cellStyle name="Note 2 6 2 10 4" xfId="35047"/>
    <cellStyle name="Note 2 6 2 11" xfId="35048"/>
    <cellStyle name="Note 2 6 2 11 2" xfId="35049"/>
    <cellStyle name="Note 2 6 2 11 3" xfId="35050"/>
    <cellStyle name="Note 2 6 2 11 4" xfId="35051"/>
    <cellStyle name="Note 2 6 2 12" xfId="35052"/>
    <cellStyle name="Note 2 6 2 12 2" xfId="35053"/>
    <cellStyle name="Note 2 6 2 12 3" xfId="35054"/>
    <cellStyle name="Note 2 6 2 12 4" xfId="35055"/>
    <cellStyle name="Note 2 6 2 13" xfId="35056"/>
    <cellStyle name="Note 2 6 2 13 2" xfId="35057"/>
    <cellStyle name="Note 2 6 2 13 3" xfId="35058"/>
    <cellStyle name="Note 2 6 2 13 4" xfId="35059"/>
    <cellStyle name="Note 2 6 2 14" xfId="35060"/>
    <cellStyle name="Note 2 6 2 14 2" xfId="35061"/>
    <cellStyle name="Note 2 6 2 14 3" xfId="35062"/>
    <cellStyle name="Note 2 6 2 14 4" xfId="35063"/>
    <cellStyle name="Note 2 6 2 15" xfId="35064"/>
    <cellStyle name="Note 2 6 2 15 2" xfId="35065"/>
    <cellStyle name="Note 2 6 2 15 3" xfId="35066"/>
    <cellStyle name="Note 2 6 2 15 4" xfId="35067"/>
    <cellStyle name="Note 2 6 2 16" xfId="35068"/>
    <cellStyle name="Note 2 6 2 16 2" xfId="35069"/>
    <cellStyle name="Note 2 6 2 16 3" xfId="35070"/>
    <cellStyle name="Note 2 6 2 16 4" xfId="35071"/>
    <cellStyle name="Note 2 6 2 17" xfId="35072"/>
    <cellStyle name="Note 2 6 2 17 2" xfId="35073"/>
    <cellStyle name="Note 2 6 2 17 3" xfId="35074"/>
    <cellStyle name="Note 2 6 2 17 4" xfId="35075"/>
    <cellStyle name="Note 2 6 2 18" xfId="35076"/>
    <cellStyle name="Note 2 6 2 18 2" xfId="35077"/>
    <cellStyle name="Note 2 6 2 18 3" xfId="35078"/>
    <cellStyle name="Note 2 6 2 18 4" xfId="35079"/>
    <cellStyle name="Note 2 6 2 19" xfId="35080"/>
    <cellStyle name="Note 2 6 2 19 2" xfId="35081"/>
    <cellStyle name="Note 2 6 2 19 3" xfId="35082"/>
    <cellStyle name="Note 2 6 2 19 4" xfId="35083"/>
    <cellStyle name="Note 2 6 2 2" xfId="35084"/>
    <cellStyle name="Note 2 6 2 2 2" xfId="35085"/>
    <cellStyle name="Note 2 6 2 2 3" xfId="35086"/>
    <cellStyle name="Note 2 6 2 2 4" xfId="35087"/>
    <cellStyle name="Note 2 6 2 20" xfId="35088"/>
    <cellStyle name="Note 2 6 2 20 2" xfId="35089"/>
    <cellStyle name="Note 2 6 2 20 3" xfId="35090"/>
    <cellStyle name="Note 2 6 2 20 4" xfId="35091"/>
    <cellStyle name="Note 2 6 2 21" xfId="35092"/>
    <cellStyle name="Note 2 6 2 22" xfId="35093"/>
    <cellStyle name="Note 2 6 2 3" xfId="35094"/>
    <cellStyle name="Note 2 6 2 3 2" xfId="35095"/>
    <cellStyle name="Note 2 6 2 3 3" xfId="35096"/>
    <cellStyle name="Note 2 6 2 3 4" xfId="35097"/>
    <cellStyle name="Note 2 6 2 4" xfId="35098"/>
    <cellStyle name="Note 2 6 2 4 2" xfId="35099"/>
    <cellStyle name="Note 2 6 2 4 3" xfId="35100"/>
    <cellStyle name="Note 2 6 2 4 4" xfId="35101"/>
    <cellStyle name="Note 2 6 2 5" xfId="35102"/>
    <cellStyle name="Note 2 6 2 5 2" xfId="35103"/>
    <cellStyle name="Note 2 6 2 5 3" xfId="35104"/>
    <cellStyle name="Note 2 6 2 5 4" xfId="35105"/>
    <cellStyle name="Note 2 6 2 6" xfId="35106"/>
    <cellStyle name="Note 2 6 2 6 2" xfId="35107"/>
    <cellStyle name="Note 2 6 2 6 3" xfId="35108"/>
    <cellStyle name="Note 2 6 2 6 4" xfId="35109"/>
    <cellStyle name="Note 2 6 2 7" xfId="35110"/>
    <cellStyle name="Note 2 6 2 7 2" xfId="35111"/>
    <cellStyle name="Note 2 6 2 7 3" xfId="35112"/>
    <cellStyle name="Note 2 6 2 7 4" xfId="35113"/>
    <cellStyle name="Note 2 6 2 8" xfId="35114"/>
    <cellStyle name="Note 2 6 2 8 2" xfId="35115"/>
    <cellStyle name="Note 2 6 2 8 3" xfId="35116"/>
    <cellStyle name="Note 2 6 2 8 4" xfId="35117"/>
    <cellStyle name="Note 2 6 2 9" xfId="35118"/>
    <cellStyle name="Note 2 6 2 9 2" xfId="35119"/>
    <cellStyle name="Note 2 6 2 9 3" xfId="35120"/>
    <cellStyle name="Note 2 6 2 9 4" xfId="35121"/>
    <cellStyle name="Note 2 6 20" xfId="35122"/>
    <cellStyle name="Note 2 6 20 2" xfId="35123"/>
    <cellStyle name="Note 2 6 20 3" xfId="35124"/>
    <cellStyle name="Note 2 6 20 4" xfId="35125"/>
    <cellStyle name="Note 2 6 21" xfId="35126"/>
    <cellStyle name="Note 2 6 21 2" xfId="35127"/>
    <cellStyle name="Note 2 6 21 3" xfId="35128"/>
    <cellStyle name="Note 2 6 21 4" xfId="35129"/>
    <cellStyle name="Note 2 6 22" xfId="35130"/>
    <cellStyle name="Note 2 6 23" xfId="35131"/>
    <cellStyle name="Note 2 6 24" xfId="35132"/>
    <cellStyle name="Note 2 6 3" xfId="35133"/>
    <cellStyle name="Note 2 6 3 2" xfId="35134"/>
    <cellStyle name="Note 2 6 3 3" xfId="35135"/>
    <cellStyle name="Note 2 6 3 4" xfId="35136"/>
    <cellStyle name="Note 2 6 4" xfId="35137"/>
    <cellStyle name="Note 2 6 4 2" xfId="35138"/>
    <cellStyle name="Note 2 6 4 3" xfId="35139"/>
    <cellStyle name="Note 2 6 4 4" xfId="35140"/>
    <cellStyle name="Note 2 6 5" xfId="35141"/>
    <cellStyle name="Note 2 6 5 2" xfId="35142"/>
    <cellStyle name="Note 2 6 5 3" xfId="35143"/>
    <cellStyle name="Note 2 6 5 4" xfId="35144"/>
    <cellStyle name="Note 2 6 6" xfId="35145"/>
    <cellStyle name="Note 2 6 6 2" xfId="35146"/>
    <cellStyle name="Note 2 6 6 3" xfId="35147"/>
    <cellStyle name="Note 2 6 6 4" xfId="35148"/>
    <cellStyle name="Note 2 6 7" xfId="35149"/>
    <cellStyle name="Note 2 6 7 2" xfId="35150"/>
    <cellStyle name="Note 2 6 7 3" xfId="35151"/>
    <cellStyle name="Note 2 6 7 4" xfId="35152"/>
    <cellStyle name="Note 2 6 8" xfId="35153"/>
    <cellStyle name="Note 2 6 8 2" xfId="35154"/>
    <cellStyle name="Note 2 6 8 3" xfId="35155"/>
    <cellStyle name="Note 2 6 8 4" xfId="35156"/>
    <cellStyle name="Note 2 6 9" xfId="35157"/>
    <cellStyle name="Note 2 6 9 2" xfId="35158"/>
    <cellStyle name="Note 2 6 9 3" xfId="35159"/>
    <cellStyle name="Note 2 6 9 4" xfId="35160"/>
    <cellStyle name="Note 2 7" xfId="35161"/>
    <cellStyle name="Note 2 7 10" xfId="35162"/>
    <cellStyle name="Note 2 7 10 2" xfId="35163"/>
    <cellStyle name="Note 2 7 10 3" xfId="35164"/>
    <cellStyle name="Note 2 7 10 4" xfId="35165"/>
    <cellStyle name="Note 2 7 11" xfId="35166"/>
    <cellStyle name="Note 2 7 11 2" xfId="35167"/>
    <cellStyle name="Note 2 7 11 3" xfId="35168"/>
    <cellStyle name="Note 2 7 11 4" xfId="35169"/>
    <cellStyle name="Note 2 7 12" xfId="35170"/>
    <cellStyle name="Note 2 7 12 2" xfId="35171"/>
    <cellStyle name="Note 2 7 12 3" xfId="35172"/>
    <cellStyle name="Note 2 7 12 4" xfId="35173"/>
    <cellStyle name="Note 2 7 13" xfId="35174"/>
    <cellStyle name="Note 2 7 13 2" xfId="35175"/>
    <cellStyle name="Note 2 7 13 3" xfId="35176"/>
    <cellStyle name="Note 2 7 13 4" xfId="35177"/>
    <cellStyle name="Note 2 7 14" xfId="35178"/>
    <cellStyle name="Note 2 7 14 2" xfId="35179"/>
    <cellStyle name="Note 2 7 14 3" xfId="35180"/>
    <cellStyle name="Note 2 7 14 4" xfId="35181"/>
    <cellStyle name="Note 2 7 15" xfId="35182"/>
    <cellStyle name="Note 2 7 15 2" xfId="35183"/>
    <cellStyle name="Note 2 7 15 3" xfId="35184"/>
    <cellStyle name="Note 2 7 15 4" xfId="35185"/>
    <cellStyle name="Note 2 7 16" xfId="35186"/>
    <cellStyle name="Note 2 7 16 2" xfId="35187"/>
    <cellStyle name="Note 2 7 16 3" xfId="35188"/>
    <cellStyle name="Note 2 7 16 4" xfId="35189"/>
    <cellStyle name="Note 2 7 17" xfId="35190"/>
    <cellStyle name="Note 2 7 17 2" xfId="35191"/>
    <cellStyle name="Note 2 7 17 3" xfId="35192"/>
    <cellStyle name="Note 2 7 17 4" xfId="35193"/>
    <cellStyle name="Note 2 7 18" xfId="35194"/>
    <cellStyle name="Note 2 7 18 2" xfId="35195"/>
    <cellStyle name="Note 2 7 18 3" xfId="35196"/>
    <cellStyle name="Note 2 7 18 4" xfId="35197"/>
    <cellStyle name="Note 2 7 19" xfId="35198"/>
    <cellStyle name="Note 2 7 19 2" xfId="35199"/>
    <cellStyle name="Note 2 7 19 3" xfId="35200"/>
    <cellStyle name="Note 2 7 19 4" xfId="35201"/>
    <cellStyle name="Note 2 7 2" xfId="35202"/>
    <cellStyle name="Note 2 7 2 10" xfId="35203"/>
    <cellStyle name="Note 2 7 2 10 2" xfId="35204"/>
    <cellStyle name="Note 2 7 2 10 3" xfId="35205"/>
    <cellStyle name="Note 2 7 2 10 4" xfId="35206"/>
    <cellStyle name="Note 2 7 2 11" xfId="35207"/>
    <cellStyle name="Note 2 7 2 11 2" xfId="35208"/>
    <cellStyle name="Note 2 7 2 11 3" xfId="35209"/>
    <cellStyle name="Note 2 7 2 11 4" xfId="35210"/>
    <cellStyle name="Note 2 7 2 12" xfId="35211"/>
    <cellStyle name="Note 2 7 2 12 2" xfId="35212"/>
    <cellStyle name="Note 2 7 2 12 3" xfId="35213"/>
    <cellStyle name="Note 2 7 2 12 4" xfId="35214"/>
    <cellStyle name="Note 2 7 2 13" xfId="35215"/>
    <cellStyle name="Note 2 7 2 13 2" xfId="35216"/>
    <cellStyle name="Note 2 7 2 13 3" xfId="35217"/>
    <cellStyle name="Note 2 7 2 13 4" xfId="35218"/>
    <cellStyle name="Note 2 7 2 14" xfId="35219"/>
    <cellStyle name="Note 2 7 2 14 2" xfId="35220"/>
    <cellStyle name="Note 2 7 2 14 3" xfId="35221"/>
    <cellStyle name="Note 2 7 2 14 4" xfId="35222"/>
    <cellStyle name="Note 2 7 2 15" xfId="35223"/>
    <cellStyle name="Note 2 7 2 15 2" xfId="35224"/>
    <cellStyle name="Note 2 7 2 15 3" xfId="35225"/>
    <cellStyle name="Note 2 7 2 15 4" xfId="35226"/>
    <cellStyle name="Note 2 7 2 16" xfId="35227"/>
    <cellStyle name="Note 2 7 2 16 2" xfId="35228"/>
    <cellStyle name="Note 2 7 2 16 3" xfId="35229"/>
    <cellStyle name="Note 2 7 2 16 4" xfId="35230"/>
    <cellStyle name="Note 2 7 2 17" xfId="35231"/>
    <cellStyle name="Note 2 7 2 17 2" xfId="35232"/>
    <cellStyle name="Note 2 7 2 17 3" xfId="35233"/>
    <cellStyle name="Note 2 7 2 17 4" xfId="35234"/>
    <cellStyle name="Note 2 7 2 18" xfId="35235"/>
    <cellStyle name="Note 2 7 2 18 2" xfId="35236"/>
    <cellStyle name="Note 2 7 2 18 3" xfId="35237"/>
    <cellStyle name="Note 2 7 2 18 4" xfId="35238"/>
    <cellStyle name="Note 2 7 2 19" xfId="35239"/>
    <cellStyle name="Note 2 7 2 19 2" xfId="35240"/>
    <cellStyle name="Note 2 7 2 19 3" xfId="35241"/>
    <cellStyle name="Note 2 7 2 19 4" xfId="35242"/>
    <cellStyle name="Note 2 7 2 2" xfId="35243"/>
    <cellStyle name="Note 2 7 2 2 2" xfId="35244"/>
    <cellStyle name="Note 2 7 2 2 3" xfId="35245"/>
    <cellStyle name="Note 2 7 2 2 4" xfId="35246"/>
    <cellStyle name="Note 2 7 2 20" xfId="35247"/>
    <cellStyle name="Note 2 7 2 20 2" xfId="35248"/>
    <cellStyle name="Note 2 7 2 20 3" xfId="35249"/>
    <cellStyle name="Note 2 7 2 20 4" xfId="35250"/>
    <cellStyle name="Note 2 7 2 21" xfId="35251"/>
    <cellStyle name="Note 2 7 2 22" xfId="35252"/>
    <cellStyle name="Note 2 7 2 3" xfId="35253"/>
    <cellStyle name="Note 2 7 2 3 2" xfId="35254"/>
    <cellStyle name="Note 2 7 2 3 3" xfId="35255"/>
    <cellStyle name="Note 2 7 2 3 4" xfId="35256"/>
    <cellStyle name="Note 2 7 2 4" xfId="35257"/>
    <cellStyle name="Note 2 7 2 4 2" xfId="35258"/>
    <cellStyle name="Note 2 7 2 4 3" xfId="35259"/>
    <cellStyle name="Note 2 7 2 4 4" xfId="35260"/>
    <cellStyle name="Note 2 7 2 5" xfId="35261"/>
    <cellStyle name="Note 2 7 2 5 2" xfId="35262"/>
    <cellStyle name="Note 2 7 2 5 3" xfId="35263"/>
    <cellStyle name="Note 2 7 2 5 4" xfId="35264"/>
    <cellStyle name="Note 2 7 2 6" xfId="35265"/>
    <cellStyle name="Note 2 7 2 6 2" xfId="35266"/>
    <cellStyle name="Note 2 7 2 6 3" xfId="35267"/>
    <cellStyle name="Note 2 7 2 6 4" xfId="35268"/>
    <cellStyle name="Note 2 7 2 7" xfId="35269"/>
    <cellStyle name="Note 2 7 2 7 2" xfId="35270"/>
    <cellStyle name="Note 2 7 2 7 3" xfId="35271"/>
    <cellStyle name="Note 2 7 2 7 4" xfId="35272"/>
    <cellStyle name="Note 2 7 2 8" xfId="35273"/>
    <cellStyle name="Note 2 7 2 8 2" xfId="35274"/>
    <cellStyle name="Note 2 7 2 8 3" xfId="35275"/>
    <cellStyle name="Note 2 7 2 8 4" xfId="35276"/>
    <cellStyle name="Note 2 7 2 9" xfId="35277"/>
    <cellStyle name="Note 2 7 2 9 2" xfId="35278"/>
    <cellStyle name="Note 2 7 2 9 3" xfId="35279"/>
    <cellStyle name="Note 2 7 2 9 4" xfId="35280"/>
    <cellStyle name="Note 2 7 20" xfId="35281"/>
    <cellStyle name="Note 2 7 20 2" xfId="35282"/>
    <cellStyle name="Note 2 7 20 3" xfId="35283"/>
    <cellStyle name="Note 2 7 20 4" xfId="35284"/>
    <cellStyle name="Note 2 7 21" xfId="35285"/>
    <cellStyle name="Note 2 7 21 2" xfId="35286"/>
    <cellStyle name="Note 2 7 21 3" xfId="35287"/>
    <cellStyle name="Note 2 7 21 4" xfId="35288"/>
    <cellStyle name="Note 2 7 22" xfId="35289"/>
    <cellStyle name="Note 2 7 23" xfId="35290"/>
    <cellStyle name="Note 2 7 24" xfId="35291"/>
    <cellStyle name="Note 2 7 3" xfId="35292"/>
    <cellStyle name="Note 2 7 3 2" xfId="35293"/>
    <cellStyle name="Note 2 7 3 3" xfId="35294"/>
    <cellStyle name="Note 2 7 3 4" xfId="35295"/>
    <cellStyle name="Note 2 7 4" xfId="35296"/>
    <cellStyle name="Note 2 7 4 2" xfId="35297"/>
    <cellStyle name="Note 2 7 4 3" xfId="35298"/>
    <cellStyle name="Note 2 7 4 4" xfId="35299"/>
    <cellStyle name="Note 2 7 5" xfId="35300"/>
    <cellStyle name="Note 2 7 5 2" xfId="35301"/>
    <cellStyle name="Note 2 7 5 3" xfId="35302"/>
    <cellStyle name="Note 2 7 5 4" xfId="35303"/>
    <cellStyle name="Note 2 7 6" xfId="35304"/>
    <cellStyle name="Note 2 7 6 2" xfId="35305"/>
    <cellStyle name="Note 2 7 6 3" xfId="35306"/>
    <cellStyle name="Note 2 7 6 4" xfId="35307"/>
    <cellStyle name="Note 2 7 7" xfId="35308"/>
    <cellStyle name="Note 2 7 7 2" xfId="35309"/>
    <cellStyle name="Note 2 7 7 3" xfId="35310"/>
    <cellStyle name="Note 2 7 7 4" xfId="35311"/>
    <cellStyle name="Note 2 7 8" xfId="35312"/>
    <cellStyle name="Note 2 7 8 2" xfId="35313"/>
    <cellStyle name="Note 2 7 8 3" xfId="35314"/>
    <cellStyle name="Note 2 7 8 4" xfId="35315"/>
    <cellStyle name="Note 2 7 9" xfId="35316"/>
    <cellStyle name="Note 2 7 9 2" xfId="35317"/>
    <cellStyle name="Note 2 7 9 3" xfId="35318"/>
    <cellStyle name="Note 2 7 9 4" xfId="35319"/>
    <cellStyle name="Note 2 8" xfId="35320"/>
    <cellStyle name="Note 2 8 10" xfId="35321"/>
    <cellStyle name="Note 2 8 10 2" xfId="35322"/>
    <cellStyle name="Note 2 8 10 3" xfId="35323"/>
    <cellStyle name="Note 2 8 10 4" xfId="35324"/>
    <cellStyle name="Note 2 8 11" xfId="35325"/>
    <cellStyle name="Note 2 8 11 2" xfId="35326"/>
    <cellStyle name="Note 2 8 11 3" xfId="35327"/>
    <cellStyle name="Note 2 8 11 4" xfId="35328"/>
    <cellStyle name="Note 2 8 12" xfId="35329"/>
    <cellStyle name="Note 2 8 12 2" xfId="35330"/>
    <cellStyle name="Note 2 8 12 3" xfId="35331"/>
    <cellStyle name="Note 2 8 12 4" xfId="35332"/>
    <cellStyle name="Note 2 8 13" xfId="35333"/>
    <cellStyle name="Note 2 8 13 2" xfId="35334"/>
    <cellStyle name="Note 2 8 13 3" xfId="35335"/>
    <cellStyle name="Note 2 8 13 4" xfId="35336"/>
    <cellStyle name="Note 2 8 14" xfId="35337"/>
    <cellStyle name="Note 2 8 14 2" xfId="35338"/>
    <cellStyle name="Note 2 8 14 3" xfId="35339"/>
    <cellStyle name="Note 2 8 14 4" xfId="35340"/>
    <cellStyle name="Note 2 8 15" xfId="35341"/>
    <cellStyle name="Note 2 8 15 2" xfId="35342"/>
    <cellStyle name="Note 2 8 15 3" xfId="35343"/>
    <cellStyle name="Note 2 8 15 4" xfId="35344"/>
    <cellStyle name="Note 2 8 16" xfId="35345"/>
    <cellStyle name="Note 2 8 16 2" xfId="35346"/>
    <cellStyle name="Note 2 8 16 3" xfId="35347"/>
    <cellStyle name="Note 2 8 16 4" xfId="35348"/>
    <cellStyle name="Note 2 8 17" xfId="35349"/>
    <cellStyle name="Note 2 8 17 2" xfId="35350"/>
    <cellStyle name="Note 2 8 17 3" xfId="35351"/>
    <cellStyle name="Note 2 8 17 4" xfId="35352"/>
    <cellStyle name="Note 2 8 18" xfId="35353"/>
    <cellStyle name="Note 2 8 18 2" xfId="35354"/>
    <cellStyle name="Note 2 8 18 3" xfId="35355"/>
    <cellStyle name="Note 2 8 18 4" xfId="35356"/>
    <cellStyle name="Note 2 8 19" xfId="35357"/>
    <cellStyle name="Note 2 8 19 2" xfId="35358"/>
    <cellStyle name="Note 2 8 19 3" xfId="35359"/>
    <cellStyle name="Note 2 8 19 4" xfId="35360"/>
    <cellStyle name="Note 2 8 2" xfId="35361"/>
    <cellStyle name="Note 2 8 2 10" xfId="35362"/>
    <cellStyle name="Note 2 8 2 10 2" xfId="35363"/>
    <cellStyle name="Note 2 8 2 10 3" xfId="35364"/>
    <cellStyle name="Note 2 8 2 10 4" xfId="35365"/>
    <cellStyle name="Note 2 8 2 11" xfId="35366"/>
    <cellStyle name="Note 2 8 2 11 2" xfId="35367"/>
    <cellStyle name="Note 2 8 2 11 3" xfId="35368"/>
    <cellStyle name="Note 2 8 2 11 4" xfId="35369"/>
    <cellStyle name="Note 2 8 2 12" xfId="35370"/>
    <cellStyle name="Note 2 8 2 12 2" xfId="35371"/>
    <cellStyle name="Note 2 8 2 12 3" xfId="35372"/>
    <cellStyle name="Note 2 8 2 12 4" xfId="35373"/>
    <cellStyle name="Note 2 8 2 13" xfId="35374"/>
    <cellStyle name="Note 2 8 2 13 2" xfId="35375"/>
    <cellStyle name="Note 2 8 2 13 3" xfId="35376"/>
    <cellStyle name="Note 2 8 2 13 4" xfId="35377"/>
    <cellStyle name="Note 2 8 2 14" xfId="35378"/>
    <cellStyle name="Note 2 8 2 14 2" xfId="35379"/>
    <cellStyle name="Note 2 8 2 14 3" xfId="35380"/>
    <cellStyle name="Note 2 8 2 14 4" xfId="35381"/>
    <cellStyle name="Note 2 8 2 15" xfId="35382"/>
    <cellStyle name="Note 2 8 2 15 2" xfId="35383"/>
    <cellStyle name="Note 2 8 2 15 3" xfId="35384"/>
    <cellStyle name="Note 2 8 2 15 4" xfId="35385"/>
    <cellStyle name="Note 2 8 2 16" xfId="35386"/>
    <cellStyle name="Note 2 8 2 16 2" xfId="35387"/>
    <cellStyle name="Note 2 8 2 16 3" xfId="35388"/>
    <cellStyle name="Note 2 8 2 16 4" xfId="35389"/>
    <cellStyle name="Note 2 8 2 17" xfId="35390"/>
    <cellStyle name="Note 2 8 2 17 2" xfId="35391"/>
    <cellStyle name="Note 2 8 2 17 3" xfId="35392"/>
    <cellStyle name="Note 2 8 2 17 4" xfId="35393"/>
    <cellStyle name="Note 2 8 2 18" xfId="35394"/>
    <cellStyle name="Note 2 8 2 18 2" xfId="35395"/>
    <cellStyle name="Note 2 8 2 18 3" xfId="35396"/>
    <cellStyle name="Note 2 8 2 18 4" xfId="35397"/>
    <cellStyle name="Note 2 8 2 19" xfId="35398"/>
    <cellStyle name="Note 2 8 2 19 2" xfId="35399"/>
    <cellStyle name="Note 2 8 2 19 3" xfId="35400"/>
    <cellStyle name="Note 2 8 2 19 4" xfId="35401"/>
    <cellStyle name="Note 2 8 2 2" xfId="35402"/>
    <cellStyle name="Note 2 8 2 2 2" xfId="35403"/>
    <cellStyle name="Note 2 8 2 2 3" xfId="35404"/>
    <cellStyle name="Note 2 8 2 2 4" xfId="35405"/>
    <cellStyle name="Note 2 8 2 20" xfId="35406"/>
    <cellStyle name="Note 2 8 2 20 2" xfId="35407"/>
    <cellStyle name="Note 2 8 2 20 3" xfId="35408"/>
    <cellStyle name="Note 2 8 2 20 4" xfId="35409"/>
    <cellStyle name="Note 2 8 2 21" xfId="35410"/>
    <cellStyle name="Note 2 8 2 22" xfId="35411"/>
    <cellStyle name="Note 2 8 2 3" xfId="35412"/>
    <cellStyle name="Note 2 8 2 3 2" xfId="35413"/>
    <cellStyle name="Note 2 8 2 3 3" xfId="35414"/>
    <cellStyle name="Note 2 8 2 3 4" xfId="35415"/>
    <cellStyle name="Note 2 8 2 4" xfId="35416"/>
    <cellStyle name="Note 2 8 2 4 2" xfId="35417"/>
    <cellStyle name="Note 2 8 2 4 3" xfId="35418"/>
    <cellStyle name="Note 2 8 2 4 4" xfId="35419"/>
    <cellStyle name="Note 2 8 2 5" xfId="35420"/>
    <cellStyle name="Note 2 8 2 5 2" xfId="35421"/>
    <cellStyle name="Note 2 8 2 5 3" xfId="35422"/>
    <cellStyle name="Note 2 8 2 5 4" xfId="35423"/>
    <cellStyle name="Note 2 8 2 6" xfId="35424"/>
    <cellStyle name="Note 2 8 2 6 2" xfId="35425"/>
    <cellStyle name="Note 2 8 2 6 3" xfId="35426"/>
    <cellStyle name="Note 2 8 2 6 4" xfId="35427"/>
    <cellStyle name="Note 2 8 2 7" xfId="35428"/>
    <cellStyle name="Note 2 8 2 7 2" xfId="35429"/>
    <cellStyle name="Note 2 8 2 7 3" xfId="35430"/>
    <cellStyle name="Note 2 8 2 7 4" xfId="35431"/>
    <cellStyle name="Note 2 8 2 8" xfId="35432"/>
    <cellStyle name="Note 2 8 2 8 2" xfId="35433"/>
    <cellStyle name="Note 2 8 2 8 3" xfId="35434"/>
    <cellStyle name="Note 2 8 2 8 4" xfId="35435"/>
    <cellStyle name="Note 2 8 2 9" xfId="35436"/>
    <cellStyle name="Note 2 8 2 9 2" xfId="35437"/>
    <cellStyle name="Note 2 8 2 9 3" xfId="35438"/>
    <cellStyle name="Note 2 8 2 9 4" xfId="35439"/>
    <cellStyle name="Note 2 8 20" xfId="35440"/>
    <cellStyle name="Note 2 8 20 2" xfId="35441"/>
    <cellStyle name="Note 2 8 20 3" xfId="35442"/>
    <cellStyle name="Note 2 8 20 4" xfId="35443"/>
    <cellStyle name="Note 2 8 21" xfId="35444"/>
    <cellStyle name="Note 2 8 21 2" xfId="35445"/>
    <cellStyle name="Note 2 8 21 3" xfId="35446"/>
    <cellStyle name="Note 2 8 21 4" xfId="35447"/>
    <cellStyle name="Note 2 8 22" xfId="35448"/>
    <cellStyle name="Note 2 8 23" xfId="35449"/>
    <cellStyle name="Note 2 8 24" xfId="35450"/>
    <cellStyle name="Note 2 8 3" xfId="35451"/>
    <cellStyle name="Note 2 8 3 2" xfId="35452"/>
    <cellStyle name="Note 2 8 3 3" xfId="35453"/>
    <cellStyle name="Note 2 8 3 4" xfId="35454"/>
    <cellStyle name="Note 2 8 4" xfId="35455"/>
    <cellStyle name="Note 2 8 4 2" xfId="35456"/>
    <cellStyle name="Note 2 8 4 3" xfId="35457"/>
    <cellStyle name="Note 2 8 4 4" xfId="35458"/>
    <cellStyle name="Note 2 8 5" xfId="35459"/>
    <cellStyle name="Note 2 8 5 2" xfId="35460"/>
    <cellStyle name="Note 2 8 5 3" xfId="35461"/>
    <cellStyle name="Note 2 8 5 4" xfId="35462"/>
    <cellStyle name="Note 2 8 6" xfId="35463"/>
    <cellStyle name="Note 2 8 6 2" xfId="35464"/>
    <cellStyle name="Note 2 8 6 3" xfId="35465"/>
    <cellStyle name="Note 2 8 6 4" xfId="35466"/>
    <cellStyle name="Note 2 8 7" xfId="35467"/>
    <cellStyle name="Note 2 8 7 2" xfId="35468"/>
    <cellStyle name="Note 2 8 7 3" xfId="35469"/>
    <cellStyle name="Note 2 8 7 4" xfId="35470"/>
    <cellStyle name="Note 2 8 8" xfId="35471"/>
    <cellStyle name="Note 2 8 8 2" xfId="35472"/>
    <cellStyle name="Note 2 8 8 3" xfId="35473"/>
    <cellStyle name="Note 2 8 8 4" xfId="35474"/>
    <cellStyle name="Note 2 8 9" xfId="35475"/>
    <cellStyle name="Note 2 8 9 2" xfId="35476"/>
    <cellStyle name="Note 2 8 9 3" xfId="35477"/>
    <cellStyle name="Note 2 8 9 4" xfId="35478"/>
    <cellStyle name="Note 2 9" xfId="35479"/>
    <cellStyle name="Note 2 9 10" xfId="35480"/>
    <cellStyle name="Note 2 9 10 2" xfId="35481"/>
    <cellStyle name="Note 2 9 10 3" xfId="35482"/>
    <cellStyle name="Note 2 9 10 4" xfId="35483"/>
    <cellStyle name="Note 2 9 11" xfId="35484"/>
    <cellStyle name="Note 2 9 11 2" xfId="35485"/>
    <cellStyle name="Note 2 9 11 3" xfId="35486"/>
    <cellStyle name="Note 2 9 11 4" xfId="35487"/>
    <cellStyle name="Note 2 9 12" xfId="35488"/>
    <cellStyle name="Note 2 9 12 2" xfId="35489"/>
    <cellStyle name="Note 2 9 12 3" xfId="35490"/>
    <cellStyle name="Note 2 9 12 4" xfId="35491"/>
    <cellStyle name="Note 2 9 13" xfId="35492"/>
    <cellStyle name="Note 2 9 13 2" xfId="35493"/>
    <cellStyle name="Note 2 9 13 3" xfId="35494"/>
    <cellStyle name="Note 2 9 13 4" xfId="35495"/>
    <cellStyle name="Note 2 9 14" xfId="35496"/>
    <cellStyle name="Note 2 9 14 2" xfId="35497"/>
    <cellStyle name="Note 2 9 14 3" xfId="35498"/>
    <cellStyle name="Note 2 9 14 4" xfId="35499"/>
    <cellStyle name="Note 2 9 15" xfId="35500"/>
    <cellStyle name="Note 2 9 15 2" xfId="35501"/>
    <cellStyle name="Note 2 9 15 3" xfId="35502"/>
    <cellStyle name="Note 2 9 15 4" xfId="35503"/>
    <cellStyle name="Note 2 9 16" xfId="35504"/>
    <cellStyle name="Note 2 9 16 2" xfId="35505"/>
    <cellStyle name="Note 2 9 16 3" xfId="35506"/>
    <cellStyle name="Note 2 9 16 4" xfId="35507"/>
    <cellStyle name="Note 2 9 17" xfId="35508"/>
    <cellStyle name="Note 2 9 17 2" xfId="35509"/>
    <cellStyle name="Note 2 9 17 3" xfId="35510"/>
    <cellStyle name="Note 2 9 17 4" xfId="35511"/>
    <cellStyle name="Note 2 9 18" xfId="35512"/>
    <cellStyle name="Note 2 9 18 2" xfId="35513"/>
    <cellStyle name="Note 2 9 18 3" xfId="35514"/>
    <cellStyle name="Note 2 9 18 4" xfId="35515"/>
    <cellStyle name="Note 2 9 19" xfId="35516"/>
    <cellStyle name="Note 2 9 19 2" xfId="35517"/>
    <cellStyle name="Note 2 9 19 3" xfId="35518"/>
    <cellStyle name="Note 2 9 19 4" xfId="35519"/>
    <cellStyle name="Note 2 9 2" xfId="35520"/>
    <cellStyle name="Note 2 9 2 10" xfId="35521"/>
    <cellStyle name="Note 2 9 2 10 2" xfId="35522"/>
    <cellStyle name="Note 2 9 2 10 3" xfId="35523"/>
    <cellStyle name="Note 2 9 2 10 4" xfId="35524"/>
    <cellStyle name="Note 2 9 2 11" xfId="35525"/>
    <cellStyle name="Note 2 9 2 11 2" xfId="35526"/>
    <cellStyle name="Note 2 9 2 11 3" xfId="35527"/>
    <cellStyle name="Note 2 9 2 11 4" xfId="35528"/>
    <cellStyle name="Note 2 9 2 12" xfId="35529"/>
    <cellStyle name="Note 2 9 2 12 2" xfId="35530"/>
    <cellStyle name="Note 2 9 2 12 3" xfId="35531"/>
    <cellStyle name="Note 2 9 2 12 4" xfId="35532"/>
    <cellStyle name="Note 2 9 2 13" xfId="35533"/>
    <cellStyle name="Note 2 9 2 13 2" xfId="35534"/>
    <cellStyle name="Note 2 9 2 13 3" xfId="35535"/>
    <cellStyle name="Note 2 9 2 13 4" xfId="35536"/>
    <cellStyle name="Note 2 9 2 14" xfId="35537"/>
    <cellStyle name="Note 2 9 2 14 2" xfId="35538"/>
    <cellStyle name="Note 2 9 2 14 3" xfId="35539"/>
    <cellStyle name="Note 2 9 2 14 4" xfId="35540"/>
    <cellStyle name="Note 2 9 2 15" xfId="35541"/>
    <cellStyle name="Note 2 9 2 15 2" xfId="35542"/>
    <cellStyle name="Note 2 9 2 15 3" xfId="35543"/>
    <cellStyle name="Note 2 9 2 15 4" xfId="35544"/>
    <cellStyle name="Note 2 9 2 16" xfId="35545"/>
    <cellStyle name="Note 2 9 2 16 2" xfId="35546"/>
    <cellStyle name="Note 2 9 2 16 3" xfId="35547"/>
    <cellStyle name="Note 2 9 2 16 4" xfId="35548"/>
    <cellStyle name="Note 2 9 2 17" xfId="35549"/>
    <cellStyle name="Note 2 9 2 17 2" xfId="35550"/>
    <cellStyle name="Note 2 9 2 17 3" xfId="35551"/>
    <cellStyle name="Note 2 9 2 17 4" xfId="35552"/>
    <cellStyle name="Note 2 9 2 18" xfId="35553"/>
    <cellStyle name="Note 2 9 2 18 2" xfId="35554"/>
    <cellStyle name="Note 2 9 2 18 3" xfId="35555"/>
    <cellStyle name="Note 2 9 2 18 4" xfId="35556"/>
    <cellStyle name="Note 2 9 2 19" xfId="35557"/>
    <cellStyle name="Note 2 9 2 19 2" xfId="35558"/>
    <cellStyle name="Note 2 9 2 19 3" xfId="35559"/>
    <cellStyle name="Note 2 9 2 19 4" xfId="35560"/>
    <cellStyle name="Note 2 9 2 2" xfId="35561"/>
    <cellStyle name="Note 2 9 2 2 2" xfId="35562"/>
    <cellStyle name="Note 2 9 2 2 3" xfId="35563"/>
    <cellStyle name="Note 2 9 2 2 4" xfId="35564"/>
    <cellStyle name="Note 2 9 2 20" xfId="35565"/>
    <cellStyle name="Note 2 9 2 20 2" xfId="35566"/>
    <cellStyle name="Note 2 9 2 20 3" xfId="35567"/>
    <cellStyle name="Note 2 9 2 20 4" xfId="35568"/>
    <cellStyle name="Note 2 9 2 21" xfId="35569"/>
    <cellStyle name="Note 2 9 2 22" xfId="35570"/>
    <cellStyle name="Note 2 9 2 3" xfId="35571"/>
    <cellStyle name="Note 2 9 2 3 2" xfId="35572"/>
    <cellStyle name="Note 2 9 2 3 3" xfId="35573"/>
    <cellStyle name="Note 2 9 2 3 4" xfId="35574"/>
    <cellStyle name="Note 2 9 2 4" xfId="35575"/>
    <cellStyle name="Note 2 9 2 4 2" xfId="35576"/>
    <cellStyle name="Note 2 9 2 4 3" xfId="35577"/>
    <cellStyle name="Note 2 9 2 4 4" xfId="35578"/>
    <cellStyle name="Note 2 9 2 5" xfId="35579"/>
    <cellStyle name="Note 2 9 2 5 2" xfId="35580"/>
    <cellStyle name="Note 2 9 2 5 3" xfId="35581"/>
    <cellStyle name="Note 2 9 2 5 4" xfId="35582"/>
    <cellStyle name="Note 2 9 2 6" xfId="35583"/>
    <cellStyle name="Note 2 9 2 6 2" xfId="35584"/>
    <cellStyle name="Note 2 9 2 6 3" xfId="35585"/>
    <cellStyle name="Note 2 9 2 6 4" xfId="35586"/>
    <cellStyle name="Note 2 9 2 7" xfId="35587"/>
    <cellStyle name="Note 2 9 2 7 2" xfId="35588"/>
    <cellStyle name="Note 2 9 2 7 3" xfId="35589"/>
    <cellStyle name="Note 2 9 2 7 4" xfId="35590"/>
    <cellStyle name="Note 2 9 2 8" xfId="35591"/>
    <cellStyle name="Note 2 9 2 8 2" xfId="35592"/>
    <cellStyle name="Note 2 9 2 8 3" xfId="35593"/>
    <cellStyle name="Note 2 9 2 8 4" xfId="35594"/>
    <cellStyle name="Note 2 9 2 9" xfId="35595"/>
    <cellStyle name="Note 2 9 2 9 2" xfId="35596"/>
    <cellStyle name="Note 2 9 2 9 3" xfId="35597"/>
    <cellStyle name="Note 2 9 2 9 4" xfId="35598"/>
    <cellStyle name="Note 2 9 20" xfId="35599"/>
    <cellStyle name="Note 2 9 20 2" xfId="35600"/>
    <cellStyle name="Note 2 9 20 3" xfId="35601"/>
    <cellStyle name="Note 2 9 20 4" xfId="35602"/>
    <cellStyle name="Note 2 9 21" xfId="35603"/>
    <cellStyle name="Note 2 9 21 2" xfId="35604"/>
    <cellStyle name="Note 2 9 21 3" xfId="35605"/>
    <cellStyle name="Note 2 9 21 4" xfId="35606"/>
    <cellStyle name="Note 2 9 22" xfId="35607"/>
    <cellStyle name="Note 2 9 23" xfId="35608"/>
    <cellStyle name="Note 2 9 24" xfId="35609"/>
    <cellStyle name="Note 2 9 3" xfId="35610"/>
    <cellStyle name="Note 2 9 3 2" xfId="35611"/>
    <cellStyle name="Note 2 9 3 3" xfId="35612"/>
    <cellStyle name="Note 2 9 3 4" xfId="35613"/>
    <cellStyle name="Note 2 9 4" xfId="35614"/>
    <cellStyle name="Note 2 9 4 2" xfId="35615"/>
    <cellStyle name="Note 2 9 4 3" xfId="35616"/>
    <cellStyle name="Note 2 9 4 4" xfId="35617"/>
    <cellStyle name="Note 2 9 5" xfId="35618"/>
    <cellStyle name="Note 2 9 5 2" xfId="35619"/>
    <cellStyle name="Note 2 9 5 3" xfId="35620"/>
    <cellStyle name="Note 2 9 5 4" xfId="35621"/>
    <cellStyle name="Note 2 9 6" xfId="35622"/>
    <cellStyle name="Note 2 9 6 2" xfId="35623"/>
    <cellStyle name="Note 2 9 6 3" xfId="35624"/>
    <cellStyle name="Note 2 9 6 4" xfId="35625"/>
    <cellStyle name="Note 2 9 7" xfId="35626"/>
    <cellStyle name="Note 2 9 7 2" xfId="35627"/>
    <cellStyle name="Note 2 9 7 3" xfId="35628"/>
    <cellStyle name="Note 2 9 7 4" xfId="35629"/>
    <cellStyle name="Note 2 9 8" xfId="35630"/>
    <cellStyle name="Note 2 9 8 2" xfId="35631"/>
    <cellStyle name="Note 2 9 8 3" xfId="35632"/>
    <cellStyle name="Note 2 9 8 4" xfId="35633"/>
    <cellStyle name="Note 2 9 9" xfId="35634"/>
    <cellStyle name="Note 2 9 9 2" xfId="35635"/>
    <cellStyle name="Note 2 9 9 3" xfId="35636"/>
    <cellStyle name="Note 2 9 9 4" xfId="35637"/>
    <cellStyle name="Note 20" xfId="35638"/>
    <cellStyle name="Note 20 2" xfId="35639"/>
    <cellStyle name="Note 21" xfId="35640"/>
    <cellStyle name="Note 21 2" xfId="35641"/>
    <cellStyle name="Note 22" xfId="35642"/>
    <cellStyle name="Note 22 2" xfId="35643"/>
    <cellStyle name="Note 23" xfId="35644"/>
    <cellStyle name="Note 23 10" xfId="35645"/>
    <cellStyle name="Note 23 10 2" xfId="35646"/>
    <cellStyle name="Note 23 10 3" xfId="35647"/>
    <cellStyle name="Note 23 10 4" xfId="35648"/>
    <cellStyle name="Note 23 11" xfId="35649"/>
    <cellStyle name="Note 23 11 2" xfId="35650"/>
    <cellStyle name="Note 23 11 3" xfId="35651"/>
    <cellStyle name="Note 23 11 4" xfId="35652"/>
    <cellStyle name="Note 23 12" xfId="35653"/>
    <cellStyle name="Note 23 12 2" xfId="35654"/>
    <cellStyle name="Note 23 12 3" xfId="35655"/>
    <cellStyle name="Note 23 12 4" xfId="35656"/>
    <cellStyle name="Note 23 13" xfId="35657"/>
    <cellStyle name="Note 23 13 2" xfId="35658"/>
    <cellStyle name="Note 23 13 3" xfId="35659"/>
    <cellStyle name="Note 23 13 4" xfId="35660"/>
    <cellStyle name="Note 23 14" xfId="35661"/>
    <cellStyle name="Note 23 14 2" xfId="35662"/>
    <cellStyle name="Note 23 14 3" xfId="35663"/>
    <cellStyle name="Note 23 14 4" xfId="35664"/>
    <cellStyle name="Note 23 15" xfId="35665"/>
    <cellStyle name="Note 23 15 2" xfId="35666"/>
    <cellStyle name="Note 23 15 3" xfId="35667"/>
    <cellStyle name="Note 23 15 4" xfId="35668"/>
    <cellStyle name="Note 23 16" xfId="35669"/>
    <cellStyle name="Note 23 16 2" xfId="35670"/>
    <cellStyle name="Note 23 16 3" xfId="35671"/>
    <cellStyle name="Note 23 16 4" xfId="35672"/>
    <cellStyle name="Note 23 17" xfId="35673"/>
    <cellStyle name="Note 23 17 2" xfId="35674"/>
    <cellStyle name="Note 23 17 3" xfId="35675"/>
    <cellStyle name="Note 23 17 4" xfId="35676"/>
    <cellStyle name="Note 23 18" xfId="35677"/>
    <cellStyle name="Note 23 18 2" xfId="35678"/>
    <cellStyle name="Note 23 18 3" xfId="35679"/>
    <cellStyle name="Note 23 18 4" xfId="35680"/>
    <cellStyle name="Note 23 19" xfId="35681"/>
    <cellStyle name="Note 23 19 2" xfId="35682"/>
    <cellStyle name="Note 23 19 3" xfId="35683"/>
    <cellStyle name="Note 23 19 4" xfId="35684"/>
    <cellStyle name="Note 23 2" xfId="35685"/>
    <cellStyle name="Note 23 2 2" xfId="35686"/>
    <cellStyle name="Note 23 2 3" xfId="35687"/>
    <cellStyle name="Note 23 2 4" xfId="35688"/>
    <cellStyle name="Note 23 20" xfId="35689"/>
    <cellStyle name="Note 23 20 2" xfId="35690"/>
    <cellStyle name="Note 23 20 3" xfId="35691"/>
    <cellStyle name="Note 23 20 4" xfId="35692"/>
    <cellStyle name="Note 23 21" xfId="35693"/>
    <cellStyle name="Note 23 22" xfId="35694"/>
    <cellStyle name="Note 23 3" xfId="35695"/>
    <cellStyle name="Note 23 3 2" xfId="35696"/>
    <cellStyle name="Note 23 3 3" xfId="35697"/>
    <cellStyle name="Note 23 3 4" xfId="35698"/>
    <cellStyle name="Note 23 4" xfId="35699"/>
    <cellStyle name="Note 23 4 2" xfId="35700"/>
    <cellStyle name="Note 23 4 3" xfId="35701"/>
    <cellStyle name="Note 23 4 4" xfId="35702"/>
    <cellStyle name="Note 23 5" xfId="35703"/>
    <cellStyle name="Note 23 5 2" xfId="35704"/>
    <cellStyle name="Note 23 5 3" xfId="35705"/>
    <cellStyle name="Note 23 5 4" xfId="35706"/>
    <cellStyle name="Note 23 6" xfId="35707"/>
    <cellStyle name="Note 23 6 2" xfId="35708"/>
    <cellStyle name="Note 23 6 3" xfId="35709"/>
    <cellStyle name="Note 23 6 4" xfId="35710"/>
    <cellStyle name="Note 23 7" xfId="35711"/>
    <cellStyle name="Note 23 7 2" xfId="35712"/>
    <cellStyle name="Note 23 7 3" xfId="35713"/>
    <cellStyle name="Note 23 7 4" xfId="35714"/>
    <cellStyle name="Note 23 8" xfId="35715"/>
    <cellStyle name="Note 23 8 2" xfId="35716"/>
    <cellStyle name="Note 23 8 3" xfId="35717"/>
    <cellStyle name="Note 23 8 4" xfId="35718"/>
    <cellStyle name="Note 23 9" xfId="35719"/>
    <cellStyle name="Note 23 9 2" xfId="35720"/>
    <cellStyle name="Note 23 9 3" xfId="35721"/>
    <cellStyle name="Note 23 9 4" xfId="35722"/>
    <cellStyle name="Note 24" xfId="35723"/>
    <cellStyle name="Note 24 2" xfId="35724"/>
    <cellStyle name="Note 24 3" xfId="35725"/>
    <cellStyle name="Note 25" xfId="35726"/>
    <cellStyle name="Note 25 2" xfId="35727"/>
    <cellStyle name="Note 25 3" xfId="35728"/>
    <cellStyle name="Note 25 4" xfId="35729"/>
    <cellStyle name="Note 26" xfId="35730"/>
    <cellStyle name="Note 26 2" xfId="35731"/>
    <cellStyle name="Note 26 3" xfId="35732"/>
    <cellStyle name="Note 26 4" xfId="35733"/>
    <cellStyle name="Note 27" xfId="35734"/>
    <cellStyle name="Note 27 2" xfId="35735"/>
    <cellStyle name="Note 27 3" xfId="35736"/>
    <cellStyle name="Note 27 4" xfId="35737"/>
    <cellStyle name="Note 28" xfId="35738"/>
    <cellStyle name="Note 28 2" xfId="35739"/>
    <cellStyle name="Note 28 3" xfId="35740"/>
    <cellStyle name="Note 28 4" xfId="35741"/>
    <cellStyle name="Note 29" xfId="35742"/>
    <cellStyle name="Note 29 2" xfId="35743"/>
    <cellStyle name="Note 29 3" xfId="35744"/>
    <cellStyle name="Note 29 4" xfId="35745"/>
    <cellStyle name="Note 3" xfId="35746"/>
    <cellStyle name="Note 3 10" xfId="35747"/>
    <cellStyle name="Note 3 10 2" xfId="35748"/>
    <cellStyle name="Note 3 11" xfId="35749"/>
    <cellStyle name="Note 3 11 2" xfId="35750"/>
    <cellStyle name="Note 3 12" xfId="35751"/>
    <cellStyle name="Note 3 12 10" xfId="35752"/>
    <cellStyle name="Note 3 12 10 2" xfId="35753"/>
    <cellStyle name="Note 3 12 10 3" xfId="35754"/>
    <cellStyle name="Note 3 12 10 4" xfId="35755"/>
    <cellStyle name="Note 3 12 11" xfId="35756"/>
    <cellStyle name="Note 3 12 11 2" xfId="35757"/>
    <cellStyle name="Note 3 12 11 3" xfId="35758"/>
    <cellStyle name="Note 3 12 11 4" xfId="35759"/>
    <cellStyle name="Note 3 12 12" xfId="35760"/>
    <cellStyle name="Note 3 12 12 2" xfId="35761"/>
    <cellStyle name="Note 3 12 12 3" xfId="35762"/>
    <cellStyle name="Note 3 12 12 4" xfId="35763"/>
    <cellStyle name="Note 3 12 13" xfId="35764"/>
    <cellStyle name="Note 3 12 13 2" xfId="35765"/>
    <cellStyle name="Note 3 12 13 3" xfId="35766"/>
    <cellStyle name="Note 3 12 13 4" xfId="35767"/>
    <cellStyle name="Note 3 12 14" xfId="35768"/>
    <cellStyle name="Note 3 12 14 2" xfId="35769"/>
    <cellStyle name="Note 3 12 14 3" xfId="35770"/>
    <cellStyle name="Note 3 12 14 4" xfId="35771"/>
    <cellStyle name="Note 3 12 15" xfId="35772"/>
    <cellStyle name="Note 3 12 15 2" xfId="35773"/>
    <cellStyle name="Note 3 12 15 3" xfId="35774"/>
    <cellStyle name="Note 3 12 15 4" xfId="35775"/>
    <cellStyle name="Note 3 12 16" xfId="35776"/>
    <cellStyle name="Note 3 12 16 2" xfId="35777"/>
    <cellStyle name="Note 3 12 16 3" xfId="35778"/>
    <cellStyle name="Note 3 12 16 4" xfId="35779"/>
    <cellStyle name="Note 3 12 17" xfId="35780"/>
    <cellStyle name="Note 3 12 17 2" xfId="35781"/>
    <cellStyle name="Note 3 12 17 3" xfId="35782"/>
    <cellStyle name="Note 3 12 17 4" xfId="35783"/>
    <cellStyle name="Note 3 12 18" xfId="35784"/>
    <cellStyle name="Note 3 12 18 2" xfId="35785"/>
    <cellStyle name="Note 3 12 18 3" xfId="35786"/>
    <cellStyle name="Note 3 12 18 4" xfId="35787"/>
    <cellStyle name="Note 3 12 19" xfId="35788"/>
    <cellStyle name="Note 3 12 19 2" xfId="35789"/>
    <cellStyle name="Note 3 12 19 3" xfId="35790"/>
    <cellStyle name="Note 3 12 19 4" xfId="35791"/>
    <cellStyle name="Note 3 12 2" xfId="35792"/>
    <cellStyle name="Note 3 12 2 2" xfId="35793"/>
    <cellStyle name="Note 3 12 2 3" xfId="35794"/>
    <cellStyle name="Note 3 12 2 4" xfId="35795"/>
    <cellStyle name="Note 3 12 20" xfId="35796"/>
    <cellStyle name="Note 3 12 20 2" xfId="35797"/>
    <cellStyle name="Note 3 12 20 3" xfId="35798"/>
    <cellStyle name="Note 3 12 20 4" xfId="35799"/>
    <cellStyle name="Note 3 12 21" xfId="35800"/>
    <cellStyle name="Note 3 12 22" xfId="35801"/>
    <cellStyle name="Note 3 12 3" xfId="35802"/>
    <cellStyle name="Note 3 12 3 2" xfId="35803"/>
    <cellStyle name="Note 3 12 3 3" xfId="35804"/>
    <cellStyle name="Note 3 12 3 4" xfId="35805"/>
    <cellStyle name="Note 3 12 4" xfId="35806"/>
    <cellStyle name="Note 3 12 4 2" xfId="35807"/>
    <cellStyle name="Note 3 12 4 3" xfId="35808"/>
    <cellStyle name="Note 3 12 4 4" xfId="35809"/>
    <cellStyle name="Note 3 12 5" xfId="35810"/>
    <cellStyle name="Note 3 12 5 2" xfId="35811"/>
    <cellStyle name="Note 3 12 5 3" xfId="35812"/>
    <cellStyle name="Note 3 12 5 4" xfId="35813"/>
    <cellStyle name="Note 3 12 6" xfId="35814"/>
    <cellStyle name="Note 3 12 6 2" xfId="35815"/>
    <cellStyle name="Note 3 12 6 3" xfId="35816"/>
    <cellStyle name="Note 3 12 6 4" xfId="35817"/>
    <cellStyle name="Note 3 12 7" xfId="35818"/>
    <cellStyle name="Note 3 12 7 2" xfId="35819"/>
    <cellStyle name="Note 3 12 7 3" xfId="35820"/>
    <cellStyle name="Note 3 12 7 4" xfId="35821"/>
    <cellStyle name="Note 3 12 8" xfId="35822"/>
    <cellStyle name="Note 3 12 8 2" xfId="35823"/>
    <cellStyle name="Note 3 12 8 3" xfId="35824"/>
    <cellStyle name="Note 3 12 8 4" xfId="35825"/>
    <cellStyle name="Note 3 12 9" xfId="35826"/>
    <cellStyle name="Note 3 12 9 2" xfId="35827"/>
    <cellStyle name="Note 3 12 9 3" xfId="35828"/>
    <cellStyle name="Note 3 12 9 4" xfId="35829"/>
    <cellStyle name="Note 3 13" xfId="35830"/>
    <cellStyle name="Note 3 13 2" xfId="35831"/>
    <cellStyle name="Note 3 13 3" xfId="35832"/>
    <cellStyle name="Note 3 14" xfId="35833"/>
    <cellStyle name="Note 3 14 2" xfId="35834"/>
    <cellStyle name="Note 3 14 3" xfId="35835"/>
    <cellStyle name="Note 3 14 4" xfId="35836"/>
    <cellStyle name="Note 3 15" xfId="35837"/>
    <cellStyle name="Note 3 15 2" xfId="35838"/>
    <cellStyle name="Note 3 15 3" xfId="35839"/>
    <cellStyle name="Note 3 15 4" xfId="35840"/>
    <cellStyle name="Note 3 16" xfId="35841"/>
    <cellStyle name="Note 3 16 2" xfId="35842"/>
    <cellStyle name="Note 3 16 3" xfId="35843"/>
    <cellStyle name="Note 3 16 4" xfId="35844"/>
    <cellStyle name="Note 3 17" xfId="35845"/>
    <cellStyle name="Note 3 17 2" xfId="35846"/>
    <cellStyle name="Note 3 17 3" xfId="35847"/>
    <cellStyle name="Note 3 17 4" xfId="35848"/>
    <cellStyle name="Note 3 18" xfId="35849"/>
    <cellStyle name="Note 3 18 2" xfId="35850"/>
    <cellStyle name="Note 3 18 3" xfId="35851"/>
    <cellStyle name="Note 3 18 4" xfId="35852"/>
    <cellStyle name="Note 3 19" xfId="35853"/>
    <cellStyle name="Note 3 19 2" xfId="35854"/>
    <cellStyle name="Note 3 19 3" xfId="35855"/>
    <cellStyle name="Note 3 19 4" xfId="35856"/>
    <cellStyle name="Note 3 2" xfId="35857"/>
    <cellStyle name="Note 3 2 10" xfId="35858"/>
    <cellStyle name="Note 3 2 10 10" xfId="35859"/>
    <cellStyle name="Note 3 2 10 10 2" xfId="35860"/>
    <cellStyle name="Note 3 2 10 10 3" xfId="35861"/>
    <cellStyle name="Note 3 2 10 10 4" xfId="35862"/>
    <cellStyle name="Note 3 2 10 11" xfId="35863"/>
    <cellStyle name="Note 3 2 10 11 2" xfId="35864"/>
    <cellStyle name="Note 3 2 10 11 3" xfId="35865"/>
    <cellStyle name="Note 3 2 10 11 4" xfId="35866"/>
    <cellStyle name="Note 3 2 10 12" xfId="35867"/>
    <cellStyle name="Note 3 2 10 12 2" xfId="35868"/>
    <cellStyle name="Note 3 2 10 12 3" xfId="35869"/>
    <cellStyle name="Note 3 2 10 12 4" xfId="35870"/>
    <cellStyle name="Note 3 2 10 13" xfId="35871"/>
    <cellStyle name="Note 3 2 10 13 2" xfId="35872"/>
    <cellStyle name="Note 3 2 10 13 3" xfId="35873"/>
    <cellStyle name="Note 3 2 10 13 4" xfId="35874"/>
    <cellStyle name="Note 3 2 10 14" xfId="35875"/>
    <cellStyle name="Note 3 2 10 14 2" xfId="35876"/>
    <cellStyle name="Note 3 2 10 14 3" xfId="35877"/>
    <cellStyle name="Note 3 2 10 14 4" xfId="35878"/>
    <cellStyle name="Note 3 2 10 15" xfId="35879"/>
    <cellStyle name="Note 3 2 10 15 2" xfId="35880"/>
    <cellStyle name="Note 3 2 10 15 3" xfId="35881"/>
    <cellStyle name="Note 3 2 10 15 4" xfId="35882"/>
    <cellStyle name="Note 3 2 10 16" xfId="35883"/>
    <cellStyle name="Note 3 2 10 16 2" xfId="35884"/>
    <cellStyle name="Note 3 2 10 16 3" xfId="35885"/>
    <cellStyle name="Note 3 2 10 16 4" xfId="35886"/>
    <cellStyle name="Note 3 2 10 17" xfId="35887"/>
    <cellStyle name="Note 3 2 10 17 2" xfId="35888"/>
    <cellStyle name="Note 3 2 10 17 3" xfId="35889"/>
    <cellStyle name="Note 3 2 10 17 4" xfId="35890"/>
    <cellStyle name="Note 3 2 10 18" xfId="35891"/>
    <cellStyle name="Note 3 2 10 18 2" xfId="35892"/>
    <cellStyle name="Note 3 2 10 18 3" xfId="35893"/>
    <cellStyle name="Note 3 2 10 18 4" xfId="35894"/>
    <cellStyle name="Note 3 2 10 19" xfId="35895"/>
    <cellStyle name="Note 3 2 10 19 2" xfId="35896"/>
    <cellStyle name="Note 3 2 10 19 3" xfId="35897"/>
    <cellStyle name="Note 3 2 10 19 4" xfId="35898"/>
    <cellStyle name="Note 3 2 10 2" xfId="35899"/>
    <cellStyle name="Note 3 2 10 2 2" xfId="35900"/>
    <cellStyle name="Note 3 2 10 2 3" xfId="35901"/>
    <cellStyle name="Note 3 2 10 2 4" xfId="35902"/>
    <cellStyle name="Note 3 2 10 20" xfId="35903"/>
    <cellStyle name="Note 3 2 10 20 2" xfId="35904"/>
    <cellStyle name="Note 3 2 10 20 3" xfId="35905"/>
    <cellStyle name="Note 3 2 10 20 4" xfId="35906"/>
    <cellStyle name="Note 3 2 10 21" xfId="35907"/>
    <cellStyle name="Note 3 2 10 22" xfId="35908"/>
    <cellStyle name="Note 3 2 10 3" xfId="35909"/>
    <cellStyle name="Note 3 2 10 3 2" xfId="35910"/>
    <cellStyle name="Note 3 2 10 3 3" xfId="35911"/>
    <cellStyle name="Note 3 2 10 3 4" xfId="35912"/>
    <cellStyle name="Note 3 2 10 4" xfId="35913"/>
    <cellStyle name="Note 3 2 10 4 2" xfId="35914"/>
    <cellStyle name="Note 3 2 10 4 3" xfId="35915"/>
    <cellStyle name="Note 3 2 10 4 4" xfId="35916"/>
    <cellStyle name="Note 3 2 10 5" xfId="35917"/>
    <cellStyle name="Note 3 2 10 5 2" xfId="35918"/>
    <cellStyle name="Note 3 2 10 5 3" xfId="35919"/>
    <cellStyle name="Note 3 2 10 5 4" xfId="35920"/>
    <cellStyle name="Note 3 2 10 6" xfId="35921"/>
    <cellStyle name="Note 3 2 10 6 2" xfId="35922"/>
    <cellStyle name="Note 3 2 10 6 3" xfId="35923"/>
    <cellStyle name="Note 3 2 10 6 4" xfId="35924"/>
    <cellStyle name="Note 3 2 10 7" xfId="35925"/>
    <cellStyle name="Note 3 2 10 7 2" xfId="35926"/>
    <cellStyle name="Note 3 2 10 7 3" xfId="35927"/>
    <cellStyle name="Note 3 2 10 7 4" xfId="35928"/>
    <cellStyle name="Note 3 2 10 8" xfId="35929"/>
    <cellStyle name="Note 3 2 10 8 2" xfId="35930"/>
    <cellStyle name="Note 3 2 10 8 3" xfId="35931"/>
    <cellStyle name="Note 3 2 10 8 4" xfId="35932"/>
    <cellStyle name="Note 3 2 10 9" xfId="35933"/>
    <cellStyle name="Note 3 2 10 9 2" xfId="35934"/>
    <cellStyle name="Note 3 2 10 9 3" xfId="35935"/>
    <cellStyle name="Note 3 2 10 9 4" xfId="35936"/>
    <cellStyle name="Note 3 2 11" xfId="35937"/>
    <cellStyle name="Note 3 2 11 10" xfId="35938"/>
    <cellStyle name="Note 3 2 11 10 2" xfId="35939"/>
    <cellStyle name="Note 3 2 11 10 3" xfId="35940"/>
    <cellStyle name="Note 3 2 11 10 4" xfId="35941"/>
    <cellStyle name="Note 3 2 11 11" xfId="35942"/>
    <cellStyle name="Note 3 2 11 11 2" xfId="35943"/>
    <cellStyle name="Note 3 2 11 11 3" xfId="35944"/>
    <cellStyle name="Note 3 2 11 11 4" xfId="35945"/>
    <cellStyle name="Note 3 2 11 12" xfId="35946"/>
    <cellStyle name="Note 3 2 11 12 2" xfId="35947"/>
    <cellStyle name="Note 3 2 11 12 3" xfId="35948"/>
    <cellStyle name="Note 3 2 11 12 4" xfId="35949"/>
    <cellStyle name="Note 3 2 11 13" xfId="35950"/>
    <cellStyle name="Note 3 2 11 13 2" xfId="35951"/>
    <cellStyle name="Note 3 2 11 13 3" xfId="35952"/>
    <cellStyle name="Note 3 2 11 13 4" xfId="35953"/>
    <cellStyle name="Note 3 2 11 14" xfId="35954"/>
    <cellStyle name="Note 3 2 11 14 2" xfId="35955"/>
    <cellStyle name="Note 3 2 11 14 3" xfId="35956"/>
    <cellStyle name="Note 3 2 11 14 4" xfId="35957"/>
    <cellStyle name="Note 3 2 11 15" xfId="35958"/>
    <cellStyle name="Note 3 2 11 15 2" xfId="35959"/>
    <cellStyle name="Note 3 2 11 15 3" xfId="35960"/>
    <cellStyle name="Note 3 2 11 15 4" xfId="35961"/>
    <cellStyle name="Note 3 2 11 16" xfId="35962"/>
    <cellStyle name="Note 3 2 11 16 2" xfId="35963"/>
    <cellStyle name="Note 3 2 11 16 3" xfId="35964"/>
    <cellStyle name="Note 3 2 11 16 4" xfId="35965"/>
    <cellStyle name="Note 3 2 11 17" xfId="35966"/>
    <cellStyle name="Note 3 2 11 17 2" xfId="35967"/>
    <cellStyle name="Note 3 2 11 17 3" xfId="35968"/>
    <cellStyle name="Note 3 2 11 17 4" xfId="35969"/>
    <cellStyle name="Note 3 2 11 18" xfId="35970"/>
    <cellStyle name="Note 3 2 11 18 2" xfId="35971"/>
    <cellStyle name="Note 3 2 11 18 3" xfId="35972"/>
    <cellStyle name="Note 3 2 11 18 4" xfId="35973"/>
    <cellStyle name="Note 3 2 11 19" xfId="35974"/>
    <cellStyle name="Note 3 2 11 19 2" xfId="35975"/>
    <cellStyle name="Note 3 2 11 19 3" xfId="35976"/>
    <cellStyle name="Note 3 2 11 19 4" xfId="35977"/>
    <cellStyle name="Note 3 2 11 2" xfId="35978"/>
    <cellStyle name="Note 3 2 11 2 2" xfId="35979"/>
    <cellStyle name="Note 3 2 11 2 3" xfId="35980"/>
    <cellStyle name="Note 3 2 11 2 4" xfId="35981"/>
    <cellStyle name="Note 3 2 11 20" xfId="35982"/>
    <cellStyle name="Note 3 2 11 20 2" xfId="35983"/>
    <cellStyle name="Note 3 2 11 20 3" xfId="35984"/>
    <cellStyle name="Note 3 2 11 20 4" xfId="35985"/>
    <cellStyle name="Note 3 2 11 21" xfId="35986"/>
    <cellStyle name="Note 3 2 11 22" xfId="35987"/>
    <cellStyle name="Note 3 2 11 3" xfId="35988"/>
    <cellStyle name="Note 3 2 11 3 2" xfId="35989"/>
    <cellStyle name="Note 3 2 11 3 3" xfId="35990"/>
    <cellStyle name="Note 3 2 11 3 4" xfId="35991"/>
    <cellStyle name="Note 3 2 11 4" xfId="35992"/>
    <cellStyle name="Note 3 2 11 4 2" xfId="35993"/>
    <cellStyle name="Note 3 2 11 4 3" xfId="35994"/>
    <cellStyle name="Note 3 2 11 4 4" xfId="35995"/>
    <cellStyle name="Note 3 2 11 5" xfId="35996"/>
    <cellStyle name="Note 3 2 11 5 2" xfId="35997"/>
    <cellStyle name="Note 3 2 11 5 3" xfId="35998"/>
    <cellStyle name="Note 3 2 11 5 4" xfId="35999"/>
    <cellStyle name="Note 3 2 11 6" xfId="36000"/>
    <cellStyle name="Note 3 2 11 6 2" xfId="36001"/>
    <cellStyle name="Note 3 2 11 6 3" xfId="36002"/>
    <cellStyle name="Note 3 2 11 6 4" xfId="36003"/>
    <cellStyle name="Note 3 2 11 7" xfId="36004"/>
    <cellStyle name="Note 3 2 11 7 2" xfId="36005"/>
    <cellStyle name="Note 3 2 11 7 3" xfId="36006"/>
    <cellStyle name="Note 3 2 11 7 4" xfId="36007"/>
    <cellStyle name="Note 3 2 11 8" xfId="36008"/>
    <cellStyle name="Note 3 2 11 8 2" xfId="36009"/>
    <cellStyle name="Note 3 2 11 8 3" xfId="36010"/>
    <cellStyle name="Note 3 2 11 8 4" xfId="36011"/>
    <cellStyle name="Note 3 2 11 9" xfId="36012"/>
    <cellStyle name="Note 3 2 11 9 2" xfId="36013"/>
    <cellStyle name="Note 3 2 11 9 3" xfId="36014"/>
    <cellStyle name="Note 3 2 11 9 4" xfId="36015"/>
    <cellStyle name="Note 3 2 12" xfId="36016"/>
    <cellStyle name="Note 3 2 12 2" xfId="36017"/>
    <cellStyle name="Note 3 2 12 3" xfId="36018"/>
    <cellStyle name="Note 3 2 12 4" xfId="36019"/>
    <cellStyle name="Note 3 2 13" xfId="36020"/>
    <cellStyle name="Note 3 2 13 2" xfId="36021"/>
    <cellStyle name="Note 3 2 13 3" xfId="36022"/>
    <cellStyle name="Note 3 2 13 4" xfId="36023"/>
    <cellStyle name="Note 3 2 14" xfId="36024"/>
    <cellStyle name="Note 3 2 14 2" xfId="36025"/>
    <cellStyle name="Note 3 2 14 3" xfId="36026"/>
    <cellStyle name="Note 3 2 14 4" xfId="36027"/>
    <cellStyle name="Note 3 2 15" xfId="36028"/>
    <cellStyle name="Note 3 2 15 2" xfId="36029"/>
    <cellStyle name="Note 3 2 15 3" xfId="36030"/>
    <cellStyle name="Note 3 2 15 4" xfId="36031"/>
    <cellStyle name="Note 3 2 16" xfId="36032"/>
    <cellStyle name="Note 3 2 16 2" xfId="36033"/>
    <cellStyle name="Note 3 2 16 3" xfId="36034"/>
    <cellStyle name="Note 3 2 16 4" xfId="36035"/>
    <cellStyle name="Note 3 2 17" xfId="36036"/>
    <cellStyle name="Note 3 2 17 2" xfId="36037"/>
    <cellStyle name="Note 3 2 17 3" xfId="36038"/>
    <cellStyle name="Note 3 2 17 4" xfId="36039"/>
    <cellStyle name="Note 3 2 18" xfId="36040"/>
    <cellStyle name="Note 3 2 18 2" xfId="36041"/>
    <cellStyle name="Note 3 2 18 3" xfId="36042"/>
    <cellStyle name="Note 3 2 18 4" xfId="36043"/>
    <cellStyle name="Note 3 2 19" xfId="36044"/>
    <cellStyle name="Note 3 2 19 2" xfId="36045"/>
    <cellStyle name="Note 3 2 19 3" xfId="36046"/>
    <cellStyle name="Note 3 2 19 4" xfId="36047"/>
    <cellStyle name="Note 3 2 2" xfId="36048"/>
    <cellStyle name="Note 3 2 2 10" xfId="36049"/>
    <cellStyle name="Note 3 2 2 10 2" xfId="36050"/>
    <cellStyle name="Note 3 2 2 10 3" xfId="36051"/>
    <cellStyle name="Note 3 2 2 10 4" xfId="36052"/>
    <cellStyle name="Note 3 2 2 11" xfId="36053"/>
    <cellStyle name="Note 3 2 2 11 2" xfId="36054"/>
    <cellStyle name="Note 3 2 2 11 3" xfId="36055"/>
    <cellStyle name="Note 3 2 2 11 4" xfId="36056"/>
    <cellStyle name="Note 3 2 2 12" xfId="36057"/>
    <cellStyle name="Note 3 2 2 12 2" xfId="36058"/>
    <cellStyle name="Note 3 2 2 12 3" xfId="36059"/>
    <cellStyle name="Note 3 2 2 12 4" xfId="36060"/>
    <cellStyle name="Note 3 2 2 13" xfId="36061"/>
    <cellStyle name="Note 3 2 2 13 2" xfId="36062"/>
    <cellStyle name="Note 3 2 2 13 3" xfId="36063"/>
    <cellStyle name="Note 3 2 2 13 4" xfId="36064"/>
    <cellStyle name="Note 3 2 2 14" xfId="36065"/>
    <cellStyle name="Note 3 2 2 14 2" xfId="36066"/>
    <cellStyle name="Note 3 2 2 14 3" xfId="36067"/>
    <cellStyle name="Note 3 2 2 14 4" xfId="36068"/>
    <cellStyle name="Note 3 2 2 15" xfId="36069"/>
    <cellStyle name="Note 3 2 2 15 2" xfId="36070"/>
    <cellStyle name="Note 3 2 2 15 3" xfId="36071"/>
    <cellStyle name="Note 3 2 2 15 4" xfId="36072"/>
    <cellStyle name="Note 3 2 2 16" xfId="36073"/>
    <cellStyle name="Note 3 2 2 16 2" xfId="36074"/>
    <cellStyle name="Note 3 2 2 16 3" xfId="36075"/>
    <cellStyle name="Note 3 2 2 16 4" xfId="36076"/>
    <cellStyle name="Note 3 2 2 17" xfId="36077"/>
    <cellStyle name="Note 3 2 2 17 2" xfId="36078"/>
    <cellStyle name="Note 3 2 2 17 3" xfId="36079"/>
    <cellStyle name="Note 3 2 2 17 4" xfId="36080"/>
    <cellStyle name="Note 3 2 2 18" xfId="36081"/>
    <cellStyle name="Note 3 2 2 18 2" xfId="36082"/>
    <cellStyle name="Note 3 2 2 18 3" xfId="36083"/>
    <cellStyle name="Note 3 2 2 18 4" xfId="36084"/>
    <cellStyle name="Note 3 2 2 19" xfId="36085"/>
    <cellStyle name="Note 3 2 2 19 2" xfId="36086"/>
    <cellStyle name="Note 3 2 2 19 3" xfId="36087"/>
    <cellStyle name="Note 3 2 2 19 4" xfId="36088"/>
    <cellStyle name="Note 3 2 2 2" xfId="36089"/>
    <cellStyle name="Note 3 2 2 2 2" xfId="36090"/>
    <cellStyle name="Note 3 2 2 2 2 10" xfId="36091"/>
    <cellStyle name="Note 3 2 2 2 2 10 2" xfId="36092"/>
    <cellStyle name="Note 3 2 2 2 2 10 3" xfId="36093"/>
    <cellStyle name="Note 3 2 2 2 2 10 4" xfId="36094"/>
    <cellStyle name="Note 3 2 2 2 2 11" xfId="36095"/>
    <cellStyle name="Note 3 2 2 2 2 11 2" xfId="36096"/>
    <cellStyle name="Note 3 2 2 2 2 11 3" xfId="36097"/>
    <cellStyle name="Note 3 2 2 2 2 11 4" xfId="36098"/>
    <cellStyle name="Note 3 2 2 2 2 12" xfId="36099"/>
    <cellStyle name="Note 3 2 2 2 2 12 2" xfId="36100"/>
    <cellStyle name="Note 3 2 2 2 2 12 3" xfId="36101"/>
    <cellStyle name="Note 3 2 2 2 2 12 4" xfId="36102"/>
    <cellStyle name="Note 3 2 2 2 2 13" xfId="36103"/>
    <cellStyle name="Note 3 2 2 2 2 13 2" xfId="36104"/>
    <cellStyle name="Note 3 2 2 2 2 13 3" xfId="36105"/>
    <cellStyle name="Note 3 2 2 2 2 13 4" xfId="36106"/>
    <cellStyle name="Note 3 2 2 2 2 14" xfId="36107"/>
    <cellStyle name="Note 3 2 2 2 2 14 2" xfId="36108"/>
    <cellStyle name="Note 3 2 2 2 2 14 3" xfId="36109"/>
    <cellStyle name="Note 3 2 2 2 2 14 4" xfId="36110"/>
    <cellStyle name="Note 3 2 2 2 2 15" xfId="36111"/>
    <cellStyle name="Note 3 2 2 2 2 15 2" xfId="36112"/>
    <cellStyle name="Note 3 2 2 2 2 15 3" xfId="36113"/>
    <cellStyle name="Note 3 2 2 2 2 15 4" xfId="36114"/>
    <cellStyle name="Note 3 2 2 2 2 16" xfId="36115"/>
    <cellStyle name="Note 3 2 2 2 2 16 2" xfId="36116"/>
    <cellStyle name="Note 3 2 2 2 2 16 3" xfId="36117"/>
    <cellStyle name="Note 3 2 2 2 2 16 4" xfId="36118"/>
    <cellStyle name="Note 3 2 2 2 2 17" xfId="36119"/>
    <cellStyle name="Note 3 2 2 2 2 17 2" xfId="36120"/>
    <cellStyle name="Note 3 2 2 2 2 17 3" xfId="36121"/>
    <cellStyle name="Note 3 2 2 2 2 17 4" xfId="36122"/>
    <cellStyle name="Note 3 2 2 2 2 18" xfId="36123"/>
    <cellStyle name="Note 3 2 2 2 2 18 2" xfId="36124"/>
    <cellStyle name="Note 3 2 2 2 2 18 3" xfId="36125"/>
    <cellStyle name="Note 3 2 2 2 2 18 4" xfId="36126"/>
    <cellStyle name="Note 3 2 2 2 2 19" xfId="36127"/>
    <cellStyle name="Note 3 2 2 2 2 19 2" xfId="36128"/>
    <cellStyle name="Note 3 2 2 2 2 19 3" xfId="36129"/>
    <cellStyle name="Note 3 2 2 2 2 19 4" xfId="36130"/>
    <cellStyle name="Note 3 2 2 2 2 2" xfId="36131"/>
    <cellStyle name="Note 3 2 2 2 2 2 2" xfId="36132"/>
    <cellStyle name="Note 3 2 2 2 2 2 3" xfId="36133"/>
    <cellStyle name="Note 3 2 2 2 2 2 4" xfId="36134"/>
    <cellStyle name="Note 3 2 2 2 2 20" xfId="36135"/>
    <cellStyle name="Note 3 2 2 2 2 20 2" xfId="36136"/>
    <cellStyle name="Note 3 2 2 2 2 20 3" xfId="36137"/>
    <cellStyle name="Note 3 2 2 2 2 20 4" xfId="36138"/>
    <cellStyle name="Note 3 2 2 2 2 21" xfId="36139"/>
    <cellStyle name="Note 3 2 2 2 2 22" xfId="36140"/>
    <cellStyle name="Note 3 2 2 2 2 3" xfId="36141"/>
    <cellStyle name="Note 3 2 2 2 2 3 2" xfId="36142"/>
    <cellStyle name="Note 3 2 2 2 2 3 3" xfId="36143"/>
    <cellStyle name="Note 3 2 2 2 2 3 4" xfId="36144"/>
    <cellStyle name="Note 3 2 2 2 2 4" xfId="36145"/>
    <cellStyle name="Note 3 2 2 2 2 4 2" xfId="36146"/>
    <cellStyle name="Note 3 2 2 2 2 4 3" xfId="36147"/>
    <cellStyle name="Note 3 2 2 2 2 4 4" xfId="36148"/>
    <cellStyle name="Note 3 2 2 2 2 5" xfId="36149"/>
    <cellStyle name="Note 3 2 2 2 2 5 2" xfId="36150"/>
    <cellStyle name="Note 3 2 2 2 2 5 3" xfId="36151"/>
    <cellStyle name="Note 3 2 2 2 2 5 4" xfId="36152"/>
    <cellStyle name="Note 3 2 2 2 2 6" xfId="36153"/>
    <cellStyle name="Note 3 2 2 2 2 6 2" xfId="36154"/>
    <cellStyle name="Note 3 2 2 2 2 6 3" xfId="36155"/>
    <cellStyle name="Note 3 2 2 2 2 6 4" xfId="36156"/>
    <cellStyle name="Note 3 2 2 2 2 7" xfId="36157"/>
    <cellStyle name="Note 3 2 2 2 2 7 2" xfId="36158"/>
    <cellStyle name="Note 3 2 2 2 2 7 3" xfId="36159"/>
    <cellStyle name="Note 3 2 2 2 2 7 4" xfId="36160"/>
    <cellStyle name="Note 3 2 2 2 2 8" xfId="36161"/>
    <cellStyle name="Note 3 2 2 2 2 8 2" xfId="36162"/>
    <cellStyle name="Note 3 2 2 2 2 8 3" xfId="36163"/>
    <cellStyle name="Note 3 2 2 2 2 8 4" xfId="36164"/>
    <cellStyle name="Note 3 2 2 2 2 9" xfId="36165"/>
    <cellStyle name="Note 3 2 2 2 2 9 2" xfId="36166"/>
    <cellStyle name="Note 3 2 2 2 2 9 3" xfId="36167"/>
    <cellStyle name="Note 3 2 2 2 2 9 4" xfId="36168"/>
    <cellStyle name="Note 3 2 2 2 3" xfId="36169"/>
    <cellStyle name="Note 3 2 2 20" xfId="36170"/>
    <cellStyle name="Note 3 2 2 20 2" xfId="36171"/>
    <cellStyle name="Note 3 2 2 20 3" xfId="36172"/>
    <cellStyle name="Note 3 2 2 20 4" xfId="36173"/>
    <cellStyle name="Note 3 2 2 21" xfId="36174"/>
    <cellStyle name="Note 3 2 2 21 2" xfId="36175"/>
    <cellStyle name="Note 3 2 2 21 3" xfId="36176"/>
    <cellStyle name="Note 3 2 2 21 4" xfId="36177"/>
    <cellStyle name="Note 3 2 2 22" xfId="36178"/>
    <cellStyle name="Note 3 2 2 23" xfId="36179"/>
    <cellStyle name="Note 3 2 2 3" xfId="36180"/>
    <cellStyle name="Note 3 2 2 3 2" xfId="36181"/>
    <cellStyle name="Note 3 2 2 3 3" xfId="36182"/>
    <cellStyle name="Note 3 2 2 3 4" xfId="36183"/>
    <cellStyle name="Note 3 2 2 4" xfId="36184"/>
    <cellStyle name="Note 3 2 2 4 2" xfId="36185"/>
    <cellStyle name="Note 3 2 2 4 3" xfId="36186"/>
    <cellStyle name="Note 3 2 2 4 4" xfId="36187"/>
    <cellStyle name="Note 3 2 2 5" xfId="36188"/>
    <cellStyle name="Note 3 2 2 5 2" xfId="36189"/>
    <cellStyle name="Note 3 2 2 5 3" xfId="36190"/>
    <cellStyle name="Note 3 2 2 5 4" xfId="36191"/>
    <cellStyle name="Note 3 2 2 6" xfId="36192"/>
    <cellStyle name="Note 3 2 2 6 2" xfId="36193"/>
    <cellStyle name="Note 3 2 2 6 3" xfId="36194"/>
    <cellStyle name="Note 3 2 2 6 4" xfId="36195"/>
    <cellStyle name="Note 3 2 2 7" xfId="36196"/>
    <cellStyle name="Note 3 2 2 7 2" xfId="36197"/>
    <cellStyle name="Note 3 2 2 7 3" xfId="36198"/>
    <cellStyle name="Note 3 2 2 7 4" xfId="36199"/>
    <cellStyle name="Note 3 2 2 8" xfId="36200"/>
    <cellStyle name="Note 3 2 2 8 2" xfId="36201"/>
    <cellStyle name="Note 3 2 2 8 3" xfId="36202"/>
    <cellStyle name="Note 3 2 2 8 4" xfId="36203"/>
    <cellStyle name="Note 3 2 2 9" xfId="36204"/>
    <cellStyle name="Note 3 2 2 9 2" xfId="36205"/>
    <cellStyle name="Note 3 2 2 9 3" xfId="36206"/>
    <cellStyle name="Note 3 2 2 9 4" xfId="36207"/>
    <cellStyle name="Note 3 2 20" xfId="36208"/>
    <cellStyle name="Note 3 2 20 2" xfId="36209"/>
    <cellStyle name="Note 3 2 20 3" xfId="36210"/>
    <cellStyle name="Note 3 2 20 4" xfId="36211"/>
    <cellStyle name="Note 3 2 21" xfId="36212"/>
    <cellStyle name="Note 3 2 21 2" xfId="36213"/>
    <cellStyle name="Note 3 2 21 3" xfId="36214"/>
    <cellStyle name="Note 3 2 21 4" xfId="36215"/>
    <cellStyle name="Note 3 2 22" xfId="36216"/>
    <cellStyle name="Note 3 2 22 2" xfId="36217"/>
    <cellStyle name="Note 3 2 22 3" xfId="36218"/>
    <cellStyle name="Note 3 2 22 4" xfId="36219"/>
    <cellStyle name="Note 3 2 23" xfId="36220"/>
    <cellStyle name="Note 3 2 23 2" xfId="36221"/>
    <cellStyle name="Note 3 2 23 3" xfId="36222"/>
    <cellStyle name="Note 3 2 23 4" xfId="36223"/>
    <cellStyle name="Note 3 2 24" xfId="36224"/>
    <cellStyle name="Note 3 2 24 2" xfId="36225"/>
    <cellStyle name="Note 3 2 24 3" xfId="36226"/>
    <cellStyle name="Note 3 2 24 4" xfId="36227"/>
    <cellStyle name="Note 3 2 25" xfId="36228"/>
    <cellStyle name="Note 3 2 25 2" xfId="36229"/>
    <cellStyle name="Note 3 2 25 3" xfId="36230"/>
    <cellStyle name="Note 3 2 25 4" xfId="36231"/>
    <cellStyle name="Note 3 2 26" xfId="36232"/>
    <cellStyle name="Note 3 2 26 2" xfId="36233"/>
    <cellStyle name="Note 3 2 26 3" xfId="36234"/>
    <cellStyle name="Note 3 2 26 4" xfId="36235"/>
    <cellStyle name="Note 3 2 27" xfId="36236"/>
    <cellStyle name="Note 3 2 27 2" xfId="36237"/>
    <cellStyle name="Note 3 2 27 3" xfId="36238"/>
    <cellStyle name="Note 3 2 27 4" xfId="36239"/>
    <cellStyle name="Note 3 2 28" xfId="36240"/>
    <cellStyle name="Note 3 2 28 2" xfId="36241"/>
    <cellStyle name="Note 3 2 28 3" xfId="36242"/>
    <cellStyle name="Note 3 2 28 4" xfId="36243"/>
    <cellStyle name="Note 3 2 29" xfId="36244"/>
    <cellStyle name="Note 3 2 29 2" xfId="36245"/>
    <cellStyle name="Note 3 2 29 3" xfId="36246"/>
    <cellStyle name="Note 3 2 29 4" xfId="36247"/>
    <cellStyle name="Note 3 2 3" xfId="36248"/>
    <cellStyle name="Note 3 2 3 10" xfId="36249"/>
    <cellStyle name="Note 3 2 3 10 2" xfId="36250"/>
    <cellStyle name="Note 3 2 3 10 3" xfId="36251"/>
    <cellStyle name="Note 3 2 3 10 4" xfId="36252"/>
    <cellStyle name="Note 3 2 3 11" xfId="36253"/>
    <cellStyle name="Note 3 2 3 11 2" xfId="36254"/>
    <cellStyle name="Note 3 2 3 11 3" xfId="36255"/>
    <cellStyle name="Note 3 2 3 11 4" xfId="36256"/>
    <cellStyle name="Note 3 2 3 12" xfId="36257"/>
    <cellStyle name="Note 3 2 3 12 2" xfId="36258"/>
    <cellStyle name="Note 3 2 3 12 3" xfId="36259"/>
    <cellStyle name="Note 3 2 3 12 4" xfId="36260"/>
    <cellStyle name="Note 3 2 3 13" xfId="36261"/>
    <cellStyle name="Note 3 2 3 13 2" xfId="36262"/>
    <cellStyle name="Note 3 2 3 13 3" xfId="36263"/>
    <cellStyle name="Note 3 2 3 13 4" xfId="36264"/>
    <cellStyle name="Note 3 2 3 14" xfId="36265"/>
    <cellStyle name="Note 3 2 3 14 2" xfId="36266"/>
    <cellStyle name="Note 3 2 3 14 3" xfId="36267"/>
    <cellStyle name="Note 3 2 3 14 4" xfId="36268"/>
    <cellStyle name="Note 3 2 3 15" xfId="36269"/>
    <cellStyle name="Note 3 2 3 15 2" xfId="36270"/>
    <cellStyle name="Note 3 2 3 15 3" xfId="36271"/>
    <cellStyle name="Note 3 2 3 15 4" xfId="36272"/>
    <cellStyle name="Note 3 2 3 16" xfId="36273"/>
    <cellStyle name="Note 3 2 3 16 2" xfId="36274"/>
    <cellStyle name="Note 3 2 3 16 3" xfId="36275"/>
    <cellStyle name="Note 3 2 3 16 4" xfId="36276"/>
    <cellStyle name="Note 3 2 3 17" xfId="36277"/>
    <cellStyle name="Note 3 2 3 17 2" xfId="36278"/>
    <cellStyle name="Note 3 2 3 17 3" xfId="36279"/>
    <cellStyle name="Note 3 2 3 17 4" xfId="36280"/>
    <cellStyle name="Note 3 2 3 18" xfId="36281"/>
    <cellStyle name="Note 3 2 3 18 2" xfId="36282"/>
    <cellStyle name="Note 3 2 3 18 3" xfId="36283"/>
    <cellStyle name="Note 3 2 3 18 4" xfId="36284"/>
    <cellStyle name="Note 3 2 3 19" xfId="36285"/>
    <cellStyle name="Note 3 2 3 19 2" xfId="36286"/>
    <cellStyle name="Note 3 2 3 19 3" xfId="36287"/>
    <cellStyle name="Note 3 2 3 19 4" xfId="36288"/>
    <cellStyle name="Note 3 2 3 2" xfId="36289"/>
    <cellStyle name="Note 3 2 3 2 2" xfId="36290"/>
    <cellStyle name="Note 3 2 3 2 3" xfId="36291"/>
    <cellStyle name="Note 3 2 3 2 4" xfId="36292"/>
    <cellStyle name="Note 3 2 3 20" xfId="36293"/>
    <cellStyle name="Note 3 2 3 20 2" xfId="36294"/>
    <cellStyle name="Note 3 2 3 20 3" xfId="36295"/>
    <cellStyle name="Note 3 2 3 20 4" xfId="36296"/>
    <cellStyle name="Note 3 2 3 21" xfId="36297"/>
    <cellStyle name="Note 3 2 3 22" xfId="36298"/>
    <cellStyle name="Note 3 2 3 3" xfId="36299"/>
    <cellStyle name="Note 3 2 3 3 2" xfId="36300"/>
    <cellStyle name="Note 3 2 3 3 3" xfId="36301"/>
    <cellStyle name="Note 3 2 3 3 4" xfId="36302"/>
    <cellStyle name="Note 3 2 3 4" xfId="36303"/>
    <cellStyle name="Note 3 2 3 4 2" xfId="36304"/>
    <cellStyle name="Note 3 2 3 4 3" xfId="36305"/>
    <cellStyle name="Note 3 2 3 4 4" xfId="36306"/>
    <cellStyle name="Note 3 2 3 5" xfId="36307"/>
    <cellStyle name="Note 3 2 3 5 2" xfId="36308"/>
    <cellStyle name="Note 3 2 3 5 3" xfId="36309"/>
    <cellStyle name="Note 3 2 3 5 4" xfId="36310"/>
    <cellStyle name="Note 3 2 3 6" xfId="36311"/>
    <cellStyle name="Note 3 2 3 6 2" xfId="36312"/>
    <cellStyle name="Note 3 2 3 6 3" xfId="36313"/>
    <cellStyle name="Note 3 2 3 6 4" xfId="36314"/>
    <cellStyle name="Note 3 2 3 7" xfId="36315"/>
    <cellStyle name="Note 3 2 3 7 2" xfId="36316"/>
    <cellStyle name="Note 3 2 3 7 3" xfId="36317"/>
    <cellStyle name="Note 3 2 3 7 4" xfId="36318"/>
    <cellStyle name="Note 3 2 3 8" xfId="36319"/>
    <cellStyle name="Note 3 2 3 8 2" xfId="36320"/>
    <cellStyle name="Note 3 2 3 8 3" xfId="36321"/>
    <cellStyle name="Note 3 2 3 8 4" xfId="36322"/>
    <cellStyle name="Note 3 2 3 9" xfId="36323"/>
    <cellStyle name="Note 3 2 3 9 2" xfId="36324"/>
    <cellStyle name="Note 3 2 3 9 3" xfId="36325"/>
    <cellStyle name="Note 3 2 3 9 4" xfId="36326"/>
    <cellStyle name="Note 3 2 30" xfId="36327"/>
    <cellStyle name="Note 3 2 30 2" xfId="36328"/>
    <cellStyle name="Note 3 2 30 3" xfId="36329"/>
    <cellStyle name="Note 3 2 30 4" xfId="36330"/>
    <cellStyle name="Note 3 2 31" xfId="36331"/>
    <cellStyle name="Note 3 2 32" xfId="36332"/>
    <cellStyle name="Note 3 2 33" xfId="36333"/>
    <cellStyle name="Note 3 2 4" xfId="36334"/>
    <cellStyle name="Note 3 2 4 10" xfId="36335"/>
    <cellStyle name="Note 3 2 4 10 2" xfId="36336"/>
    <cellStyle name="Note 3 2 4 10 3" xfId="36337"/>
    <cellStyle name="Note 3 2 4 10 4" xfId="36338"/>
    <cellStyle name="Note 3 2 4 11" xfId="36339"/>
    <cellStyle name="Note 3 2 4 11 2" xfId="36340"/>
    <cellStyle name="Note 3 2 4 11 3" xfId="36341"/>
    <cellStyle name="Note 3 2 4 11 4" xfId="36342"/>
    <cellStyle name="Note 3 2 4 12" xfId="36343"/>
    <cellStyle name="Note 3 2 4 12 2" xfId="36344"/>
    <cellStyle name="Note 3 2 4 12 3" xfId="36345"/>
    <cellStyle name="Note 3 2 4 12 4" xfId="36346"/>
    <cellStyle name="Note 3 2 4 13" xfId="36347"/>
    <cellStyle name="Note 3 2 4 13 2" xfId="36348"/>
    <cellStyle name="Note 3 2 4 13 3" xfId="36349"/>
    <cellStyle name="Note 3 2 4 13 4" xfId="36350"/>
    <cellStyle name="Note 3 2 4 14" xfId="36351"/>
    <cellStyle name="Note 3 2 4 14 2" xfId="36352"/>
    <cellStyle name="Note 3 2 4 14 3" xfId="36353"/>
    <cellStyle name="Note 3 2 4 14 4" xfId="36354"/>
    <cellStyle name="Note 3 2 4 15" xfId="36355"/>
    <cellStyle name="Note 3 2 4 15 2" xfId="36356"/>
    <cellStyle name="Note 3 2 4 15 3" xfId="36357"/>
    <cellStyle name="Note 3 2 4 15 4" xfId="36358"/>
    <cellStyle name="Note 3 2 4 16" xfId="36359"/>
    <cellStyle name="Note 3 2 4 16 2" xfId="36360"/>
    <cellStyle name="Note 3 2 4 16 3" xfId="36361"/>
    <cellStyle name="Note 3 2 4 16 4" xfId="36362"/>
    <cellStyle name="Note 3 2 4 17" xfId="36363"/>
    <cellStyle name="Note 3 2 4 17 2" xfId="36364"/>
    <cellStyle name="Note 3 2 4 17 3" xfId="36365"/>
    <cellStyle name="Note 3 2 4 17 4" xfId="36366"/>
    <cellStyle name="Note 3 2 4 18" xfId="36367"/>
    <cellStyle name="Note 3 2 4 18 2" xfId="36368"/>
    <cellStyle name="Note 3 2 4 18 3" xfId="36369"/>
    <cellStyle name="Note 3 2 4 18 4" xfId="36370"/>
    <cellStyle name="Note 3 2 4 19" xfId="36371"/>
    <cellStyle name="Note 3 2 4 19 2" xfId="36372"/>
    <cellStyle name="Note 3 2 4 19 3" xfId="36373"/>
    <cellStyle name="Note 3 2 4 19 4" xfId="36374"/>
    <cellStyle name="Note 3 2 4 2" xfId="36375"/>
    <cellStyle name="Note 3 2 4 2 2" xfId="36376"/>
    <cellStyle name="Note 3 2 4 2 3" xfId="36377"/>
    <cellStyle name="Note 3 2 4 2 4" xfId="36378"/>
    <cellStyle name="Note 3 2 4 20" xfId="36379"/>
    <cellStyle name="Note 3 2 4 20 2" xfId="36380"/>
    <cellStyle name="Note 3 2 4 20 3" xfId="36381"/>
    <cellStyle name="Note 3 2 4 20 4" xfId="36382"/>
    <cellStyle name="Note 3 2 4 21" xfId="36383"/>
    <cellStyle name="Note 3 2 4 22" xfId="36384"/>
    <cellStyle name="Note 3 2 4 3" xfId="36385"/>
    <cellStyle name="Note 3 2 4 3 2" xfId="36386"/>
    <cellStyle name="Note 3 2 4 3 3" xfId="36387"/>
    <cellStyle name="Note 3 2 4 3 4" xfId="36388"/>
    <cellStyle name="Note 3 2 4 4" xfId="36389"/>
    <cellStyle name="Note 3 2 4 4 2" xfId="36390"/>
    <cellStyle name="Note 3 2 4 4 3" xfId="36391"/>
    <cellStyle name="Note 3 2 4 4 4" xfId="36392"/>
    <cellStyle name="Note 3 2 4 5" xfId="36393"/>
    <cellStyle name="Note 3 2 4 5 2" xfId="36394"/>
    <cellStyle name="Note 3 2 4 5 3" xfId="36395"/>
    <cellStyle name="Note 3 2 4 5 4" xfId="36396"/>
    <cellStyle name="Note 3 2 4 6" xfId="36397"/>
    <cellStyle name="Note 3 2 4 6 2" xfId="36398"/>
    <cellStyle name="Note 3 2 4 6 3" xfId="36399"/>
    <cellStyle name="Note 3 2 4 6 4" xfId="36400"/>
    <cellStyle name="Note 3 2 4 7" xfId="36401"/>
    <cellStyle name="Note 3 2 4 7 2" xfId="36402"/>
    <cellStyle name="Note 3 2 4 7 3" xfId="36403"/>
    <cellStyle name="Note 3 2 4 7 4" xfId="36404"/>
    <cellStyle name="Note 3 2 4 8" xfId="36405"/>
    <cellStyle name="Note 3 2 4 8 2" xfId="36406"/>
    <cellStyle name="Note 3 2 4 8 3" xfId="36407"/>
    <cellStyle name="Note 3 2 4 8 4" xfId="36408"/>
    <cellStyle name="Note 3 2 4 9" xfId="36409"/>
    <cellStyle name="Note 3 2 4 9 2" xfId="36410"/>
    <cellStyle name="Note 3 2 4 9 3" xfId="36411"/>
    <cellStyle name="Note 3 2 4 9 4" xfId="36412"/>
    <cellStyle name="Note 3 2 5" xfId="36413"/>
    <cellStyle name="Note 3 2 5 10" xfId="36414"/>
    <cellStyle name="Note 3 2 5 10 2" xfId="36415"/>
    <cellStyle name="Note 3 2 5 10 3" xfId="36416"/>
    <cellStyle name="Note 3 2 5 10 4" xfId="36417"/>
    <cellStyle name="Note 3 2 5 11" xfId="36418"/>
    <cellStyle name="Note 3 2 5 11 2" xfId="36419"/>
    <cellStyle name="Note 3 2 5 11 3" xfId="36420"/>
    <cellStyle name="Note 3 2 5 11 4" xfId="36421"/>
    <cellStyle name="Note 3 2 5 12" xfId="36422"/>
    <cellStyle name="Note 3 2 5 12 2" xfId="36423"/>
    <cellStyle name="Note 3 2 5 12 3" xfId="36424"/>
    <cellStyle name="Note 3 2 5 12 4" xfId="36425"/>
    <cellStyle name="Note 3 2 5 13" xfId="36426"/>
    <cellStyle name="Note 3 2 5 13 2" xfId="36427"/>
    <cellStyle name="Note 3 2 5 13 3" xfId="36428"/>
    <cellStyle name="Note 3 2 5 13 4" xfId="36429"/>
    <cellStyle name="Note 3 2 5 14" xfId="36430"/>
    <cellStyle name="Note 3 2 5 14 2" xfId="36431"/>
    <cellStyle name="Note 3 2 5 14 3" xfId="36432"/>
    <cellStyle name="Note 3 2 5 14 4" xfId="36433"/>
    <cellStyle name="Note 3 2 5 15" xfId="36434"/>
    <cellStyle name="Note 3 2 5 15 2" xfId="36435"/>
    <cellStyle name="Note 3 2 5 15 3" xfId="36436"/>
    <cellStyle name="Note 3 2 5 15 4" xfId="36437"/>
    <cellStyle name="Note 3 2 5 16" xfId="36438"/>
    <cellStyle name="Note 3 2 5 16 2" xfId="36439"/>
    <cellStyle name="Note 3 2 5 16 3" xfId="36440"/>
    <cellStyle name="Note 3 2 5 16 4" xfId="36441"/>
    <cellStyle name="Note 3 2 5 17" xfId="36442"/>
    <cellStyle name="Note 3 2 5 17 2" xfId="36443"/>
    <cellStyle name="Note 3 2 5 17 3" xfId="36444"/>
    <cellStyle name="Note 3 2 5 17 4" xfId="36445"/>
    <cellStyle name="Note 3 2 5 18" xfId="36446"/>
    <cellStyle name="Note 3 2 5 18 2" xfId="36447"/>
    <cellStyle name="Note 3 2 5 18 3" xfId="36448"/>
    <cellStyle name="Note 3 2 5 18 4" xfId="36449"/>
    <cellStyle name="Note 3 2 5 19" xfId="36450"/>
    <cellStyle name="Note 3 2 5 19 2" xfId="36451"/>
    <cellStyle name="Note 3 2 5 19 3" xfId="36452"/>
    <cellStyle name="Note 3 2 5 19 4" xfId="36453"/>
    <cellStyle name="Note 3 2 5 2" xfId="36454"/>
    <cellStyle name="Note 3 2 5 2 2" xfId="36455"/>
    <cellStyle name="Note 3 2 5 2 3" xfId="36456"/>
    <cellStyle name="Note 3 2 5 2 4" xfId="36457"/>
    <cellStyle name="Note 3 2 5 20" xfId="36458"/>
    <cellStyle name="Note 3 2 5 20 2" xfId="36459"/>
    <cellStyle name="Note 3 2 5 20 3" xfId="36460"/>
    <cellStyle name="Note 3 2 5 20 4" xfId="36461"/>
    <cellStyle name="Note 3 2 5 21" xfId="36462"/>
    <cellStyle name="Note 3 2 5 22" xfId="36463"/>
    <cellStyle name="Note 3 2 5 3" xfId="36464"/>
    <cellStyle name="Note 3 2 5 3 2" xfId="36465"/>
    <cellStyle name="Note 3 2 5 3 3" xfId="36466"/>
    <cellStyle name="Note 3 2 5 3 4" xfId="36467"/>
    <cellStyle name="Note 3 2 5 4" xfId="36468"/>
    <cellStyle name="Note 3 2 5 4 2" xfId="36469"/>
    <cellStyle name="Note 3 2 5 4 3" xfId="36470"/>
    <cellStyle name="Note 3 2 5 4 4" xfId="36471"/>
    <cellStyle name="Note 3 2 5 5" xfId="36472"/>
    <cellStyle name="Note 3 2 5 5 2" xfId="36473"/>
    <cellStyle name="Note 3 2 5 5 3" xfId="36474"/>
    <cellStyle name="Note 3 2 5 5 4" xfId="36475"/>
    <cellStyle name="Note 3 2 5 6" xfId="36476"/>
    <cellStyle name="Note 3 2 5 6 2" xfId="36477"/>
    <cellStyle name="Note 3 2 5 6 3" xfId="36478"/>
    <cellStyle name="Note 3 2 5 6 4" xfId="36479"/>
    <cellStyle name="Note 3 2 5 7" xfId="36480"/>
    <cellStyle name="Note 3 2 5 7 2" xfId="36481"/>
    <cellStyle name="Note 3 2 5 7 3" xfId="36482"/>
    <cellStyle name="Note 3 2 5 7 4" xfId="36483"/>
    <cellStyle name="Note 3 2 5 8" xfId="36484"/>
    <cellStyle name="Note 3 2 5 8 2" xfId="36485"/>
    <cellStyle name="Note 3 2 5 8 3" xfId="36486"/>
    <cellStyle name="Note 3 2 5 8 4" xfId="36487"/>
    <cellStyle name="Note 3 2 5 9" xfId="36488"/>
    <cellStyle name="Note 3 2 5 9 2" xfId="36489"/>
    <cellStyle name="Note 3 2 5 9 3" xfId="36490"/>
    <cellStyle name="Note 3 2 5 9 4" xfId="36491"/>
    <cellStyle name="Note 3 2 6" xfId="36492"/>
    <cellStyle name="Note 3 2 6 10" xfId="36493"/>
    <cellStyle name="Note 3 2 6 10 2" xfId="36494"/>
    <cellStyle name="Note 3 2 6 10 3" xfId="36495"/>
    <cellStyle name="Note 3 2 6 10 4" xfId="36496"/>
    <cellStyle name="Note 3 2 6 11" xfId="36497"/>
    <cellStyle name="Note 3 2 6 11 2" xfId="36498"/>
    <cellStyle name="Note 3 2 6 11 3" xfId="36499"/>
    <cellStyle name="Note 3 2 6 11 4" xfId="36500"/>
    <cellStyle name="Note 3 2 6 12" xfId="36501"/>
    <cellStyle name="Note 3 2 6 12 2" xfId="36502"/>
    <cellStyle name="Note 3 2 6 12 3" xfId="36503"/>
    <cellStyle name="Note 3 2 6 12 4" xfId="36504"/>
    <cellStyle name="Note 3 2 6 13" xfId="36505"/>
    <cellStyle name="Note 3 2 6 13 2" xfId="36506"/>
    <cellStyle name="Note 3 2 6 13 3" xfId="36507"/>
    <cellStyle name="Note 3 2 6 13 4" xfId="36508"/>
    <cellStyle name="Note 3 2 6 14" xfId="36509"/>
    <cellStyle name="Note 3 2 6 14 2" xfId="36510"/>
    <cellStyle name="Note 3 2 6 14 3" xfId="36511"/>
    <cellStyle name="Note 3 2 6 14 4" xfId="36512"/>
    <cellStyle name="Note 3 2 6 15" xfId="36513"/>
    <cellStyle name="Note 3 2 6 15 2" xfId="36514"/>
    <cellStyle name="Note 3 2 6 15 3" xfId="36515"/>
    <cellStyle name="Note 3 2 6 15 4" xfId="36516"/>
    <cellStyle name="Note 3 2 6 16" xfId="36517"/>
    <cellStyle name="Note 3 2 6 16 2" xfId="36518"/>
    <cellStyle name="Note 3 2 6 16 3" xfId="36519"/>
    <cellStyle name="Note 3 2 6 16 4" xfId="36520"/>
    <cellStyle name="Note 3 2 6 17" xfId="36521"/>
    <cellStyle name="Note 3 2 6 17 2" xfId="36522"/>
    <cellStyle name="Note 3 2 6 17 3" xfId="36523"/>
    <cellStyle name="Note 3 2 6 17 4" xfId="36524"/>
    <cellStyle name="Note 3 2 6 18" xfId="36525"/>
    <cellStyle name="Note 3 2 6 18 2" xfId="36526"/>
    <cellStyle name="Note 3 2 6 18 3" xfId="36527"/>
    <cellStyle name="Note 3 2 6 18 4" xfId="36528"/>
    <cellStyle name="Note 3 2 6 19" xfId="36529"/>
    <cellStyle name="Note 3 2 6 19 2" xfId="36530"/>
    <cellStyle name="Note 3 2 6 19 3" xfId="36531"/>
    <cellStyle name="Note 3 2 6 19 4" xfId="36532"/>
    <cellStyle name="Note 3 2 6 2" xfId="36533"/>
    <cellStyle name="Note 3 2 6 2 2" xfId="36534"/>
    <cellStyle name="Note 3 2 6 2 3" xfId="36535"/>
    <cellStyle name="Note 3 2 6 2 4" xfId="36536"/>
    <cellStyle name="Note 3 2 6 20" xfId="36537"/>
    <cellStyle name="Note 3 2 6 20 2" xfId="36538"/>
    <cellStyle name="Note 3 2 6 20 3" xfId="36539"/>
    <cellStyle name="Note 3 2 6 20 4" xfId="36540"/>
    <cellStyle name="Note 3 2 6 21" xfId="36541"/>
    <cellStyle name="Note 3 2 6 22" xfId="36542"/>
    <cellStyle name="Note 3 2 6 3" xfId="36543"/>
    <cellStyle name="Note 3 2 6 3 2" xfId="36544"/>
    <cellStyle name="Note 3 2 6 3 3" xfId="36545"/>
    <cellStyle name="Note 3 2 6 3 4" xfId="36546"/>
    <cellStyle name="Note 3 2 6 4" xfId="36547"/>
    <cellStyle name="Note 3 2 6 4 2" xfId="36548"/>
    <cellStyle name="Note 3 2 6 4 3" xfId="36549"/>
    <cellStyle name="Note 3 2 6 4 4" xfId="36550"/>
    <cellStyle name="Note 3 2 6 5" xfId="36551"/>
    <cellStyle name="Note 3 2 6 5 2" xfId="36552"/>
    <cellStyle name="Note 3 2 6 5 3" xfId="36553"/>
    <cellStyle name="Note 3 2 6 5 4" xfId="36554"/>
    <cellStyle name="Note 3 2 6 6" xfId="36555"/>
    <cellStyle name="Note 3 2 6 6 2" xfId="36556"/>
    <cellStyle name="Note 3 2 6 6 3" xfId="36557"/>
    <cellStyle name="Note 3 2 6 6 4" xfId="36558"/>
    <cellStyle name="Note 3 2 6 7" xfId="36559"/>
    <cellStyle name="Note 3 2 6 7 2" xfId="36560"/>
    <cellStyle name="Note 3 2 6 7 3" xfId="36561"/>
    <cellStyle name="Note 3 2 6 7 4" xfId="36562"/>
    <cellStyle name="Note 3 2 6 8" xfId="36563"/>
    <cellStyle name="Note 3 2 6 8 2" xfId="36564"/>
    <cellStyle name="Note 3 2 6 8 3" xfId="36565"/>
    <cellStyle name="Note 3 2 6 8 4" xfId="36566"/>
    <cellStyle name="Note 3 2 6 9" xfId="36567"/>
    <cellStyle name="Note 3 2 6 9 2" xfId="36568"/>
    <cellStyle name="Note 3 2 6 9 3" xfId="36569"/>
    <cellStyle name="Note 3 2 6 9 4" xfId="36570"/>
    <cellStyle name="Note 3 2 7" xfId="36571"/>
    <cellStyle name="Note 3 2 7 10" xfId="36572"/>
    <cellStyle name="Note 3 2 7 10 2" xfId="36573"/>
    <cellStyle name="Note 3 2 7 10 3" xfId="36574"/>
    <cellStyle name="Note 3 2 7 10 4" xfId="36575"/>
    <cellStyle name="Note 3 2 7 11" xfId="36576"/>
    <cellStyle name="Note 3 2 7 11 2" xfId="36577"/>
    <cellStyle name="Note 3 2 7 11 3" xfId="36578"/>
    <cellStyle name="Note 3 2 7 11 4" xfId="36579"/>
    <cellStyle name="Note 3 2 7 12" xfId="36580"/>
    <cellStyle name="Note 3 2 7 12 2" xfId="36581"/>
    <cellStyle name="Note 3 2 7 12 3" xfId="36582"/>
    <cellStyle name="Note 3 2 7 12 4" xfId="36583"/>
    <cellStyle name="Note 3 2 7 13" xfId="36584"/>
    <cellStyle name="Note 3 2 7 13 2" xfId="36585"/>
    <cellStyle name="Note 3 2 7 13 3" xfId="36586"/>
    <cellStyle name="Note 3 2 7 13 4" xfId="36587"/>
    <cellStyle name="Note 3 2 7 14" xfId="36588"/>
    <cellStyle name="Note 3 2 7 14 2" xfId="36589"/>
    <cellStyle name="Note 3 2 7 14 3" xfId="36590"/>
    <cellStyle name="Note 3 2 7 14 4" xfId="36591"/>
    <cellStyle name="Note 3 2 7 15" xfId="36592"/>
    <cellStyle name="Note 3 2 7 15 2" xfId="36593"/>
    <cellStyle name="Note 3 2 7 15 3" xfId="36594"/>
    <cellStyle name="Note 3 2 7 15 4" xfId="36595"/>
    <cellStyle name="Note 3 2 7 16" xfId="36596"/>
    <cellStyle name="Note 3 2 7 16 2" xfId="36597"/>
    <cellStyle name="Note 3 2 7 16 3" xfId="36598"/>
    <cellStyle name="Note 3 2 7 16 4" xfId="36599"/>
    <cellStyle name="Note 3 2 7 17" xfId="36600"/>
    <cellStyle name="Note 3 2 7 17 2" xfId="36601"/>
    <cellStyle name="Note 3 2 7 17 3" xfId="36602"/>
    <cellStyle name="Note 3 2 7 17 4" xfId="36603"/>
    <cellStyle name="Note 3 2 7 18" xfId="36604"/>
    <cellStyle name="Note 3 2 7 18 2" xfId="36605"/>
    <cellStyle name="Note 3 2 7 18 3" xfId="36606"/>
    <cellStyle name="Note 3 2 7 18 4" xfId="36607"/>
    <cellStyle name="Note 3 2 7 19" xfId="36608"/>
    <cellStyle name="Note 3 2 7 19 2" xfId="36609"/>
    <cellStyle name="Note 3 2 7 19 3" xfId="36610"/>
    <cellStyle name="Note 3 2 7 19 4" xfId="36611"/>
    <cellStyle name="Note 3 2 7 2" xfId="36612"/>
    <cellStyle name="Note 3 2 7 2 2" xfId="36613"/>
    <cellStyle name="Note 3 2 7 2 3" xfId="36614"/>
    <cellStyle name="Note 3 2 7 2 4" xfId="36615"/>
    <cellStyle name="Note 3 2 7 20" xfId="36616"/>
    <cellStyle name="Note 3 2 7 20 2" xfId="36617"/>
    <cellStyle name="Note 3 2 7 20 3" xfId="36618"/>
    <cellStyle name="Note 3 2 7 20 4" xfId="36619"/>
    <cellStyle name="Note 3 2 7 21" xfId="36620"/>
    <cellStyle name="Note 3 2 7 22" xfId="36621"/>
    <cellStyle name="Note 3 2 7 3" xfId="36622"/>
    <cellStyle name="Note 3 2 7 3 2" xfId="36623"/>
    <cellStyle name="Note 3 2 7 3 3" xfId="36624"/>
    <cellStyle name="Note 3 2 7 3 4" xfId="36625"/>
    <cellStyle name="Note 3 2 7 4" xfId="36626"/>
    <cellStyle name="Note 3 2 7 4 2" xfId="36627"/>
    <cellStyle name="Note 3 2 7 4 3" xfId="36628"/>
    <cellStyle name="Note 3 2 7 4 4" xfId="36629"/>
    <cellStyle name="Note 3 2 7 5" xfId="36630"/>
    <cellStyle name="Note 3 2 7 5 2" xfId="36631"/>
    <cellStyle name="Note 3 2 7 5 3" xfId="36632"/>
    <cellStyle name="Note 3 2 7 5 4" xfId="36633"/>
    <cellStyle name="Note 3 2 7 6" xfId="36634"/>
    <cellStyle name="Note 3 2 7 6 2" xfId="36635"/>
    <cellStyle name="Note 3 2 7 6 3" xfId="36636"/>
    <cellStyle name="Note 3 2 7 6 4" xfId="36637"/>
    <cellStyle name="Note 3 2 7 7" xfId="36638"/>
    <cellStyle name="Note 3 2 7 7 2" xfId="36639"/>
    <cellStyle name="Note 3 2 7 7 3" xfId="36640"/>
    <cellStyle name="Note 3 2 7 7 4" xfId="36641"/>
    <cellStyle name="Note 3 2 7 8" xfId="36642"/>
    <cellStyle name="Note 3 2 7 8 2" xfId="36643"/>
    <cellStyle name="Note 3 2 7 8 3" xfId="36644"/>
    <cellStyle name="Note 3 2 7 8 4" xfId="36645"/>
    <cellStyle name="Note 3 2 7 9" xfId="36646"/>
    <cellStyle name="Note 3 2 7 9 2" xfId="36647"/>
    <cellStyle name="Note 3 2 7 9 3" xfId="36648"/>
    <cellStyle name="Note 3 2 7 9 4" xfId="36649"/>
    <cellStyle name="Note 3 2 8" xfId="36650"/>
    <cellStyle name="Note 3 2 8 10" xfId="36651"/>
    <cellStyle name="Note 3 2 8 10 2" xfId="36652"/>
    <cellStyle name="Note 3 2 8 10 3" xfId="36653"/>
    <cellStyle name="Note 3 2 8 10 4" xfId="36654"/>
    <cellStyle name="Note 3 2 8 11" xfId="36655"/>
    <cellStyle name="Note 3 2 8 11 2" xfId="36656"/>
    <cellStyle name="Note 3 2 8 11 3" xfId="36657"/>
    <cellStyle name="Note 3 2 8 11 4" xfId="36658"/>
    <cellStyle name="Note 3 2 8 12" xfId="36659"/>
    <cellStyle name="Note 3 2 8 12 2" xfId="36660"/>
    <cellStyle name="Note 3 2 8 12 3" xfId="36661"/>
    <cellStyle name="Note 3 2 8 12 4" xfId="36662"/>
    <cellStyle name="Note 3 2 8 13" xfId="36663"/>
    <cellStyle name="Note 3 2 8 13 2" xfId="36664"/>
    <cellStyle name="Note 3 2 8 13 3" xfId="36665"/>
    <cellStyle name="Note 3 2 8 13 4" xfId="36666"/>
    <cellStyle name="Note 3 2 8 14" xfId="36667"/>
    <cellStyle name="Note 3 2 8 14 2" xfId="36668"/>
    <cellStyle name="Note 3 2 8 14 3" xfId="36669"/>
    <cellStyle name="Note 3 2 8 14 4" xfId="36670"/>
    <cellStyle name="Note 3 2 8 15" xfId="36671"/>
    <cellStyle name="Note 3 2 8 15 2" xfId="36672"/>
    <cellStyle name="Note 3 2 8 15 3" xfId="36673"/>
    <cellStyle name="Note 3 2 8 15 4" xfId="36674"/>
    <cellStyle name="Note 3 2 8 16" xfId="36675"/>
    <cellStyle name="Note 3 2 8 16 2" xfId="36676"/>
    <cellStyle name="Note 3 2 8 16 3" xfId="36677"/>
    <cellStyle name="Note 3 2 8 16 4" xfId="36678"/>
    <cellStyle name="Note 3 2 8 17" xfId="36679"/>
    <cellStyle name="Note 3 2 8 17 2" xfId="36680"/>
    <cellStyle name="Note 3 2 8 17 3" xfId="36681"/>
    <cellStyle name="Note 3 2 8 17 4" xfId="36682"/>
    <cellStyle name="Note 3 2 8 18" xfId="36683"/>
    <cellStyle name="Note 3 2 8 18 2" xfId="36684"/>
    <cellStyle name="Note 3 2 8 18 3" xfId="36685"/>
    <cellStyle name="Note 3 2 8 18 4" xfId="36686"/>
    <cellStyle name="Note 3 2 8 19" xfId="36687"/>
    <cellStyle name="Note 3 2 8 19 2" xfId="36688"/>
    <cellStyle name="Note 3 2 8 19 3" xfId="36689"/>
    <cellStyle name="Note 3 2 8 19 4" xfId="36690"/>
    <cellStyle name="Note 3 2 8 2" xfId="36691"/>
    <cellStyle name="Note 3 2 8 2 2" xfId="36692"/>
    <cellStyle name="Note 3 2 8 2 3" xfId="36693"/>
    <cellStyle name="Note 3 2 8 2 4" xfId="36694"/>
    <cellStyle name="Note 3 2 8 20" xfId="36695"/>
    <cellStyle name="Note 3 2 8 20 2" xfId="36696"/>
    <cellStyle name="Note 3 2 8 20 3" xfId="36697"/>
    <cellStyle name="Note 3 2 8 20 4" xfId="36698"/>
    <cellStyle name="Note 3 2 8 21" xfId="36699"/>
    <cellStyle name="Note 3 2 8 22" xfId="36700"/>
    <cellStyle name="Note 3 2 8 3" xfId="36701"/>
    <cellStyle name="Note 3 2 8 3 2" xfId="36702"/>
    <cellStyle name="Note 3 2 8 3 3" xfId="36703"/>
    <cellStyle name="Note 3 2 8 3 4" xfId="36704"/>
    <cellStyle name="Note 3 2 8 4" xfId="36705"/>
    <cellStyle name="Note 3 2 8 4 2" xfId="36706"/>
    <cellStyle name="Note 3 2 8 4 3" xfId="36707"/>
    <cellStyle name="Note 3 2 8 4 4" xfId="36708"/>
    <cellStyle name="Note 3 2 8 5" xfId="36709"/>
    <cellStyle name="Note 3 2 8 5 2" xfId="36710"/>
    <cellStyle name="Note 3 2 8 5 3" xfId="36711"/>
    <cellStyle name="Note 3 2 8 5 4" xfId="36712"/>
    <cellStyle name="Note 3 2 8 6" xfId="36713"/>
    <cellStyle name="Note 3 2 8 6 2" xfId="36714"/>
    <cellStyle name="Note 3 2 8 6 3" xfId="36715"/>
    <cellStyle name="Note 3 2 8 6 4" xfId="36716"/>
    <cellStyle name="Note 3 2 8 7" xfId="36717"/>
    <cellStyle name="Note 3 2 8 7 2" xfId="36718"/>
    <cellStyle name="Note 3 2 8 7 3" xfId="36719"/>
    <cellStyle name="Note 3 2 8 7 4" xfId="36720"/>
    <cellStyle name="Note 3 2 8 8" xfId="36721"/>
    <cellStyle name="Note 3 2 8 8 2" xfId="36722"/>
    <cellStyle name="Note 3 2 8 8 3" xfId="36723"/>
    <cellStyle name="Note 3 2 8 8 4" xfId="36724"/>
    <cellStyle name="Note 3 2 8 9" xfId="36725"/>
    <cellStyle name="Note 3 2 8 9 2" xfId="36726"/>
    <cellStyle name="Note 3 2 8 9 3" xfId="36727"/>
    <cellStyle name="Note 3 2 8 9 4" xfId="36728"/>
    <cellStyle name="Note 3 2 9" xfId="36729"/>
    <cellStyle name="Note 3 2 9 10" xfId="36730"/>
    <cellStyle name="Note 3 2 9 10 2" xfId="36731"/>
    <cellStyle name="Note 3 2 9 10 3" xfId="36732"/>
    <cellStyle name="Note 3 2 9 10 4" xfId="36733"/>
    <cellStyle name="Note 3 2 9 11" xfId="36734"/>
    <cellStyle name="Note 3 2 9 11 2" xfId="36735"/>
    <cellStyle name="Note 3 2 9 11 3" xfId="36736"/>
    <cellStyle name="Note 3 2 9 11 4" xfId="36737"/>
    <cellStyle name="Note 3 2 9 12" xfId="36738"/>
    <cellStyle name="Note 3 2 9 12 2" xfId="36739"/>
    <cellStyle name="Note 3 2 9 12 3" xfId="36740"/>
    <cellStyle name="Note 3 2 9 12 4" xfId="36741"/>
    <cellStyle name="Note 3 2 9 13" xfId="36742"/>
    <cellStyle name="Note 3 2 9 13 2" xfId="36743"/>
    <cellStyle name="Note 3 2 9 13 3" xfId="36744"/>
    <cellStyle name="Note 3 2 9 13 4" xfId="36745"/>
    <cellStyle name="Note 3 2 9 14" xfId="36746"/>
    <cellStyle name="Note 3 2 9 14 2" xfId="36747"/>
    <cellStyle name="Note 3 2 9 14 3" xfId="36748"/>
    <cellStyle name="Note 3 2 9 14 4" xfId="36749"/>
    <cellStyle name="Note 3 2 9 15" xfId="36750"/>
    <cellStyle name="Note 3 2 9 15 2" xfId="36751"/>
    <cellStyle name="Note 3 2 9 15 3" xfId="36752"/>
    <cellStyle name="Note 3 2 9 15 4" xfId="36753"/>
    <cellStyle name="Note 3 2 9 16" xfId="36754"/>
    <cellStyle name="Note 3 2 9 16 2" xfId="36755"/>
    <cellStyle name="Note 3 2 9 16 3" xfId="36756"/>
    <cellStyle name="Note 3 2 9 16 4" xfId="36757"/>
    <cellStyle name="Note 3 2 9 17" xfId="36758"/>
    <cellStyle name="Note 3 2 9 17 2" xfId="36759"/>
    <cellStyle name="Note 3 2 9 17 3" xfId="36760"/>
    <cellStyle name="Note 3 2 9 17 4" xfId="36761"/>
    <cellStyle name="Note 3 2 9 18" xfId="36762"/>
    <cellStyle name="Note 3 2 9 18 2" xfId="36763"/>
    <cellStyle name="Note 3 2 9 18 3" xfId="36764"/>
    <cellStyle name="Note 3 2 9 18 4" xfId="36765"/>
    <cellStyle name="Note 3 2 9 19" xfId="36766"/>
    <cellStyle name="Note 3 2 9 19 2" xfId="36767"/>
    <cellStyle name="Note 3 2 9 19 3" xfId="36768"/>
    <cellStyle name="Note 3 2 9 19 4" xfId="36769"/>
    <cellStyle name="Note 3 2 9 2" xfId="36770"/>
    <cellStyle name="Note 3 2 9 2 2" xfId="36771"/>
    <cellStyle name="Note 3 2 9 2 3" xfId="36772"/>
    <cellStyle name="Note 3 2 9 2 4" xfId="36773"/>
    <cellStyle name="Note 3 2 9 20" xfId="36774"/>
    <cellStyle name="Note 3 2 9 20 2" xfId="36775"/>
    <cellStyle name="Note 3 2 9 20 3" xfId="36776"/>
    <cellStyle name="Note 3 2 9 20 4" xfId="36777"/>
    <cellStyle name="Note 3 2 9 21" xfId="36778"/>
    <cellStyle name="Note 3 2 9 22" xfId="36779"/>
    <cellStyle name="Note 3 2 9 3" xfId="36780"/>
    <cellStyle name="Note 3 2 9 3 2" xfId="36781"/>
    <cellStyle name="Note 3 2 9 3 3" xfId="36782"/>
    <cellStyle name="Note 3 2 9 3 4" xfId="36783"/>
    <cellStyle name="Note 3 2 9 4" xfId="36784"/>
    <cellStyle name="Note 3 2 9 4 2" xfId="36785"/>
    <cellStyle name="Note 3 2 9 4 3" xfId="36786"/>
    <cellStyle name="Note 3 2 9 4 4" xfId="36787"/>
    <cellStyle name="Note 3 2 9 5" xfId="36788"/>
    <cellStyle name="Note 3 2 9 5 2" xfId="36789"/>
    <cellStyle name="Note 3 2 9 5 3" xfId="36790"/>
    <cellStyle name="Note 3 2 9 5 4" xfId="36791"/>
    <cellStyle name="Note 3 2 9 6" xfId="36792"/>
    <cellStyle name="Note 3 2 9 6 2" xfId="36793"/>
    <cellStyle name="Note 3 2 9 6 3" xfId="36794"/>
    <cellStyle name="Note 3 2 9 6 4" xfId="36795"/>
    <cellStyle name="Note 3 2 9 7" xfId="36796"/>
    <cellStyle name="Note 3 2 9 7 2" xfId="36797"/>
    <cellStyle name="Note 3 2 9 7 3" xfId="36798"/>
    <cellStyle name="Note 3 2 9 7 4" xfId="36799"/>
    <cellStyle name="Note 3 2 9 8" xfId="36800"/>
    <cellStyle name="Note 3 2 9 8 2" xfId="36801"/>
    <cellStyle name="Note 3 2 9 8 3" xfId="36802"/>
    <cellStyle name="Note 3 2 9 8 4" xfId="36803"/>
    <cellStyle name="Note 3 2 9 9" xfId="36804"/>
    <cellStyle name="Note 3 2 9 9 2" xfId="36805"/>
    <cellStyle name="Note 3 2 9 9 3" xfId="36806"/>
    <cellStyle name="Note 3 2 9 9 4" xfId="36807"/>
    <cellStyle name="Note 3 20" xfId="36808"/>
    <cellStyle name="Note 3 20 2" xfId="36809"/>
    <cellStyle name="Note 3 20 3" xfId="36810"/>
    <cellStyle name="Note 3 20 4" xfId="36811"/>
    <cellStyle name="Note 3 21" xfId="36812"/>
    <cellStyle name="Note 3 21 2" xfId="36813"/>
    <cellStyle name="Note 3 21 3" xfId="36814"/>
    <cellStyle name="Note 3 21 4" xfId="36815"/>
    <cellStyle name="Note 3 22" xfId="36816"/>
    <cellStyle name="Note 3 22 2" xfId="36817"/>
    <cellStyle name="Note 3 22 3" xfId="36818"/>
    <cellStyle name="Note 3 22 4" xfId="36819"/>
    <cellStyle name="Note 3 23" xfId="36820"/>
    <cellStyle name="Note 3 23 2" xfId="36821"/>
    <cellStyle name="Note 3 23 3" xfId="36822"/>
    <cellStyle name="Note 3 23 4" xfId="36823"/>
    <cellStyle name="Note 3 24" xfId="36824"/>
    <cellStyle name="Note 3 24 2" xfId="36825"/>
    <cellStyle name="Note 3 24 3" xfId="36826"/>
    <cellStyle name="Note 3 24 4" xfId="36827"/>
    <cellStyle name="Note 3 25" xfId="36828"/>
    <cellStyle name="Note 3 25 2" xfId="36829"/>
    <cellStyle name="Note 3 25 3" xfId="36830"/>
    <cellStyle name="Note 3 25 4" xfId="36831"/>
    <cellStyle name="Note 3 26" xfId="36832"/>
    <cellStyle name="Note 3 26 2" xfId="36833"/>
    <cellStyle name="Note 3 26 3" xfId="36834"/>
    <cellStyle name="Note 3 26 4" xfId="36835"/>
    <cellStyle name="Note 3 27" xfId="36836"/>
    <cellStyle name="Note 3 27 2" xfId="36837"/>
    <cellStyle name="Note 3 27 3" xfId="36838"/>
    <cellStyle name="Note 3 27 4" xfId="36839"/>
    <cellStyle name="Note 3 28" xfId="36840"/>
    <cellStyle name="Note 3 28 2" xfId="36841"/>
    <cellStyle name="Note 3 28 3" xfId="36842"/>
    <cellStyle name="Note 3 28 4" xfId="36843"/>
    <cellStyle name="Note 3 29" xfId="36844"/>
    <cellStyle name="Note 3 29 2" xfId="36845"/>
    <cellStyle name="Note 3 29 3" xfId="36846"/>
    <cellStyle name="Note 3 29 4" xfId="36847"/>
    <cellStyle name="Note 3 3" xfId="36848"/>
    <cellStyle name="Note 3 3 2" xfId="36849"/>
    <cellStyle name="Note 3 30" xfId="36850"/>
    <cellStyle name="Note 3 30 2" xfId="36851"/>
    <cellStyle name="Note 3 30 3" xfId="36852"/>
    <cellStyle name="Note 3 30 4" xfId="36853"/>
    <cellStyle name="Note 3 31" xfId="36854"/>
    <cellStyle name="Note 3 31 2" xfId="36855"/>
    <cellStyle name="Note 3 31 3" xfId="36856"/>
    <cellStyle name="Note 3 31 4" xfId="36857"/>
    <cellStyle name="Note 3 32" xfId="36858"/>
    <cellStyle name="Note 3 33" xfId="36859"/>
    <cellStyle name="Note 3 34" xfId="36860"/>
    <cellStyle name="Note 3 4" xfId="36861"/>
    <cellStyle name="Note 3 4 2" xfId="36862"/>
    <cellStyle name="Note 3 5" xfId="36863"/>
    <cellStyle name="Note 3 5 2" xfId="36864"/>
    <cellStyle name="Note 3 6" xfId="36865"/>
    <cellStyle name="Note 3 6 2" xfId="36866"/>
    <cellStyle name="Note 3 7" xfId="36867"/>
    <cellStyle name="Note 3 7 2" xfId="36868"/>
    <cellStyle name="Note 3 8" xfId="36869"/>
    <cellStyle name="Note 3 8 2" xfId="36870"/>
    <cellStyle name="Note 3 9" xfId="36871"/>
    <cellStyle name="Note 3 9 2" xfId="36872"/>
    <cellStyle name="Note 30" xfId="36873"/>
    <cellStyle name="Note 30 2" xfId="36874"/>
    <cellStyle name="Note 30 3" xfId="36875"/>
    <cellStyle name="Note 30 4" xfId="36876"/>
    <cellStyle name="Note 31" xfId="36877"/>
    <cellStyle name="Note 31 2" xfId="36878"/>
    <cellStyle name="Note 31 3" xfId="36879"/>
    <cellStyle name="Note 31 4" xfId="36880"/>
    <cellStyle name="Note 32" xfId="36881"/>
    <cellStyle name="Note 32 2" xfId="36882"/>
    <cellStyle name="Note 32 3" xfId="36883"/>
    <cellStyle name="Note 32 4" xfId="36884"/>
    <cellStyle name="Note 33" xfId="36885"/>
    <cellStyle name="Note 33 2" xfId="36886"/>
    <cellStyle name="Note 33 3" xfId="36887"/>
    <cellStyle name="Note 33 4" xfId="36888"/>
    <cellStyle name="Note 34" xfId="36889"/>
    <cellStyle name="Note 34 2" xfId="36890"/>
    <cellStyle name="Note 34 3" xfId="36891"/>
    <cellStyle name="Note 34 4" xfId="36892"/>
    <cellStyle name="Note 35" xfId="36893"/>
    <cellStyle name="Note 35 2" xfId="36894"/>
    <cellStyle name="Note 35 3" xfId="36895"/>
    <cellStyle name="Note 35 4" xfId="36896"/>
    <cellStyle name="Note 36" xfId="36897"/>
    <cellStyle name="Note 36 2" xfId="36898"/>
    <cellStyle name="Note 36 3" xfId="36899"/>
    <cellStyle name="Note 36 4" xfId="36900"/>
    <cellStyle name="Note 37" xfId="36901"/>
    <cellStyle name="Note 37 2" xfId="36902"/>
    <cellStyle name="Note 37 3" xfId="36903"/>
    <cellStyle name="Note 37 4" xfId="36904"/>
    <cellStyle name="Note 38" xfId="36905"/>
    <cellStyle name="Note 38 2" xfId="36906"/>
    <cellStyle name="Note 38 3" xfId="36907"/>
    <cellStyle name="Note 38 4" xfId="36908"/>
    <cellStyle name="Note 39" xfId="36909"/>
    <cellStyle name="Note 39 2" xfId="36910"/>
    <cellStyle name="Note 39 3" xfId="36911"/>
    <cellStyle name="Note 39 4" xfId="36912"/>
    <cellStyle name="Note 4" xfId="36913"/>
    <cellStyle name="Note 4 10" xfId="36914"/>
    <cellStyle name="Note 4 10 2" xfId="36915"/>
    <cellStyle name="Note 4 10 3" xfId="36916"/>
    <cellStyle name="Note 4 10 4" xfId="36917"/>
    <cellStyle name="Note 4 11" xfId="36918"/>
    <cellStyle name="Note 4 11 2" xfId="36919"/>
    <cellStyle name="Note 4 11 3" xfId="36920"/>
    <cellStyle name="Note 4 11 4" xfId="36921"/>
    <cellStyle name="Note 4 12" xfId="36922"/>
    <cellStyle name="Note 4 12 2" xfId="36923"/>
    <cellStyle name="Note 4 12 3" xfId="36924"/>
    <cellStyle name="Note 4 12 4" xfId="36925"/>
    <cellStyle name="Note 4 13" xfId="36926"/>
    <cellStyle name="Note 4 13 2" xfId="36927"/>
    <cellStyle name="Note 4 13 3" xfId="36928"/>
    <cellStyle name="Note 4 13 4" xfId="36929"/>
    <cellStyle name="Note 4 14" xfId="36930"/>
    <cellStyle name="Note 4 14 2" xfId="36931"/>
    <cellStyle name="Note 4 14 3" xfId="36932"/>
    <cellStyle name="Note 4 14 4" xfId="36933"/>
    <cellStyle name="Note 4 15" xfId="36934"/>
    <cellStyle name="Note 4 15 2" xfId="36935"/>
    <cellStyle name="Note 4 15 3" xfId="36936"/>
    <cellStyle name="Note 4 15 4" xfId="36937"/>
    <cellStyle name="Note 4 16" xfId="36938"/>
    <cellStyle name="Note 4 16 2" xfId="36939"/>
    <cellStyle name="Note 4 16 3" xfId="36940"/>
    <cellStyle name="Note 4 16 4" xfId="36941"/>
    <cellStyle name="Note 4 17" xfId="36942"/>
    <cellStyle name="Note 4 17 2" xfId="36943"/>
    <cellStyle name="Note 4 17 3" xfId="36944"/>
    <cellStyle name="Note 4 17 4" xfId="36945"/>
    <cellStyle name="Note 4 18" xfId="36946"/>
    <cellStyle name="Note 4 18 2" xfId="36947"/>
    <cellStyle name="Note 4 18 3" xfId="36948"/>
    <cellStyle name="Note 4 18 4" xfId="36949"/>
    <cellStyle name="Note 4 19" xfId="36950"/>
    <cellStyle name="Note 4 19 2" xfId="36951"/>
    <cellStyle name="Note 4 19 3" xfId="36952"/>
    <cellStyle name="Note 4 19 4" xfId="36953"/>
    <cellStyle name="Note 4 2" xfId="36954"/>
    <cellStyle name="Note 4 2 10" xfId="36955"/>
    <cellStyle name="Note 4 2 10 2" xfId="36956"/>
    <cellStyle name="Note 4 2 10 3" xfId="36957"/>
    <cellStyle name="Note 4 2 10 4" xfId="36958"/>
    <cellStyle name="Note 4 2 11" xfId="36959"/>
    <cellStyle name="Note 4 2 11 2" xfId="36960"/>
    <cellStyle name="Note 4 2 11 3" xfId="36961"/>
    <cellStyle name="Note 4 2 11 4" xfId="36962"/>
    <cellStyle name="Note 4 2 12" xfId="36963"/>
    <cellStyle name="Note 4 2 12 2" xfId="36964"/>
    <cellStyle name="Note 4 2 12 3" xfId="36965"/>
    <cellStyle name="Note 4 2 12 4" xfId="36966"/>
    <cellStyle name="Note 4 2 13" xfId="36967"/>
    <cellStyle name="Note 4 2 13 2" xfId="36968"/>
    <cellStyle name="Note 4 2 13 3" xfId="36969"/>
    <cellStyle name="Note 4 2 13 4" xfId="36970"/>
    <cellStyle name="Note 4 2 14" xfId="36971"/>
    <cellStyle name="Note 4 2 14 2" xfId="36972"/>
    <cellStyle name="Note 4 2 14 3" xfId="36973"/>
    <cellStyle name="Note 4 2 14 4" xfId="36974"/>
    <cellStyle name="Note 4 2 15" xfId="36975"/>
    <cellStyle name="Note 4 2 15 2" xfId="36976"/>
    <cellStyle name="Note 4 2 15 3" xfId="36977"/>
    <cellStyle name="Note 4 2 15 4" xfId="36978"/>
    <cellStyle name="Note 4 2 16" xfId="36979"/>
    <cellStyle name="Note 4 2 16 2" xfId="36980"/>
    <cellStyle name="Note 4 2 16 3" xfId="36981"/>
    <cellStyle name="Note 4 2 16 4" xfId="36982"/>
    <cellStyle name="Note 4 2 17" xfId="36983"/>
    <cellStyle name="Note 4 2 17 2" xfId="36984"/>
    <cellStyle name="Note 4 2 17 3" xfId="36985"/>
    <cellStyle name="Note 4 2 17 4" xfId="36986"/>
    <cellStyle name="Note 4 2 18" xfId="36987"/>
    <cellStyle name="Note 4 2 18 2" xfId="36988"/>
    <cellStyle name="Note 4 2 18 3" xfId="36989"/>
    <cellStyle name="Note 4 2 18 4" xfId="36990"/>
    <cellStyle name="Note 4 2 19" xfId="36991"/>
    <cellStyle name="Note 4 2 19 2" xfId="36992"/>
    <cellStyle name="Note 4 2 19 3" xfId="36993"/>
    <cellStyle name="Note 4 2 19 4" xfId="36994"/>
    <cellStyle name="Note 4 2 2" xfId="36995"/>
    <cellStyle name="Note 4 2 2 10" xfId="36996"/>
    <cellStyle name="Note 4 2 2 10 2" xfId="36997"/>
    <cellStyle name="Note 4 2 2 10 3" xfId="36998"/>
    <cellStyle name="Note 4 2 2 10 4" xfId="36999"/>
    <cellStyle name="Note 4 2 2 11" xfId="37000"/>
    <cellStyle name="Note 4 2 2 11 2" xfId="37001"/>
    <cellStyle name="Note 4 2 2 11 3" xfId="37002"/>
    <cellStyle name="Note 4 2 2 11 4" xfId="37003"/>
    <cellStyle name="Note 4 2 2 12" xfId="37004"/>
    <cellStyle name="Note 4 2 2 12 2" xfId="37005"/>
    <cellStyle name="Note 4 2 2 12 3" xfId="37006"/>
    <cellStyle name="Note 4 2 2 12 4" xfId="37007"/>
    <cellStyle name="Note 4 2 2 13" xfId="37008"/>
    <cellStyle name="Note 4 2 2 13 2" xfId="37009"/>
    <cellStyle name="Note 4 2 2 13 3" xfId="37010"/>
    <cellStyle name="Note 4 2 2 13 4" xfId="37011"/>
    <cellStyle name="Note 4 2 2 14" xfId="37012"/>
    <cellStyle name="Note 4 2 2 14 2" xfId="37013"/>
    <cellStyle name="Note 4 2 2 14 3" xfId="37014"/>
    <cellStyle name="Note 4 2 2 14 4" xfId="37015"/>
    <cellStyle name="Note 4 2 2 15" xfId="37016"/>
    <cellStyle name="Note 4 2 2 15 2" xfId="37017"/>
    <cellStyle name="Note 4 2 2 15 3" xfId="37018"/>
    <cellStyle name="Note 4 2 2 15 4" xfId="37019"/>
    <cellStyle name="Note 4 2 2 16" xfId="37020"/>
    <cellStyle name="Note 4 2 2 16 2" xfId="37021"/>
    <cellStyle name="Note 4 2 2 16 3" xfId="37022"/>
    <cellStyle name="Note 4 2 2 16 4" xfId="37023"/>
    <cellStyle name="Note 4 2 2 17" xfId="37024"/>
    <cellStyle name="Note 4 2 2 17 2" xfId="37025"/>
    <cellStyle name="Note 4 2 2 17 3" xfId="37026"/>
    <cellStyle name="Note 4 2 2 17 4" xfId="37027"/>
    <cellStyle name="Note 4 2 2 18" xfId="37028"/>
    <cellStyle name="Note 4 2 2 18 2" xfId="37029"/>
    <cellStyle name="Note 4 2 2 18 3" xfId="37030"/>
    <cellStyle name="Note 4 2 2 18 4" xfId="37031"/>
    <cellStyle name="Note 4 2 2 19" xfId="37032"/>
    <cellStyle name="Note 4 2 2 19 2" xfId="37033"/>
    <cellStyle name="Note 4 2 2 19 3" xfId="37034"/>
    <cellStyle name="Note 4 2 2 19 4" xfId="37035"/>
    <cellStyle name="Note 4 2 2 2" xfId="37036"/>
    <cellStyle name="Note 4 2 2 2 10" xfId="37037"/>
    <cellStyle name="Note 4 2 2 2 10 2" xfId="37038"/>
    <cellStyle name="Note 4 2 2 2 10 3" xfId="37039"/>
    <cellStyle name="Note 4 2 2 2 10 4" xfId="37040"/>
    <cellStyle name="Note 4 2 2 2 11" xfId="37041"/>
    <cellStyle name="Note 4 2 2 2 11 2" xfId="37042"/>
    <cellStyle name="Note 4 2 2 2 11 3" xfId="37043"/>
    <cellStyle name="Note 4 2 2 2 11 4" xfId="37044"/>
    <cellStyle name="Note 4 2 2 2 12" xfId="37045"/>
    <cellStyle name="Note 4 2 2 2 12 2" xfId="37046"/>
    <cellStyle name="Note 4 2 2 2 12 3" xfId="37047"/>
    <cellStyle name="Note 4 2 2 2 12 4" xfId="37048"/>
    <cellStyle name="Note 4 2 2 2 13" xfId="37049"/>
    <cellStyle name="Note 4 2 2 2 13 2" xfId="37050"/>
    <cellStyle name="Note 4 2 2 2 13 3" xfId="37051"/>
    <cellStyle name="Note 4 2 2 2 13 4" xfId="37052"/>
    <cellStyle name="Note 4 2 2 2 14" xfId="37053"/>
    <cellStyle name="Note 4 2 2 2 14 2" xfId="37054"/>
    <cellStyle name="Note 4 2 2 2 14 3" xfId="37055"/>
    <cellStyle name="Note 4 2 2 2 14 4" xfId="37056"/>
    <cellStyle name="Note 4 2 2 2 15" xfId="37057"/>
    <cellStyle name="Note 4 2 2 2 15 2" xfId="37058"/>
    <cellStyle name="Note 4 2 2 2 15 3" xfId="37059"/>
    <cellStyle name="Note 4 2 2 2 15 4" xfId="37060"/>
    <cellStyle name="Note 4 2 2 2 16" xfId="37061"/>
    <cellStyle name="Note 4 2 2 2 16 2" xfId="37062"/>
    <cellStyle name="Note 4 2 2 2 16 3" xfId="37063"/>
    <cellStyle name="Note 4 2 2 2 16 4" xfId="37064"/>
    <cellStyle name="Note 4 2 2 2 17" xfId="37065"/>
    <cellStyle name="Note 4 2 2 2 17 2" xfId="37066"/>
    <cellStyle name="Note 4 2 2 2 17 3" xfId="37067"/>
    <cellStyle name="Note 4 2 2 2 17 4" xfId="37068"/>
    <cellStyle name="Note 4 2 2 2 18" xfId="37069"/>
    <cellStyle name="Note 4 2 2 2 18 2" xfId="37070"/>
    <cellStyle name="Note 4 2 2 2 18 3" xfId="37071"/>
    <cellStyle name="Note 4 2 2 2 18 4" xfId="37072"/>
    <cellStyle name="Note 4 2 2 2 19" xfId="37073"/>
    <cellStyle name="Note 4 2 2 2 19 2" xfId="37074"/>
    <cellStyle name="Note 4 2 2 2 19 3" xfId="37075"/>
    <cellStyle name="Note 4 2 2 2 19 4" xfId="37076"/>
    <cellStyle name="Note 4 2 2 2 2" xfId="37077"/>
    <cellStyle name="Note 4 2 2 2 2 10" xfId="37078"/>
    <cellStyle name="Note 4 2 2 2 2 10 2" xfId="37079"/>
    <cellStyle name="Note 4 2 2 2 2 10 3" xfId="37080"/>
    <cellStyle name="Note 4 2 2 2 2 10 4" xfId="37081"/>
    <cellStyle name="Note 4 2 2 2 2 11" xfId="37082"/>
    <cellStyle name="Note 4 2 2 2 2 11 2" xfId="37083"/>
    <cellStyle name="Note 4 2 2 2 2 11 3" xfId="37084"/>
    <cellStyle name="Note 4 2 2 2 2 11 4" xfId="37085"/>
    <cellStyle name="Note 4 2 2 2 2 12" xfId="37086"/>
    <cellStyle name="Note 4 2 2 2 2 12 2" xfId="37087"/>
    <cellStyle name="Note 4 2 2 2 2 12 3" xfId="37088"/>
    <cellStyle name="Note 4 2 2 2 2 12 4" xfId="37089"/>
    <cellStyle name="Note 4 2 2 2 2 13" xfId="37090"/>
    <cellStyle name="Note 4 2 2 2 2 13 2" xfId="37091"/>
    <cellStyle name="Note 4 2 2 2 2 13 3" xfId="37092"/>
    <cellStyle name="Note 4 2 2 2 2 13 4" xfId="37093"/>
    <cellStyle name="Note 4 2 2 2 2 14" xfId="37094"/>
    <cellStyle name="Note 4 2 2 2 2 14 2" xfId="37095"/>
    <cellStyle name="Note 4 2 2 2 2 14 3" xfId="37096"/>
    <cellStyle name="Note 4 2 2 2 2 14 4" xfId="37097"/>
    <cellStyle name="Note 4 2 2 2 2 15" xfId="37098"/>
    <cellStyle name="Note 4 2 2 2 2 15 2" xfId="37099"/>
    <cellStyle name="Note 4 2 2 2 2 15 3" xfId="37100"/>
    <cellStyle name="Note 4 2 2 2 2 15 4" xfId="37101"/>
    <cellStyle name="Note 4 2 2 2 2 16" xfId="37102"/>
    <cellStyle name="Note 4 2 2 2 2 16 2" xfId="37103"/>
    <cellStyle name="Note 4 2 2 2 2 16 3" xfId="37104"/>
    <cellStyle name="Note 4 2 2 2 2 16 4" xfId="37105"/>
    <cellStyle name="Note 4 2 2 2 2 17" xfId="37106"/>
    <cellStyle name="Note 4 2 2 2 2 17 2" xfId="37107"/>
    <cellStyle name="Note 4 2 2 2 2 17 3" xfId="37108"/>
    <cellStyle name="Note 4 2 2 2 2 17 4" xfId="37109"/>
    <cellStyle name="Note 4 2 2 2 2 18" xfId="37110"/>
    <cellStyle name="Note 4 2 2 2 2 18 2" xfId="37111"/>
    <cellStyle name="Note 4 2 2 2 2 18 3" xfId="37112"/>
    <cellStyle name="Note 4 2 2 2 2 18 4" xfId="37113"/>
    <cellStyle name="Note 4 2 2 2 2 19" xfId="37114"/>
    <cellStyle name="Note 4 2 2 2 2 19 2" xfId="37115"/>
    <cellStyle name="Note 4 2 2 2 2 19 3" xfId="37116"/>
    <cellStyle name="Note 4 2 2 2 2 19 4" xfId="37117"/>
    <cellStyle name="Note 4 2 2 2 2 2" xfId="37118"/>
    <cellStyle name="Note 4 2 2 2 2 2 2" xfId="37119"/>
    <cellStyle name="Note 4 2 2 2 2 2 3" xfId="37120"/>
    <cellStyle name="Note 4 2 2 2 2 2 4" xfId="37121"/>
    <cellStyle name="Note 4 2 2 2 2 20" xfId="37122"/>
    <cellStyle name="Note 4 2 2 2 2 20 2" xfId="37123"/>
    <cellStyle name="Note 4 2 2 2 2 20 3" xfId="37124"/>
    <cellStyle name="Note 4 2 2 2 2 20 4" xfId="37125"/>
    <cellStyle name="Note 4 2 2 2 2 21" xfId="37126"/>
    <cellStyle name="Note 4 2 2 2 2 22" xfId="37127"/>
    <cellStyle name="Note 4 2 2 2 2 3" xfId="37128"/>
    <cellStyle name="Note 4 2 2 2 2 3 2" xfId="37129"/>
    <cellStyle name="Note 4 2 2 2 2 3 3" xfId="37130"/>
    <cellStyle name="Note 4 2 2 2 2 3 4" xfId="37131"/>
    <cellStyle name="Note 4 2 2 2 2 4" xfId="37132"/>
    <cellStyle name="Note 4 2 2 2 2 4 2" xfId="37133"/>
    <cellStyle name="Note 4 2 2 2 2 4 3" xfId="37134"/>
    <cellStyle name="Note 4 2 2 2 2 4 4" xfId="37135"/>
    <cellStyle name="Note 4 2 2 2 2 5" xfId="37136"/>
    <cellStyle name="Note 4 2 2 2 2 5 2" xfId="37137"/>
    <cellStyle name="Note 4 2 2 2 2 5 3" xfId="37138"/>
    <cellStyle name="Note 4 2 2 2 2 5 4" xfId="37139"/>
    <cellStyle name="Note 4 2 2 2 2 6" xfId="37140"/>
    <cellStyle name="Note 4 2 2 2 2 6 2" xfId="37141"/>
    <cellStyle name="Note 4 2 2 2 2 6 3" xfId="37142"/>
    <cellStyle name="Note 4 2 2 2 2 6 4" xfId="37143"/>
    <cellStyle name="Note 4 2 2 2 2 7" xfId="37144"/>
    <cellStyle name="Note 4 2 2 2 2 7 2" xfId="37145"/>
    <cellStyle name="Note 4 2 2 2 2 7 3" xfId="37146"/>
    <cellStyle name="Note 4 2 2 2 2 7 4" xfId="37147"/>
    <cellStyle name="Note 4 2 2 2 2 8" xfId="37148"/>
    <cellStyle name="Note 4 2 2 2 2 8 2" xfId="37149"/>
    <cellStyle name="Note 4 2 2 2 2 8 3" xfId="37150"/>
    <cellStyle name="Note 4 2 2 2 2 8 4" xfId="37151"/>
    <cellStyle name="Note 4 2 2 2 2 9" xfId="37152"/>
    <cellStyle name="Note 4 2 2 2 2 9 2" xfId="37153"/>
    <cellStyle name="Note 4 2 2 2 2 9 3" xfId="37154"/>
    <cellStyle name="Note 4 2 2 2 2 9 4" xfId="37155"/>
    <cellStyle name="Note 4 2 2 2 20" xfId="37156"/>
    <cellStyle name="Note 4 2 2 2 20 2" xfId="37157"/>
    <cellStyle name="Note 4 2 2 2 20 3" xfId="37158"/>
    <cellStyle name="Note 4 2 2 2 20 4" xfId="37159"/>
    <cellStyle name="Note 4 2 2 2 21" xfId="37160"/>
    <cellStyle name="Note 4 2 2 2 21 2" xfId="37161"/>
    <cellStyle name="Note 4 2 2 2 21 3" xfId="37162"/>
    <cellStyle name="Note 4 2 2 2 21 4" xfId="37163"/>
    <cellStyle name="Note 4 2 2 2 22" xfId="37164"/>
    <cellStyle name="Note 4 2 2 2 23" xfId="37165"/>
    <cellStyle name="Note 4 2 2 2 3" xfId="37166"/>
    <cellStyle name="Note 4 2 2 2 3 2" xfId="37167"/>
    <cellStyle name="Note 4 2 2 2 3 3" xfId="37168"/>
    <cellStyle name="Note 4 2 2 2 3 4" xfId="37169"/>
    <cellStyle name="Note 4 2 2 2 4" xfId="37170"/>
    <cellStyle name="Note 4 2 2 2 4 2" xfId="37171"/>
    <cellStyle name="Note 4 2 2 2 4 3" xfId="37172"/>
    <cellStyle name="Note 4 2 2 2 4 4" xfId="37173"/>
    <cellStyle name="Note 4 2 2 2 5" xfId="37174"/>
    <cellStyle name="Note 4 2 2 2 5 2" xfId="37175"/>
    <cellStyle name="Note 4 2 2 2 5 3" xfId="37176"/>
    <cellStyle name="Note 4 2 2 2 5 4" xfId="37177"/>
    <cellStyle name="Note 4 2 2 2 6" xfId="37178"/>
    <cellStyle name="Note 4 2 2 2 6 2" xfId="37179"/>
    <cellStyle name="Note 4 2 2 2 6 3" xfId="37180"/>
    <cellStyle name="Note 4 2 2 2 6 4" xfId="37181"/>
    <cellStyle name="Note 4 2 2 2 7" xfId="37182"/>
    <cellStyle name="Note 4 2 2 2 7 2" xfId="37183"/>
    <cellStyle name="Note 4 2 2 2 7 3" xfId="37184"/>
    <cellStyle name="Note 4 2 2 2 7 4" xfId="37185"/>
    <cellStyle name="Note 4 2 2 2 8" xfId="37186"/>
    <cellStyle name="Note 4 2 2 2 8 2" xfId="37187"/>
    <cellStyle name="Note 4 2 2 2 8 3" xfId="37188"/>
    <cellStyle name="Note 4 2 2 2 8 4" xfId="37189"/>
    <cellStyle name="Note 4 2 2 2 9" xfId="37190"/>
    <cellStyle name="Note 4 2 2 2 9 2" xfId="37191"/>
    <cellStyle name="Note 4 2 2 2 9 3" xfId="37192"/>
    <cellStyle name="Note 4 2 2 2 9 4" xfId="37193"/>
    <cellStyle name="Note 4 2 2 20" xfId="37194"/>
    <cellStyle name="Note 4 2 2 20 2" xfId="37195"/>
    <cellStyle name="Note 4 2 2 20 3" xfId="37196"/>
    <cellStyle name="Note 4 2 2 20 4" xfId="37197"/>
    <cellStyle name="Note 4 2 2 21" xfId="37198"/>
    <cellStyle name="Note 4 2 2 21 2" xfId="37199"/>
    <cellStyle name="Note 4 2 2 21 3" xfId="37200"/>
    <cellStyle name="Note 4 2 2 21 4" xfId="37201"/>
    <cellStyle name="Note 4 2 2 22" xfId="37202"/>
    <cellStyle name="Note 4 2 2 23" xfId="37203"/>
    <cellStyle name="Note 4 2 2 3" xfId="37204"/>
    <cellStyle name="Note 4 2 2 3 2" xfId="37205"/>
    <cellStyle name="Note 4 2 2 3 3" xfId="37206"/>
    <cellStyle name="Note 4 2 2 3 4" xfId="37207"/>
    <cellStyle name="Note 4 2 2 4" xfId="37208"/>
    <cellStyle name="Note 4 2 2 4 2" xfId="37209"/>
    <cellStyle name="Note 4 2 2 4 3" xfId="37210"/>
    <cellStyle name="Note 4 2 2 4 4" xfId="37211"/>
    <cellStyle name="Note 4 2 2 5" xfId="37212"/>
    <cellStyle name="Note 4 2 2 5 2" xfId="37213"/>
    <cellStyle name="Note 4 2 2 5 3" xfId="37214"/>
    <cellStyle name="Note 4 2 2 5 4" xfId="37215"/>
    <cellStyle name="Note 4 2 2 6" xfId="37216"/>
    <cellStyle name="Note 4 2 2 6 2" xfId="37217"/>
    <cellStyle name="Note 4 2 2 6 3" xfId="37218"/>
    <cellStyle name="Note 4 2 2 6 4" xfId="37219"/>
    <cellStyle name="Note 4 2 2 7" xfId="37220"/>
    <cellStyle name="Note 4 2 2 7 2" xfId="37221"/>
    <cellStyle name="Note 4 2 2 7 3" xfId="37222"/>
    <cellStyle name="Note 4 2 2 7 4" xfId="37223"/>
    <cellStyle name="Note 4 2 2 8" xfId="37224"/>
    <cellStyle name="Note 4 2 2 8 2" xfId="37225"/>
    <cellStyle name="Note 4 2 2 8 3" xfId="37226"/>
    <cellStyle name="Note 4 2 2 8 4" xfId="37227"/>
    <cellStyle name="Note 4 2 2 9" xfId="37228"/>
    <cellStyle name="Note 4 2 2 9 2" xfId="37229"/>
    <cellStyle name="Note 4 2 2 9 3" xfId="37230"/>
    <cellStyle name="Note 4 2 2 9 4" xfId="37231"/>
    <cellStyle name="Note 4 2 20" xfId="37232"/>
    <cellStyle name="Note 4 2 20 2" xfId="37233"/>
    <cellStyle name="Note 4 2 20 3" xfId="37234"/>
    <cellStyle name="Note 4 2 20 4" xfId="37235"/>
    <cellStyle name="Note 4 2 21" xfId="37236"/>
    <cellStyle name="Note 4 2 21 2" xfId="37237"/>
    <cellStyle name="Note 4 2 21 3" xfId="37238"/>
    <cellStyle name="Note 4 2 21 4" xfId="37239"/>
    <cellStyle name="Note 4 2 22" xfId="37240"/>
    <cellStyle name="Note 4 2 23" xfId="37241"/>
    <cellStyle name="Note 4 2 24" xfId="37242"/>
    <cellStyle name="Note 4 2 3" xfId="37243"/>
    <cellStyle name="Note 4 2 3 2" xfId="37244"/>
    <cellStyle name="Note 4 2 3 3" xfId="37245"/>
    <cellStyle name="Note 4 2 3 4" xfId="37246"/>
    <cellStyle name="Note 4 2 4" xfId="37247"/>
    <cellStyle name="Note 4 2 4 2" xfId="37248"/>
    <cellStyle name="Note 4 2 4 3" xfId="37249"/>
    <cellStyle name="Note 4 2 4 4" xfId="37250"/>
    <cellStyle name="Note 4 2 5" xfId="37251"/>
    <cellStyle name="Note 4 2 5 2" xfId="37252"/>
    <cellStyle name="Note 4 2 5 3" xfId="37253"/>
    <cellStyle name="Note 4 2 5 4" xfId="37254"/>
    <cellStyle name="Note 4 2 6" xfId="37255"/>
    <cellStyle name="Note 4 2 6 2" xfId="37256"/>
    <cellStyle name="Note 4 2 6 3" xfId="37257"/>
    <cellStyle name="Note 4 2 6 4" xfId="37258"/>
    <cellStyle name="Note 4 2 7" xfId="37259"/>
    <cellStyle name="Note 4 2 7 2" xfId="37260"/>
    <cellStyle name="Note 4 2 7 3" xfId="37261"/>
    <cellStyle name="Note 4 2 7 4" xfId="37262"/>
    <cellStyle name="Note 4 2 8" xfId="37263"/>
    <cellStyle name="Note 4 2 8 2" xfId="37264"/>
    <cellStyle name="Note 4 2 8 3" xfId="37265"/>
    <cellStyle name="Note 4 2 8 4" xfId="37266"/>
    <cellStyle name="Note 4 2 9" xfId="37267"/>
    <cellStyle name="Note 4 2 9 2" xfId="37268"/>
    <cellStyle name="Note 4 2 9 3" xfId="37269"/>
    <cellStyle name="Note 4 2 9 4" xfId="37270"/>
    <cellStyle name="Note 4 20" xfId="37271"/>
    <cellStyle name="Note 4 20 2" xfId="37272"/>
    <cellStyle name="Note 4 20 3" xfId="37273"/>
    <cellStyle name="Note 4 20 4" xfId="37274"/>
    <cellStyle name="Note 4 21" xfId="37275"/>
    <cellStyle name="Note 4 21 2" xfId="37276"/>
    <cellStyle name="Note 4 21 3" xfId="37277"/>
    <cellStyle name="Note 4 21 4" xfId="37278"/>
    <cellStyle name="Note 4 22" xfId="37279"/>
    <cellStyle name="Note 4 22 2" xfId="37280"/>
    <cellStyle name="Note 4 22 3" xfId="37281"/>
    <cellStyle name="Note 4 22 4" xfId="37282"/>
    <cellStyle name="Note 4 23" xfId="37283"/>
    <cellStyle name="Note 4 23 2" xfId="37284"/>
    <cellStyle name="Note 4 23 3" xfId="37285"/>
    <cellStyle name="Note 4 23 4" xfId="37286"/>
    <cellStyle name="Note 4 24" xfId="37287"/>
    <cellStyle name="Note 4 24 2" xfId="37288"/>
    <cellStyle name="Note 4 24 3" xfId="37289"/>
    <cellStyle name="Note 4 24 4" xfId="37290"/>
    <cellStyle name="Note 4 25" xfId="37291"/>
    <cellStyle name="Note 4 25 2" xfId="37292"/>
    <cellStyle name="Note 4 25 3" xfId="37293"/>
    <cellStyle name="Note 4 25 4" xfId="37294"/>
    <cellStyle name="Note 4 26" xfId="37295"/>
    <cellStyle name="Note 4 26 2" xfId="37296"/>
    <cellStyle name="Note 4 26 3" xfId="37297"/>
    <cellStyle name="Note 4 26 4" xfId="37298"/>
    <cellStyle name="Note 4 27" xfId="37299"/>
    <cellStyle name="Note 4 28" xfId="37300"/>
    <cellStyle name="Note 4 29" xfId="37301"/>
    <cellStyle name="Note 4 3" xfId="37302"/>
    <cellStyle name="Note 4 3 10" xfId="37303"/>
    <cellStyle name="Note 4 3 10 2" xfId="37304"/>
    <cellStyle name="Note 4 3 10 3" xfId="37305"/>
    <cellStyle name="Note 4 3 10 4" xfId="37306"/>
    <cellStyle name="Note 4 3 11" xfId="37307"/>
    <cellStyle name="Note 4 3 11 2" xfId="37308"/>
    <cellStyle name="Note 4 3 11 3" xfId="37309"/>
    <cellStyle name="Note 4 3 11 4" xfId="37310"/>
    <cellStyle name="Note 4 3 12" xfId="37311"/>
    <cellStyle name="Note 4 3 12 2" xfId="37312"/>
    <cellStyle name="Note 4 3 12 3" xfId="37313"/>
    <cellStyle name="Note 4 3 12 4" xfId="37314"/>
    <cellStyle name="Note 4 3 13" xfId="37315"/>
    <cellStyle name="Note 4 3 13 2" xfId="37316"/>
    <cellStyle name="Note 4 3 13 3" xfId="37317"/>
    <cellStyle name="Note 4 3 13 4" xfId="37318"/>
    <cellStyle name="Note 4 3 14" xfId="37319"/>
    <cellStyle name="Note 4 3 14 2" xfId="37320"/>
    <cellStyle name="Note 4 3 14 3" xfId="37321"/>
    <cellStyle name="Note 4 3 14 4" xfId="37322"/>
    <cellStyle name="Note 4 3 15" xfId="37323"/>
    <cellStyle name="Note 4 3 15 2" xfId="37324"/>
    <cellStyle name="Note 4 3 15 3" xfId="37325"/>
    <cellStyle name="Note 4 3 15 4" xfId="37326"/>
    <cellStyle name="Note 4 3 16" xfId="37327"/>
    <cellStyle name="Note 4 3 16 2" xfId="37328"/>
    <cellStyle name="Note 4 3 16 3" xfId="37329"/>
    <cellStyle name="Note 4 3 16 4" xfId="37330"/>
    <cellStyle name="Note 4 3 17" xfId="37331"/>
    <cellStyle name="Note 4 3 17 2" xfId="37332"/>
    <cellStyle name="Note 4 3 17 3" xfId="37333"/>
    <cellStyle name="Note 4 3 17 4" xfId="37334"/>
    <cellStyle name="Note 4 3 18" xfId="37335"/>
    <cellStyle name="Note 4 3 18 2" xfId="37336"/>
    <cellStyle name="Note 4 3 18 3" xfId="37337"/>
    <cellStyle name="Note 4 3 18 4" xfId="37338"/>
    <cellStyle name="Note 4 3 19" xfId="37339"/>
    <cellStyle name="Note 4 3 19 2" xfId="37340"/>
    <cellStyle name="Note 4 3 19 3" xfId="37341"/>
    <cellStyle name="Note 4 3 19 4" xfId="37342"/>
    <cellStyle name="Note 4 3 2" xfId="37343"/>
    <cellStyle name="Note 4 3 2 2" xfId="37344"/>
    <cellStyle name="Note 4 3 2 3" xfId="37345"/>
    <cellStyle name="Note 4 3 2 4" xfId="37346"/>
    <cellStyle name="Note 4 3 20" xfId="37347"/>
    <cellStyle name="Note 4 3 20 2" xfId="37348"/>
    <cellStyle name="Note 4 3 20 3" xfId="37349"/>
    <cellStyle name="Note 4 3 20 4" xfId="37350"/>
    <cellStyle name="Note 4 3 21" xfId="37351"/>
    <cellStyle name="Note 4 3 22" xfId="37352"/>
    <cellStyle name="Note 4 3 3" xfId="37353"/>
    <cellStyle name="Note 4 3 3 2" xfId="37354"/>
    <cellStyle name="Note 4 3 3 3" xfId="37355"/>
    <cellStyle name="Note 4 3 3 4" xfId="37356"/>
    <cellStyle name="Note 4 3 4" xfId="37357"/>
    <cellStyle name="Note 4 3 4 2" xfId="37358"/>
    <cellStyle name="Note 4 3 4 3" xfId="37359"/>
    <cellStyle name="Note 4 3 4 4" xfId="37360"/>
    <cellStyle name="Note 4 3 5" xfId="37361"/>
    <cellStyle name="Note 4 3 5 2" xfId="37362"/>
    <cellStyle name="Note 4 3 5 3" xfId="37363"/>
    <cellStyle name="Note 4 3 5 4" xfId="37364"/>
    <cellStyle name="Note 4 3 6" xfId="37365"/>
    <cellStyle name="Note 4 3 6 2" xfId="37366"/>
    <cellStyle name="Note 4 3 6 3" xfId="37367"/>
    <cellStyle name="Note 4 3 6 4" xfId="37368"/>
    <cellStyle name="Note 4 3 7" xfId="37369"/>
    <cellStyle name="Note 4 3 7 2" xfId="37370"/>
    <cellStyle name="Note 4 3 7 3" xfId="37371"/>
    <cellStyle name="Note 4 3 7 4" xfId="37372"/>
    <cellStyle name="Note 4 3 8" xfId="37373"/>
    <cellStyle name="Note 4 3 8 2" xfId="37374"/>
    <cellStyle name="Note 4 3 8 3" xfId="37375"/>
    <cellStyle name="Note 4 3 8 4" xfId="37376"/>
    <cellStyle name="Note 4 3 9" xfId="37377"/>
    <cellStyle name="Note 4 3 9 2" xfId="37378"/>
    <cellStyle name="Note 4 3 9 3" xfId="37379"/>
    <cellStyle name="Note 4 3 9 4" xfId="37380"/>
    <cellStyle name="Note 4 30" xfId="37381"/>
    <cellStyle name="Note 4 31" xfId="37382"/>
    <cellStyle name="Note 4 4" xfId="37383"/>
    <cellStyle name="Note 4 4 10" xfId="37384"/>
    <cellStyle name="Note 4 4 10 2" xfId="37385"/>
    <cellStyle name="Note 4 4 10 3" xfId="37386"/>
    <cellStyle name="Note 4 4 10 4" xfId="37387"/>
    <cellStyle name="Note 4 4 11" xfId="37388"/>
    <cellStyle name="Note 4 4 11 2" xfId="37389"/>
    <cellStyle name="Note 4 4 11 3" xfId="37390"/>
    <cellStyle name="Note 4 4 11 4" xfId="37391"/>
    <cellStyle name="Note 4 4 12" xfId="37392"/>
    <cellStyle name="Note 4 4 12 2" xfId="37393"/>
    <cellStyle name="Note 4 4 12 3" xfId="37394"/>
    <cellStyle name="Note 4 4 12 4" xfId="37395"/>
    <cellStyle name="Note 4 4 13" xfId="37396"/>
    <cellStyle name="Note 4 4 13 2" xfId="37397"/>
    <cellStyle name="Note 4 4 13 3" xfId="37398"/>
    <cellStyle name="Note 4 4 13 4" xfId="37399"/>
    <cellStyle name="Note 4 4 14" xfId="37400"/>
    <cellStyle name="Note 4 4 14 2" xfId="37401"/>
    <cellStyle name="Note 4 4 14 3" xfId="37402"/>
    <cellStyle name="Note 4 4 14 4" xfId="37403"/>
    <cellStyle name="Note 4 4 15" xfId="37404"/>
    <cellStyle name="Note 4 4 15 2" xfId="37405"/>
    <cellStyle name="Note 4 4 15 3" xfId="37406"/>
    <cellStyle name="Note 4 4 15 4" xfId="37407"/>
    <cellStyle name="Note 4 4 16" xfId="37408"/>
    <cellStyle name="Note 4 4 16 2" xfId="37409"/>
    <cellStyle name="Note 4 4 16 3" xfId="37410"/>
    <cellStyle name="Note 4 4 16 4" xfId="37411"/>
    <cellStyle name="Note 4 4 17" xfId="37412"/>
    <cellStyle name="Note 4 4 17 2" xfId="37413"/>
    <cellStyle name="Note 4 4 17 3" xfId="37414"/>
    <cellStyle name="Note 4 4 17 4" xfId="37415"/>
    <cellStyle name="Note 4 4 18" xfId="37416"/>
    <cellStyle name="Note 4 4 18 2" xfId="37417"/>
    <cellStyle name="Note 4 4 18 3" xfId="37418"/>
    <cellStyle name="Note 4 4 18 4" xfId="37419"/>
    <cellStyle name="Note 4 4 19" xfId="37420"/>
    <cellStyle name="Note 4 4 19 2" xfId="37421"/>
    <cellStyle name="Note 4 4 19 3" xfId="37422"/>
    <cellStyle name="Note 4 4 19 4" xfId="37423"/>
    <cellStyle name="Note 4 4 2" xfId="37424"/>
    <cellStyle name="Note 4 4 2 2" xfId="37425"/>
    <cellStyle name="Note 4 4 2 3" xfId="37426"/>
    <cellStyle name="Note 4 4 2 4" xfId="37427"/>
    <cellStyle name="Note 4 4 20" xfId="37428"/>
    <cellStyle name="Note 4 4 20 2" xfId="37429"/>
    <cellStyle name="Note 4 4 20 3" xfId="37430"/>
    <cellStyle name="Note 4 4 20 4" xfId="37431"/>
    <cellStyle name="Note 4 4 21" xfId="37432"/>
    <cellStyle name="Note 4 4 22" xfId="37433"/>
    <cellStyle name="Note 4 4 3" xfId="37434"/>
    <cellStyle name="Note 4 4 3 2" xfId="37435"/>
    <cellStyle name="Note 4 4 3 3" xfId="37436"/>
    <cellStyle name="Note 4 4 3 4" xfId="37437"/>
    <cellStyle name="Note 4 4 4" xfId="37438"/>
    <cellStyle name="Note 4 4 4 2" xfId="37439"/>
    <cellStyle name="Note 4 4 4 3" xfId="37440"/>
    <cellStyle name="Note 4 4 4 4" xfId="37441"/>
    <cellStyle name="Note 4 4 5" xfId="37442"/>
    <cellStyle name="Note 4 4 5 2" xfId="37443"/>
    <cellStyle name="Note 4 4 5 3" xfId="37444"/>
    <cellStyle name="Note 4 4 5 4" xfId="37445"/>
    <cellStyle name="Note 4 4 6" xfId="37446"/>
    <cellStyle name="Note 4 4 6 2" xfId="37447"/>
    <cellStyle name="Note 4 4 6 3" xfId="37448"/>
    <cellStyle name="Note 4 4 6 4" xfId="37449"/>
    <cellStyle name="Note 4 4 7" xfId="37450"/>
    <cellStyle name="Note 4 4 7 2" xfId="37451"/>
    <cellStyle name="Note 4 4 7 3" xfId="37452"/>
    <cellStyle name="Note 4 4 7 4" xfId="37453"/>
    <cellStyle name="Note 4 4 8" xfId="37454"/>
    <cellStyle name="Note 4 4 8 2" xfId="37455"/>
    <cellStyle name="Note 4 4 8 3" xfId="37456"/>
    <cellStyle name="Note 4 4 8 4" xfId="37457"/>
    <cellStyle name="Note 4 4 9" xfId="37458"/>
    <cellStyle name="Note 4 4 9 2" xfId="37459"/>
    <cellStyle name="Note 4 4 9 3" xfId="37460"/>
    <cellStyle name="Note 4 4 9 4" xfId="37461"/>
    <cellStyle name="Note 4 5" xfId="37462"/>
    <cellStyle name="Note 4 5 10" xfId="37463"/>
    <cellStyle name="Note 4 5 10 2" xfId="37464"/>
    <cellStyle name="Note 4 5 10 3" xfId="37465"/>
    <cellStyle name="Note 4 5 10 4" xfId="37466"/>
    <cellStyle name="Note 4 5 11" xfId="37467"/>
    <cellStyle name="Note 4 5 11 2" xfId="37468"/>
    <cellStyle name="Note 4 5 11 3" xfId="37469"/>
    <cellStyle name="Note 4 5 11 4" xfId="37470"/>
    <cellStyle name="Note 4 5 12" xfId="37471"/>
    <cellStyle name="Note 4 5 12 2" xfId="37472"/>
    <cellStyle name="Note 4 5 12 3" xfId="37473"/>
    <cellStyle name="Note 4 5 12 4" xfId="37474"/>
    <cellStyle name="Note 4 5 13" xfId="37475"/>
    <cellStyle name="Note 4 5 13 2" xfId="37476"/>
    <cellStyle name="Note 4 5 13 3" xfId="37477"/>
    <cellStyle name="Note 4 5 13 4" xfId="37478"/>
    <cellStyle name="Note 4 5 14" xfId="37479"/>
    <cellStyle name="Note 4 5 14 2" xfId="37480"/>
    <cellStyle name="Note 4 5 14 3" xfId="37481"/>
    <cellStyle name="Note 4 5 14 4" xfId="37482"/>
    <cellStyle name="Note 4 5 15" xfId="37483"/>
    <cellStyle name="Note 4 5 15 2" xfId="37484"/>
    <cellStyle name="Note 4 5 15 3" xfId="37485"/>
    <cellStyle name="Note 4 5 15 4" xfId="37486"/>
    <cellStyle name="Note 4 5 16" xfId="37487"/>
    <cellStyle name="Note 4 5 16 2" xfId="37488"/>
    <cellStyle name="Note 4 5 16 3" xfId="37489"/>
    <cellStyle name="Note 4 5 16 4" xfId="37490"/>
    <cellStyle name="Note 4 5 17" xfId="37491"/>
    <cellStyle name="Note 4 5 17 2" xfId="37492"/>
    <cellStyle name="Note 4 5 17 3" xfId="37493"/>
    <cellStyle name="Note 4 5 17 4" xfId="37494"/>
    <cellStyle name="Note 4 5 18" xfId="37495"/>
    <cellStyle name="Note 4 5 18 2" xfId="37496"/>
    <cellStyle name="Note 4 5 18 3" xfId="37497"/>
    <cellStyle name="Note 4 5 18 4" xfId="37498"/>
    <cellStyle name="Note 4 5 19" xfId="37499"/>
    <cellStyle name="Note 4 5 19 2" xfId="37500"/>
    <cellStyle name="Note 4 5 19 3" xfId="37501"/>
    <cellStyle name="Note 4 5 19 4" xfId="37502"/>
    <cellStyle name="Note 4 5 2" xfId="37503"/>
    <cellStyle name="Note 4 5 2 2" xfId="37504"/>
    <cellStyle name="Note 4 5 2 3" xfId="37505"/>
    <cellStyle name="Note 4 5 2 4" xfId="37506"/>
    <cellStyle name="Note 4 5 20" xfId="37507"/>
    <cellStyle name="Note 4 5 20 2" xfId="37508"/>
    <cellStyle name="Note 4 5 20 3" xfId="37509"/>
    <cellStyle name="Note 4 5 20 4" xfId="37510"/>
    <cellStyle name="Note 4 5 21" xfId="37511"/>
    <cellStyle name="Note 4 5 22" xfId="37512"/>
    <cellStyle name="Note 4 5 3" xfId="37513"/>
    <cellStyle name="Note 4 5 3 2" xfId="37514"/>
    <cellStyle name="Note 4 5 3 3" xfId="37515"/>
    <cellStyle name="Note 4 5 3 4" xfId="37516"/>
    <cellStyle name="Note 4 5 4" xfId="37517"/>
    <cellStyle name="Note 4 5 4 2" xfId="37518"/>
    <cellStyle name="Note 4 5 4 3" xfId="37519"/>
    <cellStyle name="Note 4 5 4 4" xfId="37520"/>
    <cellStyle name="Note 4 5 5" xfId="37521"/>
    <cellStyle name="Note 4 5 5 2" xfId="37522"/>
    <cellStyle name="Note 4 5 5 3" xfId="37523"/>
    <cellStyle name="Note 4 5 5 4" xfId="37524"/>
    <cellStyle name="Note 4 5 6" xfId="37525"/>
    <cellStyle name="Note 4 5 6 2" xfId="37526"/>
    <cellStyle name="Note 4 5 6 3" xfId="37527"/>
    <cellStyle name="Note 4 5 6 4" xfId="37528"/>
    <cellStyle name="Note 4 5 7" xfId="37529"/>
    <cellStyle name="Note 4 5 7 2" xfId="37530"/>
    <cellStyle name="Note 4 5 7 3" xfId="37531"/>
    <cellStyle name="Note 4 5 7 4" xfId="37532"/>
    <cellStyle name="Note 4 5 8" xfId="37533"/>
    <cellStyle name="Note 4 5 8 2" xfId="37534"/>
    <cellStyle name="Note 4 5 8 3" xfId="37535"/>
    <cellStyle name="Note 4 5 8 4" xfId="37536"/>
    <cellStyle name="Note 4 5 9" xfId="37537"/>
    <cellStyle name="Note 4 5 9 2" xfId="37538"/>
    <cellStyle name="Note 4 5 9 3" xfId="37539"/>
    <cellStyle name="Note 4 5 9 4" xfId="37540"/>
    <cellStyle name="Note 4 6" xfId="37541"/>
    <cellStyle name="Note 4 6 10" xfId="37542"/>
    <cellStyle name="Note 4 6 10 2" xfId="37543"/>
    <cellStyle name="Note 4 6 10 3" xfId="37544"/>
    <cellStyle name="Note 4 6 10 4" xfId="37545"/>
    <cellStyle name="Note 4 6 11" xfId="37546"/>
    <cellStyle name="Note 4 6 11 2" xfId="37547"/>
    <cellStyle name="Note 4 6 11 3" xfId="37548"/>
    <cellStyle name="Note 4 6 11 4" xfId="37549"/>
    <cellStyle name="Note 4 6 12" xfId="37550"/>
    <cellStyle name="Note 4 6 12 2" xfId="37551"/>
    <cellStyle name="Note 4 6 12 3" xfId="37552"/>
    <cellStyle name="Note 4 6 12 4" xfId="37553"/>
    <cellStyle name="Note 4 6 13" xfId="37554"/>
    <cellStyle name="Note 4 6 13 2" xfId="37555"/>
    <cellStyle name="Note 4 6 13 3" xfId="37556"/>
    <cellStyle name="Note 4 6 13 4" xfId="37557"/>
    <cellStyle name="Note 4 6 14" xfId="37558"/>
    <cellStyle name="Note 4 6 14 2" xfId="37559"/>
    <cellStyle name="Note 4 6 14 3" xfId="37560"/>
    <cellStyle name="Note 4 6 14 4" xfId="37561"/>
    <cellStyle name="Note 4 6 15" xfId="37562"/>
    <cellStyle name="Note 4 6 15 2" xfId="37563"/>
    <cellStyle name="Note 4 6 15 3" xfId="37564"/>
    <cellStyle name="Note 4 6 15 4" xfId="37565"/>
    <cellStyle name="Note 4 6 16" xfId="37566"/>
    <cellStyle name="Note 4 6 16 2" xfId="37567"/>
    <cellStyle name="Note 4 6 16 3" xfId="37568"/>
    <cellStyle name="Note 4 6 16 4" xfId="37569"/>
    <cellStyle name="Note 4 6 17" xfId="37570"/>
    <cellStyle name="Note 4 6 17 2" xfId="37571"/>
    <cellStyle name="Note 4 6 17 3" xfId="37572"/>
    <cellStyle name="Note 4 6 17 4" xfId="37573"/>
    <cellStyle name="Note 4 6 18" xfId="37574"/>
    <cellStyle name="Note 4 6 18 2" xfId="37575"/>
    <cellStyle name="Note 4 6 18 3" xfId="37576"/>
    <cellStyle name="Note 4 6 18 4" xfId="37577"/>
    <cellStyle name="Note 4 6 19" xfId="37578"/>
    <cellStyle name="Note 4 6 19 2" xfId="37579"/>
    <cellStyle name="Note 4 6 19 3" xfId="37580"/>
    <cellStyle name="Note 4 6 19 4" xfId="37581"/>
    <cellStyle name="Note 4 6 2" xfId="37582"/>
    <cellStyle name="Note 4 6 2 2" xfId="37583"/>
    <cellStyle name="Note 4 6 2 3" xfId="37584"/>
    <cellStyle name="Note 4 6 2 4" xfId="37585"/>
    <cellStyle name="Note 4 6 20" xfId="37586"/>
    <cellStyle name="Note 4 6 20 2" xfId="37587"/>
    <cellStyle name="Note 4 6 20 3" xfId="37588"/>
    <cellStyle name="Note 4 6 20 4" xfId="37589"/>
    <cellStyle name="Note 4 6 21" xfId="37590"/>
    <cellStyle name="Note 4 6 22" xfId="37591"/>
    <cellStyle name="Note 4 6 3" xfId="37592"/>
    <cellStyle name="Note 4 6 3 2" xfId="37593"/>
    <cellStyle name="Note 4 6 3 3" xfId="37594"/>
    <cellStyle name="Note 4 6 3 4" xfId="37595"/>
    <cellStyle name="Note 4 6 4" xfId="37596"/>
    <cellStyle name="Note 4 6 4 2" xfId="37597"/>
    <cellStyle name="Note 4 6 4 3" xfId="37598"/>
    <cellStyle name="Note 4 6 4 4" xfId="37599"/>
    <cellStyle name="Note 4 6 5" xfId="37600"/>
    <cellStyle name="Note 4 6 5 2" xfId="37601"/>
    <cellStyle name="Note 4 6 5 3" xfId="37602"/>
    <cellStyle name="Note 4 6 5 4" xfId="37603"/>
    <cellStyle name="Note 4 6 6" xfId="37604"/>
    <cellStyle name="Note 4 6 6 2" xfId="37605"/>
    <cellStyle name="Note 4 6 6 3" xfId="37606"/>
    <cellStyle name="Note 4 6 6 4" xfId="37607"/>
    <cellStyle name="Note 4 6 7" xfId="37608"/>
    <cellStyle name="Note 4 6 7 2" xfId="37609"/>
    <cellStyle name="Note 4 6 7 3" xfId="37610"/>
    <cellStyle name="Note 4 6 7 4" xfId="37611"/>
    <cellStyle name="Note 4 6 8" xfId="37612"/>
    <cellStyle name="Note 4 6 8 2" xfId="37613"/>
    <cellStyle name="Note 4 6 8 3" xfId="37614"/>
    <cellStyle name="Note 4 6 8 4" xfId="37615"/>
    <cellStyle name="Note 4 6 9" xfId="37616"/>
    <cellStyle name="Note 4 6 9 2" xfId="37617"/>
    <cellStyle name="Note 4 6 9 3" xfId="37618"/>
    <cellStyle name="Note 4 6 9 4" xfId="37619"/>
    <cellStyle name="Note 4 7" xfId="37620"/>
    <cellStyle name="Note 4 7 10" xfId="37621"/>
    <cellStyle name="Note 4 7 10 2" xfId="37622"/>
    <cellStyle name="Note 4 7 10 3" xfId="37623"/>
    <cellStyle name="Note 4 7 10 4" xfId="37624"/>
    <cellStyle name="Note 4 7 11" xfId="37625"/>
    <cellStyle name="Note 4 7 11 2" xfId="37626"/>
    <cellStyle name="Note 4 7 11 3" xfId="37627"/>
    <cellStyle name="Note 4 7 11 4" xfId="37628"/>
    <cellStyle name="Note 4 7 12" xfId="37629"/>
    <cellStyle name="Note 4 7 12 2" xfId="37630"/>
    <cellStyle name="Note 4 7 12 3" xfId="37631"/>
    <cellStyle name="Note 4 7 12 4" xfId="37632"/>
    <cellStyle name="Note 4 7 13" xfId="37633"/>
    <cellStyle name="Note 4 7 13 2" xfId="37634"/>
    <cellStyle name="Note 4 7 13 3" xfId="37635"/>
    <cellStyle name="Note 4 7 13 4" xfId="37636"/>
    <cellStyle name="Note 4 7 14" xfId="37637"/>
    <cellStyle name="Note 4 7 14 2" xfId="37638"/>
    <cellStyle name="Note 4 7 14 3" xfId="37639"/>
    <cellStyle name="Note 4 7 14 4" xfId="37640"/>
    <cellStyle name="Note 4 7 15" xfId="37641"/>
    <cellStyle name="Note 4 7 15 2" xfId="37642"/>
    <cellStyle name="Note 4 7 15 3" xfId="37643"/>
    <cellStyle name="Note 4 7 15 4" xfId="37644"/>
    <cellStyle name="Note 4 7 16" xfId="37645"/>
    <cellStyle name="Note 4 7 16 2" xfId="37646"/>
    <cellStyle name="Note 4 7 16 3" xfId="37647"/>
    <cellStyle name="Note 4 7 16 4" xfId="37648"/>
    <cellStyle name="Note 4 7 17" xfId="37649"/>
    <cellStyle name="Note 4 7 17 2" xfId="37650"/>
    <cellStyle name="Note 4 7 17 3" xfId="37651"/>
    <cellStyle name="Note 4 7 17 4" xfId="37652"/>
    <cellStyle name="Note 4 7 18" xfId="37653"/>
    <cellStyle name="Note 4 7 18 2" xfId="37654"/>
    <cellStyle name="Note 4 7 18 3" xfId="37655"/>
    <cellStyle name="Note 4 7 18 4" xfId="37656"/>
    <cellStyle name="Note 4 7 19" xfId="37657"/>
    <cellStyle name="Note 4 7 19 2" xfId="37658"/>
    <cellStyle name="Note 4 7 19 3" xfId="37659"/>
    <cellStyle name="Note 4 7 19 4" xfId="37660"/>
    <cellStyle name="Note 4 7 2" xfId="37661"/>
    <cellStyle name="Note 4 7 2 2" xfId="37662"/>
    <cellStyle name="Note 4 7 2 3" xfId="37663"/>
    <cellStyle name="Note 4 7 2 4" xfId="37664"/>
    <cellStyle name="Note 4 7 20" xfId="37665"/>
    <cellStyle name="Note 4 7 20 2" xfId="37666"/>
    <cellStyle name="Note 4 7 20 3" xfId="37667"/>
    <cellStyle name="Note 4 7 20 4" xfId="37668"/>
    <cellStyle name="Note 4 7 21" xfId="37669"/>
    <cellStyle name="Note 4 7 22" xfId="37670"/>
    <cellStyle name="Note 4 7 3" xfId="37671"/>
    <cellStyle name="Note 4 7 3 2" xfId="37672"/>
    <cellStyle name="Note 4 7 3 3" xfId="37673"/>
    <cellStyle name="Note 4 7 3 4" xfId="37674"/>
    <cellStyle name="Note 4 7 4" xfId="37675"/>
    <cellStyle name="Note 4 7 4 2" xfId="37676"/>
    <cellStyle name="Note 4 7 4 3" xfId="37677"/>
    <cellStyle name="Note 4 7 4 4" xfId="37678"/>
    <cellStyle name="Note 4 7 5" xfId="37679"/>
    <cellStyle name="Note 4 7 5 2" xfId="37680"/>
    <cellStyle name="Note 4 7 5 3" xfId="37681"/>
    <cellStyle name="Note 4 7 5 4" xfId="37682"/>
    <cellStyle name="Note 4 7 6" xfId="37683"/>
    <cellStyle name="Note 4 7 6 2" xfId="37684"/>
    <cellStyle name="Note 4 7 6 3" xfId="37685"/>
    <cellStyle name="Note 4 7 6 4" xfId="37686"/>
    <cellStyle name="Note 4 7 7" xfId="37687"/>
    <cellStyle name="Note 4 7 7 2" xfId="37688"/>
    <cellStyle name="Note 4 7 7 3" xfId="37689"/>
    <cellStyle name="Note 4 7 7 4" xfId="37690"/>
    <cellStyle name="Note 4 7 8" xfId="37691"/>
    <cellStyle name="Note 4 7 8 2" xfId="37692"/>
    <cellStyle name="Note 4 7 8 3" xfId="37693"/>
    <cellStyle name="Note 4 7 8 4" xfId="37694"/>
    <cellStyle name="Note 4 7 9" xfId="37695"/>
    <cellStyle name="Note 4 7 9 2" xfId="37696"/>
    <cellStyle name="Note 4 7 9 3" xfId="37697"/>
    <cellStyle name="Note 4 7 9 4" xfId="37698"/>
    <cellStyle name="Note 4 8" xfId="37699"/>
    <cellStyle name="Note 4 8 2" xfId="37700"/>
    <cellStyle name="Note 4 8 3" xfId="37701"/>
    <cellStyle name="Note 4 9" xfId="37702"/>
    <cellStyle name="Note 4 9 2" xfId="37703"/>
    <cellStyle name="Note 4 9 3" xfId="37704"/>
    <cellStyle name="Note 4 9 4" xfId="37705"/>
    <cellStyle name="Note 40" xfId="37706"/>
    <cellStyle name="Note 40 2" xfId="37707"/>
    <cellStyle name="Note 40 3" xfId="37708"/>
    <cellStyle name="Note 40 4" xfId="37709"/>
    <cellStyle name="Note 41" xfId="37710"/>
    <cellStyle name="Note 41 2" xfId="37711"/>
    <cellStyle name="Note 41 3" xfId="37712"/>
    <cellStyle name="Note 41 4" xfId="37713"/>
    <cellStyle name="Note 42" xfId="37714"/>
    <cellStyle name="Note 42 2" xfId="37715"/>
    <cellStyle name="Note 42 3" xfId="37716"/>
    <cellStyle name="Note 42 4" xfId="37717"/>
    <cellStyle name="Note 43" xfId="37718"/>
    <cellStyle name="Note 43 2" xfId="37719"/>
    <cellStyle name="Note 44" xfId="37720"/>
    <cellStyle name="Note 44 2" xfId="37721"/>
    <cellStyle name="Note 45" xfId="37722"/>
    <cellStyle name="Note 46" xfId="37723"/>
    <cellStyle name="Note 47" xfId="37724"/>
    <cellStyle name="Note 5" xfId="37725"/>
    <cellStyle name="Note 5 10" xfId="37726"/>
    <cellStyle name="Note 5 10 10" xfId="37727"/>
    <cellStyle name="Note 5 10 10 2" xfId="37728"/>
    <cellStyle name="Note 5 10 10 3" xfId="37729"/>
    <cellStyle name="Note 5 10 10 4" xfId="37730"/>
    <cellStyle name="Note 5 10 11" xfId="37731"/>
    <cellStyle name="Note 5 10 11 2" xfId="37732"/>
    <cellStyle name="Note 5 10 11 3" xfId="37733"/>
    <cellStyle name="Note 5 10 11 4" xfId="37734"/>
    <cellStyle name="Note 5 10 12" xfId="37735"/>
    <cellStyle name="Note 5 10 12 2" xfId="37736"/>
    <cellStyle name="Note 5 10 12 3" xfId="37737"/>
    <cellStyle name="Note 5 10 12 4" xfId="37738"/>
    <cellStyle name="Note 5 10 13" xfId="37739"/>
    <cellStyle name="Note 5 10 13 2" xfId="37740"/>
    <cellStyle name="Note 5 10 13 3" xfId="37741"/>
    <cellStyle name="Note 5 10 13 4" xfId="37742"/>
    <cellStyle name="Note 5 10 14" xfId="37743"/>
    <cellStyle name="Note 5 10 14 2" xfId="37744"/>
    <cellStyle name="Note 5 10 14 3" xfId="37745"/>
    <cellStyle name="Note 5 10 14 4" xfId="37746"/>
    <cellStyle name="Note 5 10 15" xfId="37747"/>
    <cellStyle name="Note 5 10 15 2" xfId="37748"/>
    <cellStyle name="Note 5 10 15 3" xfId="37749"/>
    <cellStyle name="Note 5 10 15 4" xfId="37750"/>
    <cellStyle name="Note 5 10 16" xfId="37751"/>
    <cellStyle name="Note 5 10 16 2" xfId="37752"/>
    <cellStyle name="Note 5 10 16 3" xfId="37753"/>
    <cellStyle name="Note 5 10 16 4" xfId="37754"/>
    <cellStyle name="Note 5 10 17" xfId="37755"/>
    <cellStyle name="Note 5 10 17 2" xfId="37756"/>
    <cellStyle name="Note 5 10 17 3" xfId="37757"/>
    <cellStyle name="Note 5 10 17 4" xfId="37758"/>
    <cellStyle name="Note 5 10 18" xfId="37759"/>
    <cellStyle name="Note 5 10 18 2" xfId="37760"/>
    <cellStyle name="Note 5 10 18 3" xfId="37761"/>
    <cellStyle name="Note 5 10 18 4" xfId="37762"/>
    <cellStyle name="Note 5 10 19" xfId="37763"/>
    <cellStyle name="Note 5 10 19 2" xfId="37764"/>
    <cellStyle name="Note 5 10 19 3" xfId="37765"/>
    <cellStyle name="Note 5 10 19 4" xfId="37766"/>
    <cellStyle name="Note 5 10 2" xfId="37767"/>
    <cellStyle name="Note 5 10 2 2" xfId="37768"/>
    <cellStyle name="Note 5 10 2 3" xfId="37769"/>
    <cellStyle name="Note 5 10 2 4" xfId="37770"/>
    <cellStyle name="Note 5 10 20" xfId="37771"/>
    <cellStyle name="Note 5 10 20 2" xfId="37772"/>
    <cellStyle name="Note 5 10 20 3" xfId="37773"/>
    <cellStyle name="Note 5 10 20 4" xfId="37774"/>
    <cellStyle name="Note 5 10 21" xfId="37775"/>
    <cellStyle name="Note 5 10 22" xfId="37776"/>
    <cellStyle name="Note 5 10 3" xfId="37777"/>
    <cellStyle name="Note 5 10 3 2" xfId="37778"/>
    <cellStyle name="Note 5 10 3 3" xfId="37779"/>
    <cellStyle name="Note 5 10 3 4" xfId="37780"/>
    <cellStyle name="Note 5 10 4" xfId="37781"/>
    <cellStyle name="Note 5 10 4 2" xfId="37782"/>
    <cellStyle name="Note 5 10 4 3" xfId="37783"/>
    <cellStyle name="Note 5 10 4 4" xfId="37784"/>
    <cellStyle name="Note 5 10 5" xfId="37785"/>
    <cellStyle name="Note 5 10 5 2" xfId="37786"/>
    <cellStyle name="Note 5 10 5 3" xfId="37787"/>
    <cellStyle name="Note 5 10 5 4" xfId="37788"/>
    <cellStyle name="Note 5 10 6" xfId="37789"/>
    <cellStyle name="Note 5 10 6 2" xfId="37790"/>
    <cellStyle name="Note 5 10 6 3" xfId="37791"/>
    <cellStyle name="Note 5 10 6 4" xfId="37792"/>
    <cellStyle name="Note 5 10 7" xfId="37793"/>
    <cellStyle name="Note 5 10 7 2" xfId="37794"/>
    <cellStyle name="Note 5 10 7 3" xfId="37795"/>
    <cellStyle name="Note 5 10 7 4" xfId="37796"/>
    <cellStyle name="Note 5 10 8" xfId="37797"/>
    <cellStyle name="Note 5 10 8 2" xfId="37798"/>
    <cellStyle name="Note 5 10 8 3" xfId="37799"/>
    <cellStyle name="Note 5 10 8 4" xfId="37800"/>
    <cellStyle name="Note 5 10 9" xfId="37801"/>
    <cellStyle name="Note 5 10 9 2" xfId="37802"/>
    <cellStyle name="Note 5 10 9 3" xfId="37803"/>
    <cellStyle name="Note 5 10 9 4" xfId="37804"/>
    <cellStyle name="Note 5 11" xfId="37805"/>
    <cellStyle name="Note 5 11 10" xfId="37806"/>
    <cellStyle name="Note 5 11 10 2" xfId="37807"/>
    <cellStyle name="Note 5 11 10 3" xfId="37808"/>
    <cellStyle name="Note 5 11 10 4" xfId="37809"/>
    <cellStyle name="Note 5 11 11" xfId="37810"/>
    <cellStyle name="Note 5 11 11 2" xfId="37811"/>
    <cellStyle name="Note 5 11 11 3" xfId="37812"/>
    <cellStyle name="Note 5 11 11 4" xfId="37813"/>
    <cellStyle name="Note 5 11 12" xfId="37814"/>
    <cellStyle name="Note 5 11 12 2" xfId="37815"/>
    <cellStyle name="Note 5 11 12 3" xfId="37816"/>
    <cellStyle name="Note 5 11 12 4" xfId="37817"/>
    <cellStyle name="Note 5 11 13" xfId="37818"/>
    <cellStyle name="Note 5 11 13 2" xfId="37819"/>
    <cellStyle name="Note 5 11 13 3" xfId="37820"/>
    <cellStyle name="Note 5 11 13 4" xfId="37821"/>
    <cellStyle name="Note 5 11 14" xfId="37822"/>
    <cellStyle name="Note 5 11 14 2" xfId="37823"/>
    <cellStyle name="Note 5 11 14 3" xfId="37824"/>
    <cellStyle name="Note 5 11 14 4" xfId="37825"/>
    <cellStyle name="Note 5 11 15" xfId="37826"/>
    <cellStyle name="Note 5 11 15 2" xfId="37827"/>
    <cellStyle name="Note 5 11 15 3" xfId="37828"/>
    <cellStyle name="Note 5 11 15 4" xfId="37829"/>
    <cellStyle name="Note 5 11 16" xfId="37830"/>
    <cellStyle name="Note 5 11 16 2" xfId="37831"/>
    <cellStyle name="Note 5 11 16 3" xfId="37832"/>
    <cellStyle name="Note 5 11 16 4" xfId="37833"/>
    <cellStyle name="Note 5 11 17" xfId="37834"/>
    <cellStyle name="Note 5 11 17 2" xfId="37835"/>
    <cellStyle name="Note 5 11 17 3" xfId="37836"/>
    <cellStyle name="Note 5 11 17 4" xfId="37837"/>
    <cellStyle name="Note 5 11 18" xfId="37838"/>
    <cellStyle name="Note 5 11 18 2" xfId="37839"/>
    <cellStyle name="Note 5 11 18 3" xfId="37840"/>
    <cellStyle name="Note 5 11 18 4" xfId="37841"/>
    <cellStyle name="Note 5 11 19" xfId="37842"/>
    <cellStyle name="Note 5 11 19 2" xfId="37843"/>
    <cellStyle name="Note 5 11 19 3" xfId="37844"/>
    <cellStyle name="Note 5 11 19 4" xfId="37845"/>
    <cellStyle name="Note 5 11 2" xfId="37846"/>
    <cellStyle name="Note 5 11 2 2" xfId="37847"/>
    <cellStyle name="Note 5 11 2 3" xfId="37848"/>
    <cellStyle name="Note 5 11 2 4" xfId="37849"/>
    <cellStyle name="Note 5 11 20" xfId="37850"/>
    <cellStyle name="Note 5 11 20 2" xfId="37851"/>
    <cellStyle name="Note 5 11 20 3" xfId="37852"/>
    <cellStyle name="Note 5 11 20 4" xfId="37853"/>
    <cellStyle name="Note 5 11 21" xfId="37854"/>
    <cellStyle name="Note 5 11 22" xfId="37855"/>
    <cellStyle name="Note 5 11 3" xfId="37856"/>
    <cellStyle name="Note 5 11 3 2" xfId="37857"/>
    <cellStyle name="Note 5 11 3 3" xfId="37858"/>
    <cellStyle name="Note 5 11 3 4" xfId="37859"/>
    <cellStyle name="Note 5 11 4" xfId="37860"/>
    <cellStyle name="Note 5 11 4 2" xfId="37861"/>
    <cellStyle name="Note 5 11 4 3" xfId="37862"/>
    <cellStyle name="Note 5 11 4 4" xfId="37863"/>
    <cellStyle name="Note 5 11 5" xfId="37864"/>
    <cellStyle name="Note 5 11 5 2" xfId="37865"/>
    <cellStyle name="Note 5 11 5 3" xfId="37866"/>
    <cellStyle name="Note 5 11 5 4" xfId="37867"/>
    <cellStyle name="Note 5 11 6" xfId="37868"/>
    <cellStyle name="Note 5 11 6 2" xfId="37869"/>
    <cellStyle name="Note 5 11 6 3" xfId="37870"/>
    <cellStyle name="Note 5 11 6 4" xfId="37871"/>
    <cellStyle name="Note 5 11 7" xfId="37872"/>
    <cellStyle name="Note 5 11 7 2" xfId="37873"/>
    <cellStyle name="Note 5 11 7 3" xfId="37874"/>
    <cellStyle name="Note 5 11 7 4" xfId="37875"/>
    <cellStyle name="Note 5 11 8" xfId="37876"/>
    <cellStyle name="Note 5 11 8 2" xfId="37877"/>
    <cellStyle name="Note 5 11 8 3" xfId="37878"/>
    <cellStyle name="Note 5 11 8 4" xfId="37879"/>
    <cellStyle name="Note 5 11 9" xfId="37880"/>
    <cellStyle name="Note 5 11 9 2" xfId="37881"/>
    <cellStyle name="Note 5 11 9 3" xfId="37882"/>
    <cellStyle name="Note 5 11 9 4" xfId="37883"/>
    <cellStyle name="Note 5 12" xfId="37884"/>
    <cellStyle name="Note 5 12 10" xfId="37885"/>
    <cellStyle name="Note 5 12 10 2" xfId="37886"/>
    <cellStyle name="Note 5 12 10 3" xfId="37887"/>
    <cellStyle name="Note 5 12 10 4" xfId="37888"/>
    <cellStyle name="Note 5 12 11" xfId="37889"/>
    <cellStyle name="Note 5 12 11 2" xfId="37890"/>
    <cellStyle name="Note 5 12 11 3" xfId="37891"/>
    <cellStyle name="Note 5 12 11 4" xfId="37892"/>
    <cellStyle name="Note 5 12 12" xfId="37893"/>
    <cellStyle name="Note 5 12 12 2" xfId="37894"/>
    <cellStyle name="Note 5 12 12 3" xfId="37895"/>
    <cellStyle name="Note 5 12 12 4" xfId="37896"/>
    <cellStyle name="Note 5 12 13" xfId="37897"/>
    <cellStyle name="Note 5 12 13 2" xfId="37898"/>
    <cellStyle name="Note 5 12 13 3" xfId="37899"/>
    <cellStyle name="Note 5 12 13 4" xfId="37900"/>
    <cellStyle name="Note 5 12 14" xfId="37901"/>
    <cellStyle name="Note 5 12 14 2" xfId="37902"/>
    <cellStyle name="Note 5 12 14 3" xfId="37903"/>
    <cellStyle name="Note 5 12 14 4" xfId="37904"/>
    <cellStyle name="Note 5 12 15" xfId="37905"/>
    <cellStyle name="Note 5 12 15 2" xfId="37906"/>
    <cellStyle name="Note 5 12 15 3" xfId="37907"/>
    <cellStyle name="Note 5 12 15 4" xfId="37908"/>
    <cellStyle name="Note 5 12 16" xfId="37909"/>
    <cellStyle name="Note 5 12 16 2" xfId="37910"/>
    <cellStyle name="Note 5 12 16 3" xfId="37911"/>
    <cellStyle name="Note 5 12 16 4" xfId="37912"/>
    <cellStyle name="Note 5 12 17" xfId="37913"/>
    <cellStyle name="Note 5 12 17 2" xfId="37914"/>
    <cellStyle name="Note 5 12 17 3" xfId="37915"/>
    <cellStyle name="Note 5 12 17 4" xfId="37916"/>
    <cellStyle name="Note 5 12 18" xfId="37917"/>
    <cellStyle name="Note 5 12 18 2" xfId="37918"/>
    <cellStyle name="Note 5 12 18 3" xfId="37919"/>
    <cellStyle name="Note 5 12 18 4" xfId="37920"/>
    <cellStyle name="Note 5 12 19" xfId="37921"/>
    <cellStyle name="Note 5 12 19 2" xfId="37922"/>
    <cellStyle name="Note 5 12 19 3" xfId="37923"/>
    <cellStyle name="Note 5 12 19 4" xfId="37924"/>
    <cellStyle name="Note 5 12 2" xfId="37925"/>
    <cellStyle name="Note 5 12 2 2" xfId="37926"/>
    <cellStyle name="Note 5 12 2 3" xfId="37927"/>
    <cellStyle name="Note 5 12 2 4" xfId="37928"/>
    <cellStyle name="Note 5 12 20" xfId="37929"/>
    <cellStyle name="Note 5 12 20 2" xfId="37930"/>
    <cellStyle name="Note 5 12 20 3" xfId="37931"/>
    <cellStyle name="Note 5 12 20 4" xfId="37932"/>
    <cellStyle name="Note 5 12 21" xfId="37933"/>
    <cellStyle name="Note 5 12 22" xfId="37934"/>
    <cellStyle name="Note 5 12 3" xfId="37935"/>
    <cellStyle name="Note 5 12 3 2" xfId="37936"/>
    <cellStyle name="Note 5 12 3 3" xfId="37937"/>
    <cellStyle name="Note 5 12 3 4" xfId="37938"/>
    <cellStyle name="Note 5 12 4" xfId="37939"/>
    <cellStyle name="Note 5 12 4 2" xfId="37940"/>
    <cellStyle name="Note 5 12 4 3" xfId="37941"/>
    <cellStyle name="Note 5 12 4 4" xfId="37942"/>
    <cellStyle name="Note 5 12 5" xfId="37943"/>
    <cellStyle name="Note 5 12 5 2" xfId="37944"/>
    <cellStyle name="Note 5 12 5 3" xfId="37945"/>
    <cellStyle name="Note 5 12 5 4" xfId="37946"/>
    <cellStyle name="Note 5 12 6" xfId="37947"/>
    <cellStyle name="Note 5 12 6 2" xfId="37948"/>
    <cellStyle name="Note 5 12 6 3" xfId="37949"/>
    <cellStyle name="Note 5 12 6 4" xfId="37950"/>
    <cellStyle name="Note 5 12 7" xfId="37951"/>
    <cellStyle name="Note 5 12 7 2" xfId="37952"/>
    <cellStyle name="Note 5 12 7 3" xfId="37953"/>
    <cellStyle name="Note 5 12 7 4" xfId="37954"/>
    <cellStyle name="Note 5 12 8" xfId="37955"/>
    <cellStyle name="Note 5 12 8 2" xfId="37956"/>
    <cellStyle name="Note 5 12 8 3" xfId="37957"/>
    <cellStyle name="Note 5 12 8 4" xfId="37958"/>
    <cellStyle name="Note 5 12 9" xfId="37959"/>
    <cellStyle name="Note 5 12 9 2" xfId="37960"/>
    <cellStyle name="Note 5 12 9 3" xfId="37961"/>
    <cellStyle name="Note 5 12 9 4" xfId="37962"/>
    <cellStyle name="Note 5 13" xfId="37963"/>
    <cellStyle name="Note 5 13 2" xfId="37964"/>
    <cellStyle name="Note 5 13 2 10" xfId="37965"/>
    <cellStyle name="Note 5 13 2 10 2" xfId="37966"/>
    <cellStyle name="Note 5 13 2 10 3" xfId="37967"/>
    <cellStyle name="Note 5 13 2 10 4" xfId="37968"/>
    <cellStyle name="Note 5 13 2 11" xfId="37969"/>
    <cellStyle name="Note 5 13 2 11 2" xfId="37970"/>
    <cellStyle name="Note 5 13 2 11 3" xfId="37971"/>
    <cellStyle name="Note 5 13 2 11 4" xfId="37972"/>
    <cellStyle name="Note 5 13 2 12" xfId="37973"/>
    <cellStyle name="Note 5 13 2 12 2" xfId="37974"/>
    <cellStyle name="Note 5 13 2 12 3" xfId="37975"/>
    <cellStyle name="Note 5 13 2 12 4" xfId="37976"/>
    <cellStyle name="Note 5 13 2 13" xfId="37977"/>
    <cellStyle name="Note 5 13 2 13 2" xfId="37978"/>
    <cellStyle name="Note 5 13 2 13 3" xfId="37979"/>
    <cellStyle name="Note 5 13 2 13 4" xfId="37980"/>
    <cellStyle name="Note 5 13 2 14" xfId="37981"/>
    <cellStyle name="Note 5 13 2 14 2" xfId="37982"/>
    <cellStyle name="Note 5 13 2 14 3" xfId="37983"/>
    <cellStyle name="Note 5 13 2 14 4" xfId="37984"/>
    <cellStyle name="Note 5 13 2 15" xfId="37985"/>
    <cellStyle name="Note 5 13 2 15 2" xfId="37986"/>
    <cellStyle name="Note 5 13 2 15 3" xfId="37987"/>
    <cellStyle name="Note 5 13 2 15 4" xfId="37988"/>
    <cellStyle name="Note 5 13 2 16" xfId="37989"/>
    <cellStyle name="Note 5 13 2 16 2" xfId="37990"/>
    <cellStyle name="Note 5 13 2 16 3" xfId="37991"/>
    <cellStyle name="Note 5 13 2 16 4" xfId="37992"/>
    <cellStyle name="Note 5 13 2 17" xfId="37993"/>
    <cellStyle name="Note 5 13 2 17 2" xfId="37994"/>
    <cellStyle name="Note 5 13 2 17 3" xfId="37995"/>
    <cellStyle name="Note 5 13 2 17 4" xfId="37996"/>
    <cellStyle name="Note 5 13 2 18" xfId="37997"/>
    <cellStyle name="Note 5 13 2 18 2" xfId="37998"/>
    <cellStyle name="Note 5 13 2 18 3" xfId="37999"/>
    <cellStyle name="Note 5 13 2 18 4" xfId="38000"/>
    <cellStyle name="Note 5 13 2 19" xfId="38001"/>
    <cellStyle name="Note 5 13 2 19 2" xfId="38002"/>
    <cellStyle name="Note 5 13 2 19 3" xfId="38003"/>
    <cellStyle name="Note 5 13 2 19 4" xfId="38004"/>
    <cellStyle name="Note 5 13 2 2" xfId="38005"/>
    <cellStyle name="Note 5 13 2 2 2" xfId="38006"/>
    <cellStyle name="Note 5 13 2 2 3" xfId="38007"/>
    <cellStyle name="Note 5 13 2 2 4" xfId="38008"/>
    <cellStyle name="Note 5 13 2 20" xfId="38009"/>
    <cellStyle name="Note 5 13 2 20 2" xfId="38010"/>
    <cellStyle name="Note 5 13 2 20 3" xfId="38011"/>
    <cellStyle name="Note 5 13 2 20 4" xfId="38012"/>
    <cellStyle name="Note 5 13 2 21" xfId="38013"/>
    <cellStyle name="Note 5 13 2 22" xfId="38014"/>
    <cellStyle name="Note 5 13 2 3" xfId="38015"/>
    <cellStyle name="Note 5 13 2 3 2" xfId="38016"/>
    <cellStyle name="Note 5 13 2 3 3" xfId="38017"/>
    <cellStyle name="Note 5 13 2 3 4" xfId="38018"/>
    <cellStyle name="Note 5 13 2 4" xfId="38019"/>
    <cellStyle name="Note 5 13 2 4 2" xfId="38020"/>
    <cellStyle name="Note 5 13 2 4 3" xfId="38021"/>
    <cellStyle name="Note 5 13 2 4 4" xfId="38022"/>
    <cellStyle name="Note 5 13 2 5" xfId="38023"/>
    <cellStyle name="Note 5 13 2 5 2" xfId="38024"/>
    <cellStyle name="Note 5 13 2 5 3" xfId="38025"/>
    <cellStyle name="Note 5 13 2 5 4" xfId="38026"/>
    <cellStyle name="Note 5 13 2 6" xfId="38027"/>
    <cellStyle name="Note 5 13 2 6 2" xfId="38028"/>
    <cellStyle name="Note 5 13 2 6 3" xfId="38029"/>
    <cellStyle name="Note 5 13 2 6 4" xfId="38030"/>
    <cellStyle name="Note 5 13 2 7" xfId="38031"/>
    <cellStyle name="Note 5 13 2 7 2" xfId="38032"/>
    <cellStyle name="Note 5 13 2 7 3" xfId="38033"/>
    <cellStyle name="Note 5 13 2 7 4" xfId="38034"/>
    <cellStyle name="Note 5 13 2 8" xfId="38035"/>
    <cellStyle name="Note 5 13 2 8 2" xfId="38036"/>
    <cellStyle name="Note 5 13 2 8 3" xfId="38037"/>
    <cellStyle name="Note 5 13 2 8 4" xfId="38038"/>
    <cellStyle name="Note 5 13 2 9" xfId="38039"/>
    <cellStyle name="Note 5 13 2 9 2" xfId="38040"/>
    <cellStyle name="Note 5 13 2 9 3" xfId="38041"/>
    <cellStyle name="Note 5 13 2 9 4" xfId="38042"/>
    <cellStyle name="Note 5 13 3" xfId="38043"/>
    <cellStyle name="Note 5 14" xfId="38044"/>
    <cellStyle name="Note 5 14 2" xfId="38045"/>
    <cellStyle name="Note 5 14 2 10" xfId="38046"/>
    <cellStyle name="Note 5 14 2 10 2" xfId="38047"/>
    <cellStyle name="Note 5 14 2 10 3" xfId="38048"/>
    <cellStyle name="Note 5 14 2 10 4" xfId="38049"/>
    <cellStyle name="Note 5 14 2 11" xfId="38050"/>
    <cellStyle name="Note 5 14 2 11 2" xfId="38051"/>
    <cellStyle name="Note 5 14 2 11 3" xfId="38052"/>
    <cellStyle name="Note 5 14 2 11 4" xfId="38053"/>
    <cellStyle name="Note 5 14 2 12" xfId="38054"/>
    <cellStyle name="Note 5 14 2 12 2" xfId="38055"/>
    <cellStyle name="Note 5 14 2 12 3" xfId="38056"/>
    <cellStyle name="Note 5 14 2 12 4" xfId="38057"/>
    <cellStyle name="Note 5 14 2 13" xfId="38058"/>
    <cellStyle name="Note 5 14 2 13 2" xfId="38059"/>
    <cellStyle name="Note 5 14 2 13 3" xfId="38060"/>
    <cellStyle name="Note 5 14 2 13 4" xfId="38061"/>
    <cellStyle name="Note 5 14 2 14" xfId="38062"/>
    <cellStyle name="Note 5 14 2 14 2" xfId="38063"/>
    <cellStyle name="Note 5 14 2 14 3" xfId="38064"/>
    <cellStyle name="Note 5 14 2 14 4" xfId="38065"/>
    <cellStyle name="Note 5 14 2 15" xfId="38066"/>
    <cellStyle name="Note 5 14 2 15 2" xfId="38067"/>
    <cellStyle name="Note 5 14 2 15 3" xfId="38068"/>
    <cellStyle name="Note 5 14 2 15 4" xfId="38069"/>
    <cellStyle name="Note 5 14 2 16" xfId="38070"/>
    <cellStyle name="Note 5 14 2 16 2" xfId="38071"/>
    <cellStyle name="Note 5 14 2 16 3" xfId="38072"/>
    <cellStyle name="Note 5 14 2 16 4" xfId="38073"/>
    <cellStyle name="Note 5 14 2 17" xfId="38074"/>
    <cellStyle name="Note 5 14 2 17 2" xfId="38075"/>
    <cellStyle name="Note 5 14 2 17 3" xfId="38076"/>
    <cellStyle name="Note 5 14 2 17 4" xfId="38077"/>
    <cellStyle name="Note 5 14 2 18" xfId="38078"/>
    <cellStyle name="Note 5 14 2 18 2" xfId="38079"/>
    <cellStyle name="Note 5 14 2 18 3" xfId="38080"/>
    <cellStyle name="Note 5 14 2 18 4" xfId="38081"/>
    <cellStyle name="Note 5 14 2 19" xfId="38082"/>
    <cellStyle name="Note 5 14 2 19 2" xfId="38083"/>
    <cellStyle name="Note 5 14 2 19 3" xfId="38084"/>
    <cellStyle name="Note 5 14 2 19 4" xfId="38085"/>
    <cellStyle name="Note 5 14 2 2" xfId="38086"/>
    <cellStyle name="Note 5 14 2 2 2" xfId="38087"/>
    <cellStyle name="Note 5 14 2 2 3" xfId="38088"/>
    <cellStyle name="Note 5 14 2 2 4" xfId="38089"/>
    <cellStyle name="Note 5 14 2 20" xfId="38090"/>
    <cellStyle name="Note 5 14 2 20 2" xfId="38091"/>
    <cellStyle name="Note 5 14 2 20 3" xfId="38092"/>
    <cellStyle name="Note 5 14 2 20 4" xfId="38093"/>
    <cellStyle name="Note 5 14 2 21" xfId="38094"/>
    <cellStyle name="Note 5 14 2 22" xfId="38095"/>
    <cellStyle name="Note 5 14 2 3" xfId="38096"/>
    <cellStyle name="Note 5 14 2 3 2" xfId="38097"/>
    <cellStyle name="Note 5 14 2 3 3" xfId="38098"/>
    <cellStyle name="Note 5 14 2 3 4" xfId="38099"/>
    <cellStyle name="Note 5 14 2 4" xfId="38100"/>
    <cellStyle name="Note 5 14 2 4 2" xfId="38101"/>
    <cellStyle name="Note 5 14 2 4 3" xfId="38102"/>
    <cellStyle name="Note 5 14 2 4 4" xfId="38103"/>
    <cellStyle name="Note 5 14 2 5" xfId="38104"/>
    <cellStyle name="Note 5 14 2 5 2" xfId="38105"/>
    <cellStyle name="Note 5 14 2 5 3" xfId="38106"/>
    <cellStyle name="Note 5 14 2 5 4" xfId="38107"/>
    <cellStyle name="Note 5 14 2 6" xfId="38108"/>
    <cellStyle name="Note 5 14 2 6 2" xfId="38109"/>
    <cellStyle name="Note 5 14 2 6 3" xfId="38110"/>
    <cellStyle name="Note 5 14 2 6 4" xfId="38111"/>
    <cellStyle name="Note 5 14 2 7" xfId="38112"/>
    <cellStyle name="Note 5 14 2 7 2" xfId="38113"/>
    <cellStyle name="Note 5 14 2 7 3" xfId="38114"/>
    <cellStyle name="Note 5 14 2 7 4" xfId="38115"/>
    <cellStyle name="Note 5 14 2 8" xfId="38116"/>
    <cellStyle name="Note 5 14 2 8 2" xfId="38117"/>
    <cellStyle name="Note 5 14 2 8 3" xfId="38118"/>
    <cellStyle name="Note 5 14 2 8 4" xfId="38119"/>
    <cellStyle name="Note 5 14 2 9" xfId="38120"/>
    <cellStyle name="Note 5 14 2 9 2" xfId="38121"/>
    <cellStyle name="Note 5 14 2 9 3" xfId="38122"/>
    <cellStyle name="Note 5 14 2 9 4" xfId="38123"/>
    <cellStyle name="Note 5 14 3" xfId="38124"/>
    <cellStyle name="Note 5 15" xfId="38125"/>
    <cellStyle name="Note 5 15 2" xfId="38126"/>
    <cellStyle name="Note 5 15 2 10" xfId="38127"/>
    <cellStyle name="Note 5 15 2 10 2" xfId="38128"/>
    <cellStyle name="Note 5 15 2 10 3" xfId="38129"/>
    <cellStyle name="Note 5 15 2 10 4" xfId="38130"/>
    <cellStyle name="Note 5 15 2 11" xfId="38131"/>
    <cellStyle name="Note 5 15 2 11 2" xfId="38132"/>
    <cellStyle name="Note 5 15 2 11 3" xfId="38133"/>
    <cellStyle name="Note 5 15 2 11 4" xfId="38134"/>
    <cellStyle name="Note 5 15 2 12" xfId="38135"/>
    <cellStyle name="Note 5 15 2 12 2" xfId="38136"/>
    <cellStyle name="Note 5 15 2 12 3" xfId="38137"/>
    <cellStyle name="Note 5 15 2 12 4" xfId="38138"/>
    <cellStyle name="Note 5 15 2 13" xfId="38139"/>
    <cellStyle name="Note 5 15 2 13 2" xfId="38140"/>
    <cellStyle name="Note 5 15 2 13 3" xfId="38141"/>
    <cellStyle name="Note 5 15 2 13 4" xfId="38142"/>
    <cellStyle name="Note 5 15 2 14" xfId="38143"/>
    <cellStyle name="Note 5 15 2 14 2" xfId="38144"/>
    <cellStyle name="Note 5 15 2 14 3" xfId="38145"/>
    <cellStyle name="Note 5 15 2 14 4" xfId="38146"/>
    <cellStyle name="Note 5 15 2 15" xfId="38147"/>
    <cellStyle name="Note 5 15 2 15 2" xfId="38148"/>
    <cellStyle name="Note 5 15 2 15 3" xfId="38149"/>
    <cellStyle name="Note 5 15 2 15 4" xfId="38150"/>
    <cellStyle name="Note 5 15 2 16" xfId="38151"/>
    <cellStyle name="Note 5 15 2 16 2" xfId="38152"/>
    <cellStyle name="Note 5 15 2 16 3" xfId="38153"/>
    <cellStyle name="Note 5 15 2 16 4" xfId="38154"/>
    <cellStyle name="Note 5 15 2 17" xfId="38155"/>
    <cellStyle name="Note 5 15 2 17 2" xfId="38156"/>
    <cellStyle name="Note 5 15 2 17 3" xfId="38157"/>
    <cellStyle name="Note 5 15 2 17 4" xfId="38158"/>
    <cellStyle name="Note 5 15 2 18" xfId="38159"/>
    <cellStyle name="Note 5 15 2 18 2" xfId="38160"/>
    <cellStyle name="Note 5 15 2 18 3" xfId="38161"/>
    <cellStyle name="Note 5 15 2 18 4" xfId="38162"/>
    <cellStyle name="Note 5 15 2 19" xfId="38163"/>
    <cellStyle name="Note 5 15 2 19 2" xfId="38164"/>
    <cellStyle name="Note 5 15 2 19 3" xfId="38165"/>
    <cellStyle name="Note 5 15 2 19 4" xfId="38166"/>
    <cellStyle name="Note 5 15 2 2" xfId="38167"/>
    <cellStyle name="Note 5 15 2 2 2" xfId="38168"/>
    <cellStyle name="Note 5 15 2 2 3" xfId="38169"/>
    <cellStyle name="Note 5 15 2 2 4" xfId="38170"/>
    <cellStyle name="Note 5 15 2 20" xfId="38171"/>
    <cellStyle name="Note 5 15 2 20 2" xfId="38172"/>
    <cellStyle name="Note 5 15 2 20 3" xfId="38173"/>
    <cellStyle name="Note 5 15 2 20 4" xfId="38174"/>
    <cellStyle name="Note 5 15 2 21" xfId="38175"/>
    <cellStyle name="Note 5 15 2 22" xfId="38176"/>
    <cellStyle name="Note 5 15 2 3" xfId="38177"/>
    <cellStyle name="Note 5 15 2 3 2" xfId="38178"/>
    <cellStyle name="Note 5 15 2 3 3" xfId="38179"/>
    <cellStyle name="Note 5 15 2 3 4" xfId="38180"/>
    <cellStyle name="Note 5 15 2 4" xfId="38181"/>
    <cellStyle name="Note 5 15 2 4 2" xfId="38182"/>
    <cellStyle name="Note 5 15 2 4 3" xfId="38183"/>
    <cellStyle name="Note 5 15 2 4 4" xfId="38184"/>
    <cellStyle name="Note 5 15 2 5" xfId="38185"/>
    <cellStyle name="Note 5 15 2 5 2" xfId="38186"/>
    <cellStyle name="Note 5 15 2 5 3" xfId="38187"/>
    <cellStyle name="Note 5 15 2 5 4" xfId="38188"/>
    <cellStyle name="Note 5 15 2 6" xfId="38189"/>
    <cellStyle name="Note 5 15 2 6 2" xfId="38190"/>
    <cellStyle name="Note 5 15 2 6 3" xfId="38191"/>
    <cellStyle name="Note 5 15 2 6 4" xfId="38192"/>
    <cellStyle name="Note 5 15 2 7" xfId="38193"/>
    <cellStyle name="Note 5 15 2 7 2" xfId="38194"/>
    <cellStyle name="Note 5 15 2 7 3" xfId="38195"/>
    <cellStyle name="Note 5 15 2 7 4" xfId="38196"/>
    <cellStyle name="Note 5 15 2 8" xfId="38197"/>
    <cellStyle name="Note 5 15 2 8 2" xfId="38198"/>
    <cellStyle name="Note 5 15 2 8 3" xfId="38199"/>
    <cellStyle name="Note 5 15 2 8 4" xfId="38200"/>
    <cellStyle name="Note 5 15 2 9" xfId="38201"/>
    <cellStyle name="Note 5 15 2 9 2" xfId="38202"/>
    <cellStyle name="Note 5 15 2 9 3" xfId="38203"/>
    <cellStyle name="Note 5 15 2 9 4" xfId="38204"/>
    <cellStyle name="Note 5 15 3" xfId="38205"/>
    <cellStyle name="Note 5 16" xfId="38206"/>
    <cellStyle name="Note 5 16 10" xfId="38207"/>
    <cellStyle name="Note 5 16 10 2" xfId="38208"/>
    <cellStyle name="Note 5 16 10 3" xfId="38209"/>
    <cellStyle name="Note 5 16 10 4" xfId="38210"/>
    <cellStyle name="Note 5 16 11" xfId="38211"/>
    <cellStyle name="Note 5 16 11 2" xfId="38212"/>
    <cellStyle name="Note 5 16 11 3" xfId="38213"/>
    <cellStyle name="Note 5 16 11 4" xfId="38214"/>
    <cellStyle name="Note 5 16 12" xfId="38215"/>
    <cellStyle name="Note 5 16 12 2" xfId="38216"/>
    <cellStyle name="Note 5 16 12 3" xfId="38217"/>
    <cellStyle name="Note 5 16 12 4" xfId="38218"/>
    <cellStyle name="Note 5 16 13" xfId="38219"/>
    <cellStyle name="Note 5 16 13 2" xfId="38220"/>
    <cellStyle name="Note 5 16 13 3" xfId="38221"/>
    <cellStyle name="Note 5 16 13 4" xfId="38222"/>
    <cellStyle name="Note 5 16 14" xfId="38223"/>
    <cellStyle name="Note 5 16 14 2" xfId="38224"/>
    <cellStyle name="Note 5 16 14 3" xfId="38225"/>
    <cellStyle name="Note 5 16 14 4" xfId="38226"/>
    <cellStyle name="Note 5 16 15" xfId="38227"/>
    <cellStyle name="Note 5 16 15 2" xfId="38228"/>
    <cellStyle name="Note 5 16 15 3" xfId="38229"/>
    <cellStyle name="Note 5 16 15 4" xfId="38230"/>
    <cellStyle name="Note 5 16 16" xfId="38231"/>
    <cellStyle name="Note 5 16 16 2" xfId="38232"/>
    <cellStyle name="Note 5 16 16 3" xfId="38233"/>
    <cellStyle name="Note 5 16 16 4" xfId="38234"/>
    <cellStyle name="Note 5 16 17" xfId="38235"/>
    <cellStyle name="Note 5 16 17 2" xfId="38236"/>
    <cellStyle name="Note 5 16 17 3" xfId="38237"/>
    <cellStyle name="Note 5 16 17 4" xfId="38238"/>
    <cellStyle name="Note 5 16 18" xfId="38239"/>
    <cellStyle name="Note 5 16 18 2" xfId="38240"/>
    <cellStyle name="Note 5 16 18 3" xfId="38241"/>
    <cellStyle name="Note 5 16 18 4" xfId="38242"/>
    <cellStyle name="Note 5 16 19" xfId="38243"/>
    <cellStyle name="Note 5 16 19 2" xfId="38244"/>
    <cellStyle name="Note 5 16 19 3" xfId="38245"/>
    <cellStyle name="Note 5 16 19 4" xfId="38246"/>
    <cellStyle name="Note 5 16 2" xfId="38247"/>
    <cellStyle name="Note 5 16 2 2" xfId="38248"/>
    <cellStyle name="Note 5 16 2 3" xfId="38249"/>
    <cellStyle name="Note 5 16 2 4" xfId="38250"/>
    <cellStyle name="Note 5 16 20" xfId="38251"/>
    <cellStyle name="Note 5 16 20 2" xfId="38252"/>
    <cellStyle name="Note 5 16 20 3" xfId="38253"/>
    <cellStyle name="Note 5 16 20 4" xfId="38254"/>
    <cellStyle name="Note 5 16 21" xfId="38255"/>
    <cellStyle name="Note 5 16 22" xfId="38256"/>
    <cellStyle name="Note 5 16 3" xfId="38257"/>
    <cellStyle name="Note 5 16 3 2" xfId="38258"/>
    <cellStyle name="Note 5 16 3 3" xfId="38259"/>
    <cellStyle name="Note 5 16 3 4" xfId="38260"/>
    <cellStyle name="Note 5 16 4" xfId="38261"/>
    <cellStyle name="Note 5 16 4 2" xfId="38262"/>
    <cellStyle name="Note 5 16 4 3" xfId="38263"/>
    <cellStyle name="Note 5 16 4 4" xfId="38264"/>
    <cellStyle name="Note 5 16 5" xfId="38265"/>
    <cellStyle name="Note 5 16 5 2" xfId="38266"/>
    <cellStyle name="Note 5 16 5 3" xfId="38267"/>
    <cellStyle name="Note 5 16 5 4" xfId="38268"/>
    <cellStyle name="Note 5 16 6" xfId="38269"/>
    <cellStyle name="Note 5 16 6 2" xfId="38270"/>
    <cellStyle name="Note 5 16 6 3" xfId="38271"/>
    <cellStyle name="Note 5 16 6 4" xfId="38272"/>
    <cellStyle name="Note 5 16 7" xfId="38273"/>
    <cellStyle name="Note 5 16 7 2" xfId="38274"/>
    <cellStyle name="Note 5 16 7 3" xfId="38275"/>
    <cellStyle name="Note 5 16 7 4" xfId="38276"/>
    <cellStyle name="Note 5 16 8" xfId="38277"/>
    <cellStyle name="Note 5 16 8 2" xfId="38278"/>
    <cellStyle name="Note 5 16 8 3" xfId="38279"/>
    <cellStyle name="Note 5 16 8 4" xfId="38280"/>
    <cellStyle name="Note 5 16 9" xfId="38281"/>
    <cellStyle name="Note 5 16 9 2" xfId="38282"/>
    <cellStyle name="Note 5 16 9 3" xfId="38283"/>
    <cellStyle name="Note 5 16 9 4" xfId="38284"/>
    <cellStyle name="Note 5 17" xfId="38285"/>
    <cellStyle name="Note 5 17 10" xfId="38286"/>
    <cellStyle name="Note 5 17 10 2" xfId="38287"/>
    <cellStyle name="Note 5 17 10 3" xfId="38288"/>
    <cellStyle name="Note 5 17 10 4" xfId="38289"/>
    <cellStyle name="Note 5 17 11" xfId="38290"/>
    <cellStyle name="Note 5 17 11 2" xfId="38291"/>
    <cellStyle name="Note 5 17 11 3" xfId="38292"/>
    <cellStyle name="Note 5 17 11 4" xfId="38293"/>
    <cellStyle name="Note 5 17 12" xfId="38294"/>
    <cellStyle name="Note 5 17 12 2" xfId="38295"/>
    <cellStyle name="Note 5 17 12 3" xfId="38296"/>
    <cellStyle name="Note 5 17 12 4" xfId="38297"/>
    <cellStyle name="Note 5 17 13" xfId="38298"/>
    <cellStyle name="Note 5 17 13 2" xfId="38299"/>
    <cellStyle name="Note 5 17 13 3" xfId="38300"/>
    <cellStyle name="Note 5 17 13 4" xfId="38301"/>
    <cellStyle name="Note 5 17 14" xfId="38302"/>
    <cellStyle name="Note 5 17 14 2" xfId="38303"/>
    <cellStyle name="Note 5 17 14 3" xfId="38304"/>
    <cellStyle name="Note 5 17 14 4" xfId="38305"/>
    <cellStyle name="Note 5 17 15" xfId="38306"/>
    <cellStyle name="Note 5 17 15 2" xfId="38307"/>
    <cellStyle name="Note 5 17 15 3" xfId="38308"/>
    <cellStyle name="Note 5 17 15 4" xfId="38309"/>
    <cellStyle name="Note 5 17 16" xfId="38310"/>
    <cellStyle name="Note 5 17 16 2" xfId="38311"/>
    <cellStyle name="Note 5 17 16 3" xfId="38312"/>
    <cellStyle name="Note 5 17 16 4" xfId="38313"/>
    <cellStyle name="Note 5 17 17" xfId="38314"/>
    <cellStyle name="Note 5 17 17 2" xfId="38315"/>
    <cellStyle name="Note 5 17 17 3" xfId="38316"/>
    <cellStyle name="Note 5 17 17 4" xfId="38317"/>
    <cellStyle name="Note 5 17 18" xfId="38318"/>
    <cellStyle name="Note 5 17 18 2" xfId="38319"/>
    <cellStyle name="Note 5 17 18 3" xfId="38320"/>
    <cellStyle name="Note 5 17 18 4" xfId="38321"/>
    <cellStyle name="Note 5 17 19" xfId="38322"/>
    <cellStyle name="Note 5 17 19 2" xfId="38323"/>
    <cellStyle name="Note 5 17 19 3" xfId="38324"/>
    <cellStyle name="Note 5 17 19 4" xfId="38325"/>
    <cellStyle name="Note 5 17 2" xfId="38326"/>
    <cellStyle name="Note 5 17 2 2" xfId="38327"/>
    <cellStyle name="Note 5 17 2 3" xfId="38328"/>
    <cellStyle name="Note 5 17 2 4" xfId="38329"/>
    <cellStyle name="Note 5 17 20" xfId="38330"/>
    <cellStyle name="Note 5 17 20 2" xfId="38331"/>
    <cellStyle name="Note 5 17 20 3" xfId="38332"/>
    <cellStyle name="Note 5 17 20 4" xfId="38333"/>
    <cellStyle name="Note 5 17 21" xfId="38334"/>
    <cellStyle name="Note 5 17 22" xfId="38335"/>
    <cellStyle name="Note 5 17 3" xfId="38336"/>
    <cellStyle name="Note 5 17 3 2" xfId="38337"/>
    <cellStyle name="Note 5 17 3 3" xfId="38338"/>
    <cellStyle name="Note 5 17 3 4" xfId="38339"/>
    <cellStyle name="Note 5 17 4" xfId="38340"/>
    <cellStyle name="Note 5 17 4 2" xfId="38341"/>
    <cellStyle name="Note 5 17 4 3" xfId="38342"/>
    <cellStyle name="Note 5 17 4 4" xfId="38343"/>
    <cellStyle name="Note 5 17 5" xfId="38344"/>
    <cellStyle name="Note 5 17 5 2" xfId="38345"/>
    <cellStyle name="Note 5 17 5 3" xfId="38346"/>
    <cellStyle name="Note 5 17 5 4" xfId="38347"/>
    <cellStyle name="Note 5 17 6" xfId="38348"/>
    <cellStyle name="Note 5 17 6 2" xfId="38349"/>
    <cellStyle name="Note 5 17 6 3" xfId="38350"/>
    <cellStyle name="Note 5 17 6 4" xfId="38351"/>
    <cellStyle name="Note 5 17 7" xfId="38352"/>
    <cellStyle name="Note 5 17 7 2" xfId="38353"/>
    <cellStyle name="Note 5 17 7 3" xfId="38354"/>
    <cellStyle name="Note 5 17 7 4" xfId="38355"/>
    <cellStyle name="Note 5 17 8" xfId="38356"/>
    <cellStyle name="Note 5 17 8 2" xfId="38357"/>
    <cellStyle name="Note 5 17 8 3" xfId="38358"/>
    <cellStyle name="Note 5 17 8 4" xfId="38359"/>
    <cellStyle name="Note 5 17 9" xfId="38360"/>
    <cellStyle name="Note 5 17 9 2" xfId="38361"/>
    <cellStyle name="Note 5 17 9 3" xfId="38362"/>
    <cellStyle name="Note 5 17 9 4" xfId="38363"/>
    <cellStyle name="Note 5 18" xfId="38364"/>
    <cellStyle name="Note 5 18 10" xfId="38365"/>
    <cellStyle name="Note 5 18 10 2" xfId="38366"/>
    <cellStyle name="Note 5 18 10 3" xfId="38367"/>
    <cellStyle name="Note 5 18 10 4" xfId="38368"/>
    <cellStyle name="Note 5 18 11" xfId="38369"/>
    <cellStyle name="Note 5 18 11 2" xfId="38370"/>
    <cellStyle name="Note 5 18 11 3" xfId="38371"/>
    <cellStyle name="Note 5 18 11 4" xfId="38372"/>
    <cellStyle name="Note 5 18 12" xfId="38373"/>
    <cellStyle name="Note 5 18 12 2" xfId="38374"/>
    <cellStyle name="Note 5 18 12 3" xfId="38375"/>
    <cellStyle name="Note 5 18 12 4" xfId="38376"/>
    <cellStyle name="Note 5 18 13" xfId="38377"/>
    <cellStyle name="Note 5 18 13 2" xfId="38378"/>
    <cellStyle name="Note 5 18 13 3" xfId="38379"/>
    <cellStyle name="Note 5 18 13 4" xfId="38380"/>
    <cellStyle name="Note 5 18 14" xfId="38381"/>
    <cellStyle name="Note 5 18 14 2" xfId="38382"/>
    <cellStyle name="Note 5 18 14 3" xfId="38383"/>
    <cellStyle name="Note 5 18 14 4" xfId="38384"/>
    <cellStyle name="Note 5 18 15" xfId="38385"/>
    <cellStyle name="Note 5 18 15 2" xfId="38386"/>
    <cellStyle name="Note 5 18 15 3" xfId="38387"/>
    <cellStyle name="Note 5 18 15 4" xfId="38388"/>
    <cellStyle name="Note 5 18 16" xfId="38389"/>
    <cellStyle name="Note 5 18 16 2" xfId="38390"/>
    <cellStyle name="Note 5 18 16 3" xfId="38391"/>
    <cellStyle name="Note 5 18 16 4" xfId="38392"/>
    <cellStyle name="Note 5 18 17" xfId="38393"/>
    <cellStyle name="Note 5 18 17 2" xfId="38394"/>
    <cellStyle name="Note 5 18 17 3" xfId="38395"/>
    <cellStyle name="Note 5 18 17 4" xfId="38396"/>
    <cellStyle name="Note 5 18 18" xfId="38397"/>
    <cellStyle name="Note 5 18 18 2" xfId="38398"/>
    <cellStyle name="Note 5 18 18 3" xfId="38399"/>
    <cellStyle name="Note 5 18 18 4" xfId="38400"/>
    <cellStyle name="Note 5 18 19" xfId="38401"/>
    <cellStyle name="Note 5 18 19 2" xfId="38402"/>
    <cellStyle name="Note 5 18 19 3" xfId="38403"/>
    <cellStyle name="Note 5 18 19 4" xfId="38404"/>
    <cellStyle name="Note 5 18 2" xfId="38405"/>
    <cellStyle name="Note 5 18 2 2" xfId="38406"/>
    <cellStyle name="Note 5 18 2 3" xfId="38407"/>
    <cellStyle name="Note 5 18 2 4" xfId="38408"/>
    <cellStyle name="Note 5 18 20" xfId="38409"/>
    <cellStyle name="Note 5 18 20 2" xfId="38410"/>
    <cellStyle name="Note 5 18 20 3" xfId="38411"/>
    <cellStyle name="Note 5 18 20 4" xfId="38412"/>
    <cellStyle name="Note 5 18 21" xfId="38413"/>
    <cellStyle name="Note 5 18 22" xfId="38414"/>
    <cellStyle name="Note 5 18 3" xfId="38415"/>
    <cellStyle name="Note 5 18 3 2" xfId="38416"/>
    <cellStyle name="Note 5 18 3 3" xfId="38417"/>
    <cellStyle name="Note 5 18 3 4" xfId="38418"/>
    <cellStyle name="Note 5 18 4" xfId="38419"/>
    <cellStyle name="Note 5 18 4 2" xfId="38420"/>
    <cellStyle name="Note 5 18 4 3" xfId="38421"/>
    <cellStyle name="Note 5 18 4 4" xfId="38422"/>
    <cellStyle name="Note 5 18 5" xfId="38423"/>
    <cellStyle name="Note 5 18 5 2" xfId="38424"/>
    <cellStyle name="Note 5 18 5 3" xfId="38425"/>
    <cellStyle name="Note 5 18 5 4" xfId="38426"/>
    <cellStyle name="Note 5 18 6" xfId="38427"/>
    <cellStyle name="Note 5 18 6 2" xfId="38428"/>
    <cellStyle name="Note 5 18 6 3" xfId="38429"/>
    <cellStyle name="Note 5 18 6 4" xfId="38430"/>
    <cellStyle name="Note 5 18 7" xfId="38431"/>
    <cellStyle name="Note 5 18 7 2" xfId="38432"/>
    <cellStyle name="Note 5 18 7 3" xfId="38433"/>
    <cellStyle name="Note 5 18 7 4" xfId="38434"/>
    <cellStyle name="Note 5 18 8" xfId="38435"/>
    <cellStyle name="Note 5 18 8 2" xfId="38436"/>
    <cellStyle name="Note 5 18 8 3" xfId="38437"/>
    <cellStyle name="Note 5 18 8 4" xfId="38438"/>
    <cellStyle name="Note 5 18 9" xfId="38439"/>
    <cellStyle name="Note 5 18 9 2" xfId="38440"/>
    <cellStyle name="Note 5 18 9 3" xfId="38441"/>
    <cellStyle name="Note 5 18 9 4" xfId="38442"/>
    <cellStyle name="Note 5 19" xfId="38443"/>
    <cellStyle name="Note 5 19 10" xfId="38444"/>
    <cellStyle name="Note 5 19 10 2" xfId="38445"/>
    <cellStyle name="Note 5 19 10 3" xfId="38446"/>
    <cellStyle name="Note 5 19 10 4" xfId="38447"/>
    <cellStyle name="Note 5 19 11" xfId="38448"/>
    <cellStyle name="Note 5 19 11 2" xfId="38449"/>
    <cellStyle name="Note 5 19 11 3" xfId="38450"/>
    <cellStyle name="Note 5 19 11 4" xfId="38451"/>
    <cellStyle name="Note 5 19 12" xfId="38452"/>
    <cellStyle name="Note 5 19 12 2" xfId="38453"/>
    <cellStyle name="Note 5 19 12 3" xfId="38454"/>
    <cellStyle name="Note 5 19 12 4" xfId="38455"/>
    <cellStyle name="Note 5 19 13" xfId="38456"/>
    <cellStyle name="Note 5 19 13 2" xfId="38457"/>
    <cellStyle name="Note 5 19 13 3" xfId="38458"/>
    <cellStyle name="Note 5 19 13 4" xfId="38459"/>
    <cellStyle name="Note 5 19 14" xfId="38460"/>
    <cellStyle name="Note 5 19 14 2" xfId="38461"/>
    <cellStyle name="Note 5 19 14 3" xfId="38462"/>
    <cellStyle name="Note 5 19 14 4" xfId="38463"/>
    <cellStyle name="Note 5 19 15" xfId="38464"/>
    <cellStyle name="Note 5 19 15 2" xfId="38465"/>
    <cellStyle name="Note 5 19 15 3" xfId="38466"/>
    <cellStyle name="Note 5 19 15 4" xfId="38467"/>
    <cellStyle name="Note 5 19 16" xfId="38468"/>
    <cellStyle name="Note 5 19 16 2" xfId="38469"/>
    <cellStyle name="Note 5 19 16 3" xfId="38470"/>
    <cellStyle name="Note 5 19 16 4" xfId="38471"/>
    <cellStyle name="Note 5 19 17" xfId="38472"/>
    <cellStyle name="Note 5 19 17 2" xfId="38473"/>
    <cellStyle name="Note 5 19 17 3" xfId="38474"/>
    <cellStyle name="Note 5 19 17 4" xfId="38475"/>
    <cellStyle name="Note 5 19 18" xfId="38476"/>
    <cellStyle name="Note 5 19 18 2" xfId="38477"/>
    <cellStyle name="Note 5 19 18 3" xfId="38478"/>
    <cellStyle name="Note 5 19 18 4" xfId="38479"/>
    <cellStyle name="Note 5 19 19" xfId="38480"/>
    <cellStyle name="Note 5 19 19 2" xfId="38481"/>
    <cellStyle name="Note 5 19 19 3" xfId="38482"/>
    <cellStyle name="Note 5 19 19 4" xfId="38483"/>
    <cellStyle name="Note 5 19 2" xfId="38484"/>
    <cellStyle name="Note 5 19 2 2" xfId="38485"/>
    <cellStyle name="Note 5 19 2 3" xfId="38486"/>
    <cellStyle name="Note 5 19 2 4" xfId="38487"/>
    <cellStyle name="Note 5 19 20" xfId="38488"/>
    <cellStyle name="Note 5 19 20 2" xfId="38489"/>
    <cellStyle name="Note 5 19 20 3" xfId="38490"/>
    <cellStyle name="Note 5 19 20 4" xfId="38491"/>
    <cellStyle name="Note 5 19 21" xfId="38492"/>
    <cellStyle name="Note 5 19 22" xfId="38493"/>
    <cellStyle name="Note 5 19 3" xfId="38494"/>
    <cellStyle name="Note 5 19 3 2" xfId="38495"/>
    <cellStyle name="Note 5 19 3 3" xfId="38496"/>
    <cellStyle name="Note 5 19 3 4" xfId="38497"/>
    <cellStyle name="Note 5 19 4" xfId="38498"/>
    <cellStyle name="Note 5 19 4 2" xfId="38499"/>
    <cellStyle name="Note 5 19 4 3" xfId="38500"/>
    <cellStyle name="Note 5 19 4 4" xfId="38501"/>
    <cellStyle name="Note 5 19 5" xfId="38502"/>
    <cellStyle name="Note 5 19 5 2" xfId="38503"/>
    <cellStyle name="Note 5 19 5 3" xfId="38504"/>
    <cellStyle name="Note 5 19 5 4" xfId="38505"/>
    <cellStyle name="Note 5 19 6" xfId="38506"/>
    <cellStyle name="Note 5 19 6 2" xfId="38507"/>
    <cellStyle name="Note 5 19 6 3" xfId="38508"/>
    <cellStyle name="Note 5 19 6 4" xfId="38509"/>
    <cellStyle name="Note 5 19 7" xfId="38510"/>
    <cellStyle name="Note 5 19 7 2" xfId="38511"/>
    <cellStyle name="Note 5 19 7 3" xfId="38512"/>
    <cellStyle name="Note 5 19 7 4" xfId="38513"/>
    <cellStyle name="Note 5 19 8" xfId="38514"/>
    <cellStyle name="Note 5 19 8 2" xfId="38515"/>
    <cellStyle name="Note 5 19 8 3" xfId="38516"/>
    <cellStyle name="Note 5 19 8 4" xfId="38517"/>
    <cellStyle name="Note 5 19 9" xfId="38518"/>
    <cellStyle name="Note 5 19 9 2" xfId="38519"/>
    <cellStyle name="Note 5 19 9 3" xfId="38520"/>
    <cellStyle name="Note 5 19 9 4" xfId="38521"/>
    <cellStyle name="Note 5 2" xfId="38522"/>
    <cellStyle name="Note 5 2 10" xfId="38523"/>
    <cellStyle name="Note 5 2 10 2" xfId="38524"/>
    <cellStyle name="Note 5 2 10 3" xfId="38525"/>
    <cellStyle name="Note 5 2 10 4" xfId="38526"/>
    <cellStyle name="Note 5 2 11" xfId="38527"/>
    <cellStyle name="Note 5 2 11 2" xfId="38528"/>
    <cellStyle name="Note 5 2 11 3" xfId="38529"/>
    <cellStyle name="Note 5 2 11 4" xfId="38530"/>
    <cellStyle name="Note 5 2 12" xfId="38531"/>
    <cellStyle name="Note 5 2 12 2" xfId="38532"/>
    <cellStyle name="Note 5 2 12 3" xfId="38533"/>
    <cellStyle name="Note 5 2 12 4" xfId="38534"/>
    <cellStyle name="Note 5 2 13" xfId="38535"/>
    <cellStyle name="Note 5 2 13 2" xfId="38536"/>
    <cellStyle name="Note 5 2 13 3" xfId="38537"/>
    <cellStyle name="Note 5 2 13 4" xfId="38538"/>
    <cellStyle name="Note 5 2 14" xfId="38539"/>
    <cellStyle name="Note 5 2 14 2" xfId="38540"/>
    <cellStyle name="Note 5 2 14 3" xfId="38541"/>
    <cellStyle name="Note 5 2 14 4" xfId="38542"/>
    <cellStyle name="Note 5 2 15" xfId="38543"/>
    <cellStyle name="Note 5 2 15 2" xfId="38544"/>
    <cellStyle name="Note 5 2 15 3" xfId="38545"/>
    <cellStyle name="Note 5 2 15 4" xfId="38546"/>
    <cellStyle name="Note 5 2 16" xfId="38547"/>
    <cellStyle name="Note 5 2 16 2" xfId="38548"/>
    <cellStyle name="Note 5 2 16 3" xfId="38549"/>
    <cellStyle name="Note 5 2 16 4" xfId="38550"/>
    <cellStyle name="Note 5 2 17" xfId="38551"/>
    <cellStyle name="Note 5 2 17 2" xfId="38552"/>
    <cellStyle name="Note 5 2 17 3" xfId="38553"/>
    <cellStyle name="Note 5 2 17 4" xfId="38554"/>
    <cellStyle name="Note 5 2 18" xfId="38555"/>
    <cellStyle name="Note 5 2 18 2" xfId="38556"/>
    <cellStyle name="Note 5 2 18 3" xfId="38557"/>
    <cellStyle name="Note 5 2 18 4" xfId="38558"/>
    <cellStyle name="Note 5 2 19" xfId="38559"/>
    <cellStyle name="Note 5 2 19 2" xfId="38560"/>
    <cellStyle name="Note 5 2 19 3" xfId="38561"/>
    <cellStyle name="Note 5 2 19 4" xfId="38562"/>
    <cellStyle name="Note 5 2 2" xfId="38563"/>
    <cellStyle name="Note 5 2 2 10" xfId="38564"/>
    <cellStyle name="Note 5 2 2 10 2" xfId="38565"/>
    <cellStyle name="Note 5 2 2 10 3" xfId="38566"/>
    <cellStyle name="Note 5 2 2 10 4" xfId="38567"/>
    <cellStyle name="Note 5 2 2 11" xfId="38568"/>
    <cellStyle name="Note 5 2 2 11 2" xfId="38569"/>
    <cellStyle name="Note 5 2 2 11 3" xfId="38570"/>
    <cellStyle name="Note 5 2 2 11 4" xfId="38571"/>
    <cellStyle name="Note 5 2 2 12" xfId="38572"/>
    <cellStyle name="Note 5 2 2 12 2" xfId="38573"/>
    <cellStyle name="Note 5 2 2 12 3" xfId="38574"/>
    <cellStyle name="Note 5 2 2 12 4" xfId="38575"/>
    <cellStyle name="Note 5 2 2 13" xfId="38576"/>
    <cellStyle name="Note 5 2 2 13 2" xfId="38577"/>
    <cellStyle name="Note 5 2 2 13 3" xfId="38578"/>
    <cellStyle name="Note 5 2 2 13 4" xfId="38579"/>
    <cellStyle name="Note 5 2 2 14" xfId="38580"/>
    <cellStyle name="Note 5 2 2 14 2" xfId="38581"/>
    <cellStyle name="Note 5 2 2 14 3" xfId="38582"/>
    <cellStyle name="Note 5 2 2 14 4" xfId="38583"/>
    <cellStyle name="Note 5 2 2 15" xfId="38584"/>
    <cellStyle name="Note 5 2 2 15 2" xfId="38585"/>
    <cellStyle name="Note 5 2 2 15 3" xfId="38586"/>
    <cellStyle name="Note 5 2 2 15 4" xfId="38587"/>
    <cellStyle name="Note 5 2 2 16" xfId="38588"/>
    <cellStyle name="Note 5 2 2 16 2" xfId="38589"/>
    <cellStyle name="Note 5 2 2 16 3" xfId="38590"/>
    <cellStyle name="Note 5 2 2 16 4" xfId="38591"/>
    <cellStyle name="Note 5 2 2 17" xfId="38592"/>
    <cellStyle name="Note 5 2 2 17 2" xfId="38593"/>
    <cellStyle name="Note 5 2 2 17 3" xfId="38594"/>
    <cellStyle name="Note 5 2 2 17 4" xfId="38595"/>
    <cellStyle name="Note 5 2 2 18" xfId="38596"/>
    <cellStyle name="Note 5 2 2 18 2" xfId="38597"/>
    <cellStyle name="Note 5 2 2 18 3" xfId="38598"/>
    <cellStyle name="Note 5 2 2 18 4" xfId="38599"/>
    <cellStyle name="Note 5 2 2 19" xfId="38600"/>
    <cellStyle name="Note 5 2 2 19 2" xfId="38601"/>
    <cellStyle name="Note 5 2 2 19 3" xfId="38602"/>
    <cellStyle name="Note 5 2 2 19 4" xfId="38603"/>
    <cellStyle name="Note 5 2 2 2" xfId="38604"/>
    <cellStyle name="Note 5 2 2 2 10" xfId="38605"/>
    <cellStyle name="Note 5 2 2 2 10 2" xfId="38606"/>
    <cellStyle name="Note 5 2 2 2 10 3" xfId="38607"/>
    <cellStyle name="Note 5 2 2 2 10 4" xfId="38608"/>
    <cellStyle name="Note 5 2 2 2 11" xfId="38609"/>
    <cellStyle name="Note 5 2 2 2 11 2" xfId="38610"/>
    <cellStyle name="Note 5 2 2 2 11 3" xfId="38611"/>
    <cellStyle name="Note 5 2 2 2 11 4" xfId="38612"/>
    <cellStyle name="Note 5 2 2 2 12" xfId="38613"/>
    <cellStyle name="Note 5 2 2 2 12 2" xfId="38614"/>
    <cellStyle name="Note 5 2 2 2 12 3" xfId="38615"/>
    <cellStyle name="Note 5 2 2 2 12 4" xfId="38616"/>
    <cellStyle name="Note 5 2 2 2 13" xfId="38617"/>
    <cellStyle name="Note 5 2 2 2 13 2" xfId="38618"/>
    <cellStyle name="Note 5 2 2 2 13 3" xfId="38619"/>
    <cellStyle name="Note 5 2 2 2 13 4" xfId="38620"/>
    <cellStyle name="Note 5 2 2 2 14" xfId="38621"/>
    <cellStyle name="Note 5 2 2 2 14 2" xfId="38622"/>
    <cellStyle name="Note 5 2 2 2 14 3" xfId="38623"/>
    <cellStyle name="Note 5 2 2 2 14 4" xfId="38624"/>
    <cellStyle name="Note 5 2 2 2 15" xfId="38625"/>
    <cellStyle name="Note 5 2 2 2 15 2" xfId="38626"/>
    <cellStyle name="Note 5 2 2 2 15 3" xfId="38627"/>
    <cellStyle name="Note 5 2 2 2 15 4" xfId="38628"/>
    <cellStyle name="Note 5 2 2 2 16" xfId="38629"/>
    <cellStyle name="Note 5 2 2 2 16 2" xfId="38630"/>
    <cellStyle name="Note 5 2 2 2 16 3" xfId="38631"/>
    <cellStyle name="Note 5 2 2 2 16 4" xfId="38632"/>
    <cellStyle name="Note 5 2 2 2 17" xfId="38633"/>
    <cellStyle name="Note 5 2 2 2 17 2" xfId="38634"/>
    <cellStyle name="Note 5 2 2 2 17 3" xfId="38635"/>
    <cellStyle name="Note 5 2 2 2 17 4" xfId="38636"/>
    <cellStyle name="Note 5 2 2 2 18" xfId="38637"/>
    <cellStyle name="Note 5 2 2 2 18 2" xfId="38638"/>
    <cellStyle name="Note 5 2 2 2 18 3" xfId="38639"/>
    <cellStyle name="Note 5 2 2 2 18 4" xfId="38640"/>
    <cellStyle name="Note 5 2 2 2 19" xfId="38641"/>
    <cellStyle name="Note 5 2 2 2 19 2" xfId="38642"/>
    <cellStyle name="Note 5 2 2 2 19 3" xfId="38643"/>
    <cellStyle name="Note 5 2 2 2 19 4" xfId="38644"/>
    <cellStyle name="Note 5 2 2 2 2" xfId="38645"/>
    <cellStyle name="Note 5 2 2 2 2 10" xfId="38646"/>
    <cellStyle name="Note 5 2 2 2 2 10 2" xfId="38647"/>
    <cellStyle name="Note 5 2 2 2 2 10 3" xfId="38648"/>
    <cellStyle name="Note 5 2 2 2 2 10 4" xfId="38649"/>
    <cellStyle name="Note 5 2 2 2 2 11" xfId="38650"/>
    <cellStyle name="Note 5 2 2 2 2 11 2" xfId="38651"/>
    <cellStyle name="Note 5 2 2 2 2 11 3" xfId="38652"/>
    <cellStyle name="Note 5 2 2 2 2 11 4" xfId="38653"/>
    <cellStyle name="Note 5 2 2 2 2 12" xfId="38654"/>
    <cellStyle name="Note 5 2 2 2 2 12 2" xfId="38655"/>
    <cellStyle name="Note 5 2 2 2 2 12 3" xfId="38656"/>
    <cellStyle name="Note 5 2 2 2 2 12 4" xfId="38657"/>
    <cellStyle name="Note 5 2 2 2 2 13" xfId="38658"/>
    <cellStyle name="Note 5 2 2 2 2 13 2" xfId="38659"/>
    <cellStyle name="Note 5 2 2 2 2 13 3" xfId="38660"/>
    <cellStyle name="Note 5 2 2 2 2 13 4" xfId="38661"/>
    <cellStyle name="Note 5 2 2 2 2 14" xfId="38662"/>
    <cellStyle name="Note 5 2 2 2 2 14 2" xfId="38663"/>
    <cellStyle name="Note 5 2 2 2 2 14 3" xfId="38664"/>
    <cellStyle name="Note 5 2 2 2 2 14 4" xfId="38665"/>
    <cellStyle name="Note 5 2 2 2 2 15" xfId="38666"/>
    <cellStyle name="Note 5 2 2 2 2 15 2" xfId="38667"/>
    <cellStyle name="Note 5 2 2 2 2 15 3" xfId="38668"/>
    <cellStyle name="Note 5 2 2 2 2 15 4" xfId="38669"/>
    <cellStyle name="Note 5 2 2 2 2 16" xfId="38670"/>
    <cellStyle name="Note 5 2 2 2 2 16 2" xfId="38671"/>
    <cellStyle name="Note 5 2 2 2 2 16 3" xfId="38672"/>
    <cellStyle name="Note 5 2 2 2 2 16 4" xfId="38673"/>
    <cellStyle name="Note 5 2 2 2 2 17" xfId="38674"/>
    <cellStyle name="Note 5 2 2 2 2 17 2" xfId="38675"/>
    <cellStyle name="Note 5 2 2 2 2 17 3" xfId="38676"/>
    <cellStyle name="Note 5 2 2 2 2 17 4" xfId="38677"/>
    <cellStyle name="Note 5 2 2 2 2 18" xfId="38678"/>
    <cellStyle name="Note 5 2 2 2 2 18 2" xfId="38679"/>
    <cellStyle name="Note 5 2 2 2 2 18 3" xfId="38680"/>
    <cellStyle name="Note 5 2 2 2 2 18 4" xfId="38681"/>
    <cellStyle name="Note 5 2 2 2 2 19" xfId="38682"/>
    <cellStyle name="Note 5 2 2 2 2 19 2" xfId="38683"/>
    <cellStyle name="Note 5 2 2 2 2 19 3" xfId="38684"/>
    <cellStyle name="Note 5 2 2 2 2 19 4" xfId="38685"/>
    <cellStyle name="Note 5 2 2 2 2 2" xfId="38686"/>
    <cellStyle name="Note 5 2 2 2 2 2 2" xfId="38687"/>
    <cellStyle name="Note 5 2 2 2 2 2 3" xfId="38688"/>
    <cellStyle name="Note 5 2 2 2 2 2 4" xfId="38689"/>
    <cellStyle name="Note 5 2 2 2 2 20" xfId="38690"/>
    <cellStyle name="Note 5 2 2 2 2 20 2" xfId="38691"/>
    <cellStyle name="Note 5 2 2 2 2 20 3" xfId="38692"/>
    <cellStyle name="Note 5 2 2 2 2 20 4" xfId="38693"/>
    <cellStyle name="Note 5 2 2 2 2 21" xfId="38694"/>
    <cellStyle name="Note 5 2 2 2 2 22" xfId="38695"/>
    <cellStyle name="Note 5 2 2 2 2 3" xfId="38696"/>
    <cellStyle name="Note 5 2 2 2 2 3 2" xfId="38697"/>
    <cellStyle name="Note 5 2 2 2 2 3 3" xfId="38698"/>
    <cellStyle name="Note 5 2 2 2 2 3 4" xfId="38699"/>
    <cellStyle name="Note 5 2 2 2 2 4" xfId="38700"/>
    <cellStyle name="Note 5 2 2 2 2 4 2" xfId="38701"/>
    <cellStyle name="Note 5 2 2 2 2 4 3" xfId="38702"/>
    <cellStyle name="Note 5 2 2 2 2 4 4" xfId="38703"/>
    <cellStyle name="Note 5 2 2 2 2 5" xfId="38704"/>
    <cellStyle name="Note 5 2 2 2 2 5 2" xfId="38705"/>
    <cellStyle name="Note 5 2 2 2 2 5 3" xfId="38706"/>
    <cellStyle name="Note 5 2 2 2 2 5 4" xfId="38707"/>
    <cellStyle name="Note 5 2 2 2 2 6" xfId="38708"/>
    <cellStyle name="Note 5 2 2 2 2 6 2" xfId="38709"/>
    <cellStyle name="Note 5 2 2 2 2 6 3" xfId="38710"/>
    <cellStyle name="Note 5 2 2 2 2 6 4" xfId="38711"/>
    <cellStyle name="Note 5 2 2 2 2 7" xfId="38712"/>
    <cellStyle name="Note 5 2 2 2 2 7 2" xfId="38713"/>
    <cellStyle name="Note 5 2 2 2 2 7 3" xfId="38714"/>
    <cellStyle name="Note 5 2 2 2 2 7 4" xfId="38715"/>
    <cellStyle name="Note 5 2 2 2 2 8" xfId="38716"/>
    <cellStyle name="Note 5 2 2 2 2 8 2" xfId="38717"/>
    <cellStyle name="Note 5 2 2 2 2 8 3" xfId="38718"/>
    <cellStyle name="Note 5 2 2 2 2 8 4" xfId="38719"/>
    <cellStyle name="Note 5 2 2 2 2 9" xfId="38720"/>
    <cellStyle name="Note 5 2 2 2 2 9 2" xfId="38721"/>
    <cellStyle name="Note 5 2 2 2 2 9 3" xfId="38722"/>
    <cellStyle name="Note 5 2 2 2 2 9 4" xfId="38723"/>
    <cellStyle name="Note 5 2 2 2 20" xfId="38724"/>
    <cellStyle name="Note 5 2 2 2 20 2" xfId="38725"/>
    <cellStyle name="Note 5 2 2 2 20 3" xfId="38726"/>
    <cellStyle name="Note 5 2 2 2 20 4" xfId="38727"/>
    <cellStyle name="Note 5 2 2 2 21" xfId="38728"/>
    <cellStyle name="Note 5 2 2 2 21 2" xfId="38729"/>
    <cellStyle name="Note 5 2 2 2 21 3" xfId="38730"/>
    <cellStyle name="Note 5 2 2 2 21 4" xfId="38731"/>
    <cellStyle name="Note 5 2 2 2 22" xfId="38732"/>
    <cellStyle name="Note 5 2 2 2 23" xfId="38733"/>
    <cellStyle name="Note 5 2 2 2 3" xfId="38734"/>
    <cellStyle name="Note 5 2 2 2 3 2" xfId="38735"/>
    <cellStyle name="Note 5 2 2 2 3 3" xfId="38736"/>
    <cellStyle name="Note 5 2 2 2 3 4" xfId="38737"/>
    <cellStyle name="Note 5 2 2 2 4" xfId="38738"/>
    <cellStyle name="Note 5 2 2 2 4 2" xfId="38739"/>
    <cellStyle name="Note 5 2 2 2 4 3" xfId="38740"/>
    <cellStyle name="Note 5 2 2 2 4 4" xfId="38741"/>
    <cellStyle name="Note 5 2 2 2 5" xfId="38742"/>
    <cellStyle name="Note 5 2 2 2 5 2" xfId="38743"/>
    <cellStyle name="Note 5 2 2 2 5 3" xfId="38744"/>
    <cellStyle name="Note 5 2 2 2 5 4" xfId="38745"/>
    <cellStyle name="Note 5 2 2 2 6" xfId="38746"/>
    <cellStyle name="Note 5 2 2 2 6 2" xfId="38747"/>
    <cellStyle name="Note 5 2 2 2 6 3" xfId="38748"/>
    <cellStyle name="Note 5 2 2 2 6 4" xfId="38749"/>
    <cellStyle name="Note 5 2 2 2 7" xfId="38750"/>
    <cellStyle name="Note 5 2 2 2 7 2" xfId="38751"/>
    <cellStyle name="Note 5 2 2 2 7 3" xfId="38752"/>
    <cellStyle name="Note 5 2 2 2 7 4" xfId="38753"/>
    <cellStyle name="Note 5 2 2 2 8" xfId="38754"/>
    <cellStyle name="Note 5 2 2 2 8 2" xfId="38755"/>
    <cellStyle name="Note 5 2 2 2 8 3" xfId="38756"/>
    <cellStyle name="Note 5 2 2 2 8 4" xfId="38757"/>
    <cellStyle name="Note 5 2 2 2 9" xfId="38758"/>
    <cellStyle name="Note 5 2 2 2 9 2" xfId="38759"/>
    <cellStyle name="Note 5 2 2 2 9 3" xfId="38760"/>
    <cellStyle name="Note 5 2 2 2 9 4" xfId="38761"/>
    <cellStyle name="Note 5 2 2 20" xfId="38762"/>
    <cellStyle name="Note 5 2 2 20 2" xfId="38763"/>
    <cellStyle name="Note 5 2 2 20 3" xfId="38764"/>
    <cellStyle name="Note 5 2 2 20 4" xfId="38765"/>
    <cellStyle name="Note 5 2 2 21" xfId="38766"/>
    <cellStyle name="Note 5 2 2 21 2" xfId="38767"/>
    <cellStyle name="Note 5 2 2 21 3" xfId="38768"/>
    <cellStyle name="Note 5 2 2 21 4" xfId="38769"/>
    <cellStyle name="Note 5 2 2 22" xfId="38770"/>
    <cellStyle name="Note 5 2 2 23" xfId="38771"/>
    <cellStyle name="Note 5 2 2 3" xfId="38772"/>
    <cellStyle name="Note 5 2 2 3 2" xfId="38773"/>
    <cellStyle name="Note 5 2 2 3 3" xfId="38774"/>
    <cellStyle name="Note 5 2 2 3 4" xfId="38775"/>
    <cellStyle name="Note 5 2 2 4" xfId="38776"/>
    <cellStyle name="Note 5 2 2 4 2" xfId="38777"/>
    <cellStyle name="Note 5 2 2 4 3" xfId="38778"/>
    <cellStyle name="Note 5 2 2 4 4" xfId="38779"/>
    <cellStyle name="Note 5 2 2 5" xfId="38780"/>
    <cellStyle name="Note 5 2 2 5 2" xfId="38781"/>
    <cellStyle name="Note 5 2 2 5 3" xfId="38782"/>
    <cellStyle name="Note 5 2 2 5 4" xfId="38783"/>
    <cellStyle name="Note 5 2 2 6" xfId="38784"/>
    <cellStyle name="Note 5 2 2 6 2" xfId="38785"/>
    <cellStyle name="Note 5 2 2 6 3" xfId="38786"/>
    <cellStyle name="Note 5 2 2 6 4" xfId="38787"/>
    <cellStyle name="Note 5 2 2 7" xfId="38788"/>
    <cellStyle name="Note 5 2 2 7 2" xfId="38789"/>
    <cellStyle name="Note 5 2 2 7 3" xfId="38790"/>
    <cellStyle name="Note 5 2 2 7 4" xfId="38791"/>
    <cellStyle name="Note 5 2 2 8" xfId="38792"/>
    <cellStyle name="Note 5 2 2 8 2" xfId="38793"/>
    <cellStyle name="Note 5 2 2 8 3" xfId="38794"/>
    <cellStyle name="Note 5 2 2 8 4" xfId="38795"/>
    <cellStyle name="Note 5 2 2 9" xfId="38796"/>
    <cellStyle name="Note 5 2 2 9 2" xfId="38797"/>
    <cellStyle name="Note 5 2 2 9 3" xfId="38798"/>
    <cellStyle name="Note 5 2 2 9 4" xfId="38799"/>
    <cellStyle name="Note 5 2 20" xfId="38800"/>
    <cellStyle name="Note 5 2 20 2" xfId="38801"/>
    <cellStyle name="Note 5 2 20 3" xfId="38802"/>
    <cellStyle name="Note 5 2 20 4" xfId="38803"/>
    <cellStyle name="Note 5 2 21" xfId="38804"/>
    <cellStyle name="Note 5 2 21 2" xfId="38805"/>
    <cellStyle name="Note 5 2 21 3" xfId="38806"/>
    <cellStyle name="Note 5 2 21 4" xfId="38807"/>
    <cellStyle name="Note 5 2 22" xfId="38808"/>
    <cellStyle name="Note 5 2 23" xfId="38809"/>
    <cellStyle name="Note 5 2 3" xfId="38810"/>
    <cellStyle name="Note 5 2 3 2" xfId="38811"/>
    <cellStyle name="Note 5 2 3 3" xfId="38812"/>
    <cellStyle name="Note 5 2 3 4" xfId="38813"/>
    <cellStyle name="Note 5 2 4" xfId="38814"/>
    <cellStyle name="Note 5 2 4 2" xfId="38815"/>
    <cellStyle name="Note 5 2 4 3" xfId="38816"/>
    <cellStyle name="Note 5 2 4 4" xfId="38817"/>
    <cellStyle name="Note 5 2 5" xfId="38818"/>
    <cellStyle name="Note 5 2 5 2" xfId="38819"/>
    <cellStyle name="Note 5 2 5 3" xfId="38820"/>
    <cellStyle name="Note 5 2 5 4" xfId="38821"/>
    <cellStyle name="Note 5 2 6" xfId="38822"/>
    <cellStyle name="Note 5 2 6 2" xfId="38823"/>
    <cellStyle name="Note 5 2 6 3" xfId="38824"/>
    <cellStyle name="Note 5 2 6 4" xfId="38825"/>
    <cellStyle name="Note 5 2 7" xfId="38826"/>
    <cellStyle name="Note 5 2 7 2" xfId="38827"/>
    <cellStyle name="Note 5 2 7 3" xfId="38828"/>
    <cellStyle name="Note 5 2 7 4" xfId="38829"/>
    <cellStyle name="Note 5 2 8" xfId="38830"/>
    <cellStyle name="Note 5 2 8 2" xfId="38831"/>
    <cellStyle name="Note 5 2 8 3" xfId="38832"/>
    <cellStyle name="Note 5 2 8 4" xfId="38833"/>
    <cellStyle name="Note 5 2 9" xfId="38834"/>
    <cellStyle name="Note 5 2 9 2" xfId="38835"/>
    <cellStyle name="Note 5 2 9 3" xfId="38836"/>
    <cellStyle name="Note 5 2 9 4" xfId="38837"/>
    <cellStyle name="Note 5 20" xfId="38838"/>
    <cellStyle name="Note 5 20 10" xfId="38839"/>
    <cellStyle name="Note 5 20 10 2" xfId="38840"/>
    <cellStyle name="Note 5 20 10 3" xfId="38841"/>
    <cellStyle name="Note 5 20 10 4" xfId="38842"/>
    <cellStyle name="Note 5 20 11" xfId="38843"/>
    <cellStyle name="Note 5 20 11 2" xfId="38844"/>
    <cellStyle name="Note 5 20 11 3" xfId="38845"/>
    <cellStyle name="Note 5 20 11 4" xfId="38846"/>
    <cellStyle name="Note 5 20 12" xfId="38847"/>
    <cellStyle name="Note 5 20 12 2" xfId="38848"/>
    <cellStyle name="Note 5 20 12 3" xfId="38849"/>
    <cellStyle name="Note 5 20 12 4" xfId="38850"/>
    <cellStyle name="Note 5 20 13" xfId="38851"/>
    <cellStyle name="Note 5 20 13 2" xfId="38852"/>
    <cellStyle name="Note 5 20 13 3" xfId="38853"/>
    <cellStyle name="Note 5 20 13 4" xfId="38854"/>
    <cellStyle name="Note 5 20 14" xfId="38855"/>
    <cellStyle name="Note 5 20 14 2" xfId="38856"/>
    <cellStyle name="Note 5 20 14 3" xfId="38857"/>
    <cellStyle name="Note 5 20 14 4" xfId="38858"/>
    <cellStyle name="Note 5 20 15" xfId="38859"/>
    <cellStyle name="Note 5 20 15 2" xfId="38860"/>
    <cellStyle name="Note 5 20 15 3" xfId="38861"/>
    <cellStyle name="Note 5 20 15 4" xfId="38862"/>
    <cellStyle name="Note 5 20 16" xfId="38863"/>
    <cellStyle name="Note 5 20 16 2" xfId="38864"/>
    <cellStyle name="Note 5 20 16 3" xfId="38865"/>
    <cellStyle name="Note 5 20 16 4" xfId="38866"/>
    <cellStyle name="Note 5 20 17" xfId="38867"/>
    <cellStyle name="Note 5 20 17 2" xfId="38868"/>
    <cellStyle name="Note 5 20 17 3" xfId="38869"/>
    <cellStyle name="Note 5 20 17 4" xfId="38870"/>
    <cellStyle name="Note 5 20 18" xfId="38871"/>
    <cellStyle name="Note 5 20 18 2" xfId="38872"/>
    <cellStyle name="Note 5 20 18 3" xfId="38873"/>
    <cellStyle name="Note 5 20 18 4" xfId="38874"/>
    <cellStyle name="Note 5 20 19" xfId="38875"/>
    <cellStyle name="Note 5 20 19 2" xfId="38876"/>
    <cellStyle name="Note 5 20 19 3" xfId="38877"/>
    <cellStyle name="Note 5 20 19 4" xfId="38878"/>
    <cellStyle name="Note 5 20 2" xfId="38879"/>
    <cellStyle name="Note 5 20 2 2" xfId="38880"/>
    <cellStyle name="Note 5 20 2 3" xfId="38881"/>
    <cellStyle name="Note 5 20 2 4" xfId="38882"/>
    <cellStyle name="Note 5 20 20" xfId="38883"/>
    <cellStyle name="Note 5 20 20 2" xfId="38884"/>
    <cellStyle name="Note 5 20 20 3" xfId="38885"/>
    <cellStyle name="Note 5 20 20 4" xfId="38886"/>
    <cellStyle name="Note 5 20 21" xfId="38887"/>
    <cellStyle name="Note 5 20 22" xfId="38888"/>
    <cellStyle name="Note 5 20 3" xfId="38889"/>
    <cellStyle name="Note 5 20 3 2" xfId="38890"/>
    <cellStyle name="Note 5 20 3 3" xfId="38891"/>
    <cellStyle name="Note 5 20 3 4" xfId="38892"/>
    <cellStyle name="Note 5 20 4" xfId="38893"/>
    <cellStyle name="Note 5 20 4 2" xfId="38894"/>
    <cellStyle name="Note 5 20 4 3" xfId="38895"/>
    <cellStyle name="Note 5 20 4 4" xfId="38896"/>
    <cellStyle name="Note 5 20 5" xfId="38897"/>
    <cellStyle name="Note 5 20 5 2" xfId="38898"/>
    <cellStyle name="Note 5 20 5 3" xfId="38899"/>
    <cellStyle name="Note 5 20 5 4" xfId="38900"/>
    <cellStyle name="Note 5 20 6" xfId="38901"/>
    <cellStyle name="Note 5 20 6 2" xfId="38902"/>
    <cellStyle name="Note 5 20 6 3" xfId="38903"/>
    <cellStyle name="Note 5 20 6 4" xfId="38904"/>
    <cellStyle name="Note 5 20 7" xfId="38905"/>
    <cellStyle name="Note 5 20 7 2" xfId="38906"/>
    <cellStyle name="Note 5 20 7 3" xfId="38907"/>
    <cellStyle name="Note 5 20 7 4" xfId="38908"/>
    <cellStyle name="Note 5 20 8" xfId="38909"/>
    <cellStyle name="Note 5 20 8 2" xfId="38910"/>
    <cellStyle name="Note 5 20 8 3" xfId="38911"/>
    <cellStyle name="Note 5 20 8 4" xfId="38912"/>
    <cellStyle name="Note 5 20 9" xfId="38913"/>
    <cellStyle name="Note 5 20 9 2" xfId="38914"/>
    <cellStyle name="Note 5 20 9 3" xfId="38915"/>
    <cellStyle name="Note 5 20 9 4" xfId="38916"/>
    <cellStyle name="Note 5 21" xfId="38917"/>
    <cellStyle name="Note 5 21 10" xfId="38918"/>
    <cellStyle name="Note 5 21 10 2" xfId="38919"/>
    <cellStyle name="Note 5 21 10 3" xfId="38920"/>
    <cellStyle name="Note 5 21 10 4" xfId="38921"/>
    <cellStyle name="Note 5 21 11" xfId="38922"/>
    <cellStyle name="Note 5 21 11 2" xfId="38923"/>
    <cellStyle name="Note 5 21 11 3" xfId="38924"/>
    <cellStyle name="Note 5 21 11 4" xfId="38925"/>
    <cellStyle name="Note 5 21 12" xfId="38926"/>
    <cellStyle name="Note 5 21 12 2" xfId="38927"/>
    <cellStyle name="Note 5 21 12 3" xfId="38928"/>
    <cellStyle name="Note 5 21 12 4" xfId="38929"/>
    <cellStyle name="Note 5 21 13" xfId="38930"/>
    <cellStyle name="Note 5 21 13 2" xfId="38931"/>
    <cellStyle name="Note 5 21 13 3" xfId="38932"/>
    <cellStyle name="Note 5 21 13 4" xfId="38933"/>
    <cellStyle name="Note 5 21 14" xfId="38934"/>
    <cellStyle name="Note 5 21 14 2" xfId="38935"/>
    <cellStyle name="Note 5 21 14 3" xfId="38936"/>
    <cellStyle name="Note 5 21 14 4" xfId="38937"/>
    <cellStyle name="Note 5 21 15" xfId="38938"/>
    <cellStyle name="Note 5 21 15 2" xfId="38939"/>
    <cellStyle name="Note 5 21 15 3" xfId="38940"/>
    <cellStyle name="Note 5 21 15 4" xfId="38941"/>
    <cellStyle name="Note 5 21 16" xfId="38942"/>
    <cellStyle name="Note 5 21 16 2" xfId="38943"/>
    <cellStyle name="Note 5 21 16 3" xfId="38944"/>
    <cellStyle name="Note 5 21 16 4" xfId="38945"/>
    <cellStyle name="Note 5 21 17" xfId="38946"/>
    <cellStyle name="Note 5 21 17 2" xfId="38947"/>
    <cellStyle name="Note 5 21 17 3" xfId="38948"/>
    <cellStyle name="Note 5 21 17 4" xfId="38949"/>
    <cellStyle name="Note 5 21 18" xfId="38950"/>
    <cellStyle name="Note 5 21 18 2" xfId="38951"/>
    <cellStyle name="Note 5 21 18 3" xfId="38952"/>
    <cellStyle name="Note 5 21 18 4" xfId="38953"/>
    <cellStyle name="Note 5 21 19" xfId="38954"/>
    <cellStyle name="Note 5 21 19 2" xfId="38955"/>
    <cellStyle name="Note 5 21 19 3" xfId="38956"/>
    <cellStyle name="Note 5 21 19 4" xfId="38957"/>
    <cellStyle name="Note 5 21 2" xfId="38958"/>
    <cellStyle name="Note 5 21 2 2" xfId="38959"/>
    <cellStyle name="Note 5 21 2 3" xfId="38960"/>
    <cellStyle name="Note 5 21 2 4" xfId="38961"/>
    <cellStyle name="Note 5 21 20" xfId="38962"/>
    <cellStyle name="Note 5 21 20 2" xfId="38963"/>
    <cellStyle name="Note 5 21 20 3" xfId="38964"/>
    <cellStyle name="Note 5 21 20 4" xfId="38965"/>
    <cellStyle name="Note 5 21 21" xfId="38966"/>
    <cellStyle name="Note 5 21 22" xfId="38967"/>
    <cellStyle name="Note 5 21 3" xfId="38968"/>
    <cellStyle name="Note 5 21 3 2" xfId="38969"/>
    <cellStyle name="Note 5 21 3 3" xfId="38970"/>
    <cellStyle name="Note 5 21 3 4" xfId="38971"/>
    <cellStyle name="Note 5 21 4" xfId="38972"/>
    <cellStyle name="Note 5 21 4 2" xfId="38973"/>
    <cellStyle name="Note 5 21 4 3" xfId="38974"/>
    <cellStyle name="Note 5 21 4 4" xfId="38975"/>
    <cellStyle name="Note 5 21 5" xfId="38976"/>
    <cellStyle name="Note 5 21 5 2" xfId="38977"/>
    <cellStyle name="Note 5 21 5 3" xfId="38978"/>
    <cellStyle name="Note 5 21 5 4" xfId="38979"/>
    <cellStyle name="Note 5 21 6" xfId="38980"/>
    <cellStyle name="Note 5 21 6 2" xfId="38981"/>
    <cellStyle name="Note 5 21 6 3" xfId="38982"/>
    <cellStyle name="Note 5 21 6 4" xfId="38983"/>
    <cellStyle name="Note 5 21 7" xfId="38984"/>
    <cellStyle name="Note 5 21 7 2" xfId="38985"/>
    <cellStyle name="Note 5 21 7 3" xfId="38986"/>
    <cellStyle name="Note 5 21 7 4" xfId="38987"/>
    <cellStyle name="Note 5 21 8" xfId="38988"/>
    <cellStyle name="Note 5 21 8 2" xfId="38989"/>
    <cellStyle name="Note 5 21 8 3" xfId="38990"/>
    <cellStyle name="Note 5 21 8 4" xfId="38991"/>
    <cellStyle name="Note 5 21 9" xfId="38992"/>
    <cellStyle name="Note 5 21 9 2" xfId="38993"/>
    <cellStyle name="Note 5 21 9 3" xfId="38994"/>
    <cellStyle name="Note 5 21 9 4" xfId="38995"/>
    <cellStyle name="Note 5 22" xfId="38996"/>
    <cellStyle name="Note 5 22 10" xfId="38997"/>
    <cellStyle name="Note 5 22 10 2" xfId="38998"/>
    <cellStyle name="Note 5 22 10 3" xfId="38999"/>
    <cellStyle name="Note 5 22 10 4" xfId="39000"/>
    <cellStyle name="Note 5 22 11" xfId="39001"/>
    <cellStyle name="Note 5 22 11 2" xfId="39002"/>
    <cellStyle name="Note 5 22 11 3" xfId="39003"/>
    <cellStyle name="Note 5 22 11 4" xfId="39004"/>
    <cellStyle name="Note 5 22 12" xfId="39005"/>
    <cellStyle name="Note 5 22 12 2" xfId="39006"/>
    <cellStyle name="Note 5 22 12 3" xfId="39007"/>
    <cellStyle name="Note 5 22 12 4" xfId="39008"/>
    <cellStyle name="Note 5 22 13" xfId="39009"/>
    <cellStyle name="Note 5 22 13 2" xfId="39010"/>
    <cellStyle name="Note 5 22 13 3" xfId="39011"/>
    <cellStyle name="Note 5 22 13 4" xfId="39012"/>
    <cellStyle name="Note 5 22 14" xfId="39013"/>
    <cellStyle name="Note 5 22 14 2" xfId="39014"/>
    <cellStyle name="Note 5 22 14 3" xfId="39015"/>
    <cellStyle name="Note 5 22 14 4" xfId="39016"/>
    <cellStyle name="Note 5 22 15" xfId="39017"/>
    <cellStyle name="Note 5 22 15 2" xfId="39018"/>
    <cellStyle name="Note 5 22 15 3" xfId="39019"/>
    <cellStyle name="Note 5 22 15 4" xfId="39020"/>
    <cellStyle name="Note 5 22 16" xfId="39021"/>
    <cellStyle name="Note 5 22 16 2" xfId="39022"/>
    <cellStyle name="Note 5 22 16 3" xfId="39023"/>
    <cellStyle name="Note 5 22 16 4" xfId="39024"/>
    <cellStyle name="Note 5 22 17" xfId="39025"/>
    <cellStyle name="Note 5 22 17 2" xfId="39026"/>
    <cellStyle name="Note 5 22 17 3" xfId="39027"/>
    <cellStyle name="Note 5 22 17 4" xfId="39028"/>
    <cellStyle name="Note 5 22 18" xfId="39029"/>
    <cellStyle name="Note 5 22 18 2" xfId="39030"/>
    <cellStyle name="Note 5 22 18 3" xfId="39031"/>
    <cellStyle name="Note 5 22 18 4" xfId="39032"/>
    <cellStyle name="Note 5 22 19" xfId="39033"/>
    <cellStyle name="Note 5 22 19 2" xfId="39034"/>
    <cellStyle name="Note 5 22 19 3" xfId="39035"/>
    <cellStyle name="Note 5 22 19 4" xfId="39036"/>
    <cellStyle name="Note 5 22 2" xfId="39037"/>
    <cellStyle name="Note 5 22 2 2" xfId="39038"/>
    <cellStyle name="Note 5 22 2 3" xfId="39039"/>
    <cellStyle name="Note 5 22 2 4" xfId="39040"/>
    <cellStyle name="Note 5 22 20" xfId="39041"/>
    <cellStyle name="Note 5 22 20 2" xfId="39042"/>
    <cellStyle name="Note 5 22 20 3" xfId="39043"/>
    <cellStyle name="Note 5 22 20 4" xfId="39044"/>
    <cellStyle name="Note 5 22 21" xfId="39045"/>
    <cellStyle name="Note 5 22 22" xfId="39046"/>
    <cellStyle name="Note 5 22 3" xfId="39047"/>
    <cellStyle name="Note 5 22 3 2" xfId="39048"/>
    <cellStyle name="Note 5 22 3 3" xfId="39049"/>
    <cellStyle name="Note 5 22 3 4" xfId="39050"/>
    <cellStyle name="Note 5 22 4" xfId="39051"/>
    <cellStyle name="Note 5 22 4 2" xfId="39052"/>
    <cellStyle name="Note 5 22 4 3" xfId="39053"/>
    <cellStyle name="Note 5 22 4 4" xfId="39054"/>
    <cellStyle name="Note 5 22 5" xfId="39055"/>
    <cellStyle name="Note 5 22 5 2" xfId="39056"/>
    <cellStyle name="Note 5 22 5 3" xfId="39057"/>
    <cellStyle name="Note 5 22 5 4" xfId="39058"/>
    <cellStyle name="Note 5 22 6" xfId="39059"/>
    <cellStyle name="Note 5 22 6 2" xfId="39060"/>
    <cellStyle name="Note 5 22 6 3" xfId="39061"/>
    <cellStyle name="Note 5 22 6 4" xfId="39062"/>
    <cellStyle name="Note 5 22 7" xfId="39063"/>
    <cellStyle name="Note 5 22 7 2" xfId="39064"/>
    <cellStyle name="Note 5 22 7 3" xfId="39065"/>
    <cellStyle name="Note 5 22 7 4" xfId="39066"/>
    <cellStyle name="Note 5 22 8" xfId="39067"/>
    <cellStyle name="Note 5 22 8 2" xfId="39068"/>
    <cellStyle name="Note 5 22 8 3" xfId="39069"/>
    <cellStyle name="Note 5 22 8 4" xfId="39070"/>
    <cellStyle name="Note 5 22 9" xfId="39071"/>
    <cellStyle name="Note 5 22 9 2" xfId="39072"/>
    <cellStyle name="Note 5 22 9 3" xfId="39073"/>
    <cellStyle name="Note 5 22 9 4" xfId="39074"/>
    <cellStyle name="Note 5 23" xfId="39075"/>
    <cellStyle name="Note 5 23 10" xfId="39076"/>
    <cellStyle name="Note 5 23 10 2" xfId="39077"/>
    <cellStyle name="Note 5 23 10 3" xfId="39078"/>
    <cellStyle name="Note 5 23 10 4" xfId="39079"/>
    <cellStyle name="Note 5 23 11" xfId="39080"/>
    <cellStyle name="Note 5 23 11 2" xfId="39081"/>
    <cellStyle name="Note 5 23 11 3" xfId="39082"/>
    <cellStyle name="Note 5 23 11 4" xfId="39083"/>
    <cellStyle name="Note 5 23 12" xfId="39084"/>
    <cellStyle name="Note 5 23 12 2" xfId="39085"/>
    <cellStyle name="Note 5 23 12 3" xfId="39086"/>
    <cellStyle name="Note 5 23 12 4" xfId="39087"/>
    <cellStyle name="Note 5 23 13" xfId="39088"/>
    <cellStyle name="Note 5 23 13 2" xfId="39089"/>
    <cellStyle name="Note 5 23 13 3" xfId="39090"/>
    <cellStyle name="Note 5 23 13 4" xfId="39091"/>
    <cellStyle name="Note 5 23 14" xfId="39092"/>
    <cellStyle name="Note 5 23 14 2" xfId="39093"/>
    <cellStyle name="Note 5 23 14 3" xfId="39094"/>
    <cellStyle name="Note 5 23 14 4" xfId="39095"/>
    <cellStyle name="Note 5 23 15" xfId="39096"/>
    <cellStyle name="Note 5 23 15 2" xfId="39097"/>
    <cellStyle name="Note 5 23 15 3" xfId="39098"/>
    <cellStyle name="Note 5 23 15 4" xfId="39099"/>
    <cellStyle name="Note 5 23 16" xfId="39100"/>
    <cellStyle name="Note 5 23 16 2" xfId="39101"/>
    <cellStyle name="Note 5 23 16 3" xfId="39102"/>
    <cellStyle name="Note 5 23 16 4" xfId="39103"/>
    <cellStyle name="Note 5 23 17" xfId="39104"/>
    <cellStyle name="Note 5 23 17 2" xfId="39105"/>
    <cellStyle name="Note 5 23 17 3" xfId="39106"/>
    <cellStyle name="Note 5 23 17 4" xfId="39107"/>
    <cellStyle name="Note 5 23 18" xfId="39108"/>
    <cellStyle name="Note 5 23 18 2" xfId="39109"/>
    <cellStyle name="Note 5 23 18 3" xfId="39110"/>
    <cellStyle name="Note 5 23 18 4" xfId="39111"/>
    <cellStyle name="Note 5 23 19" xfId="39112"/>
    <cellStyle name="Note 5 23 19 2" xfId="39113"/>
    <cellStyle name="Note 5 23 19 3" xfId="39114"/>
    <cellStyle name="Note 5 23 19 4" xfId="39115"/>
    <cellStyle name="Note 5 23 2" xfId="39116"/>
    <cellStyle name="Note 5 23 2 2" xfId="39117"/>
    <cellStyle name="Note 5 23 2 3" xfId="39118"/>
    <cellStyle name="Note 5 23 2 4" xfId="39119"/>
    <cellStyle name="Note 5 23 20" xfId="39120"/>
    <cellStyle name="Note 5 23 20 2" xfId="39121"/>
    <cellStyle name="Note 5 23 20 3" xfId="39122"/>
    <cellStyle name="Note 5 23 20 4" xfId="39123"/>
    <cellStyle name="Note 5 23 21" xfId="39124"/>
    <cellStyle name="Note 5 23 22" xfId="39125"/>
    <cellStyle name="Note 5 23 3" xfId="39126"/>
    <cellStyle name="Note 5 23 3 2" xfId="39127"/>
    <cellStyle name="Note 5 23 3 3" xfId="39128"/>
    <cellStyle name="Note 5 23 3 4" xfId="39129"/>
    <cellStyle name="Note 5 23 4" xfId="39130"/>
    <cellStyle name="Note 5 23 4 2" xfId="39131"/>
    <cellStyle name="Note 5 23 4 3" xfId="39132"/>
    <cellStyle name="Note 5 23 4 4" xfId="39133"/>
    <cellStyle name="Note 5 23 5" xfId="39134"/>
    <cellStyle name="Note 5 23 5 2" xfId="39135"/>
    <cellStyle name="Note 5 23 5 3" xfId="39136"/>
    <cellStyle name="Note 5 23 5 4" xfId="39137"/>
    <cellStyle name="Note 5 23 6" xfId="39138"/>
    <cellStyle name="Note 5 23 6 2" xfId="39139"/>
    <cellStyle name="Note 5 23 6 3" xfId="39140"/>
    <cellStyle name="Note 5 23 6 4" xfId="39141"/>
    <cellStyle name="Note 5 23 7" xfId="39142"/>
    <cellStyle name="Note 5 23 7 2" xfId="39143"/>
    <cellStyle name="Note 5 23 7 3" xfId="39144"/>
    <cellStyle name="Note 5 23 7 4" xfId="39145"/>
    <cellStyle name="Note 5 23 8" xfId="39146"/>
    <cellStyle name="Note 5 23 8 2" xfId="39147"/>
    <cellStyle name="Note 5 23 8 3" xfId="39148"/>
    <cellStyle name="Note 5 23 8 4" xfId="39149"/>
    <cellStyle name="Note 5 23 9" xfId="39150"/>
    <cellStyle name="Note 5 23 9 2" xfId="39151"/>
    <cellStyle name="Note 5 23 9 3" xfId="39152"/>
    <cellStyle name="Note 5 23 9 4" xfId="39153"/>
    <cellStyle name="Note 5 24" xfId="39154"/>
    <cellStyle name="Note 5 24 10" xfId="39155"/>
    <cellStyle name="Note 5 24 10 2" xfId="39156"/>
    <cellStyle name="Note 5 24 10 3" xfId="39157"/>
    <cellStyle name="Note 5 24 10 4" xfId="39158"/>
    <cellStyle name="Note 5 24 11" xfId="39159"/>
    <cellStyle name="Note 5 24 11 2" xfId="39160"/>
    <cellStyle name="Note 5 24 11 3" xfId="39161"/>
    <cellStyle name="Note 5 24 11 4" xfId="39162"/>
    <cellStyle name="Note 5 24 12" xfId="39163"/>
    <cellStyle name="Note 5 24 12 2" xfId="39164"/>
    <cellStyle name="Note 5 24 12 3" xfId="39165"/>
    <cellStyle name="Note 5 24 12 4" xfId="39166"/>
    <cellStyle name="Note 5 24 13" xfId="39167"/>
    <cellStyle name="Note 5 24 13 2" xfId="39168"/>
    <cellStyle name="Note 5 24 13 3" xfId="39169"/>
    <cellStyle name="Note 5 24 13 4" xfId="39170"/>
    <cellStyle name="Note 5 24 14" xfId="39171"/>
    <cellStyle name="Note 5 24 14 2" xfId="39172"/>
    <cellStyle name="Note 5 24 14 3" xfId="39173"/>
    <cellStyle name="Note 5 24 14 4" xfId="39174"/>
    <cellStyle name="Note 5 24 15" xfId="39175"/>
    <cellStyle name="Note 5 24 15 2" xfId="39176"/>
    <cellStyle name="Note 5 24 15 3" xfId="39177"/>
    <cellStyle name="Note 5 24 15 4" xfId="39178"/>
    <cellStyle name="Note 5 24 16" xfId="39179"/>
    <cellStyle name="Note 5 24 16 2" xfId="39180"/>
    <cellStyle name="Note 5 24 16 3" xfId="39181"/>
    <cellStyle name="Note 5 24 16 4" xfId="39182"/>
    <cellStyle name="Note 5 24 17" xfId="39183"/>
    <cellStyle name="Note 5 24 17 2" xfId="39184"/>
    <cellStyle name="Note 5 24 17 3" xfId="39185"/>
    <cellStyle name="Note 5 24 17 4" xfId="39186"/>
    <cellStyle name="Note 5 24 18" xfId="39187"/>
    <cellStyle name="Note 5 24 18 2" xfId="39188"/>
    <cellStyle name="Note 5 24 18 3" xfId="39189"/>
    <cellStyle name="Note 5 24 18 4" xfId="39190"/>
    <cellStyle name="Note 5 24 19" xfId="39191"/>
    <cellStyle name="Note 5 24 19 2" xfId="39192"/>
    <cellStyle name="Note 5 24 19 3" xfId="39193"/>
    <cellStyle name="Note 5 24 19 4" xfId="39194"/>
    <cellStyle name="Note 5 24 2" xfId="39195"/>
    <cellStyle name="Note 5 24 2 2" xfId="39196"/>
    <cellStyle name="Note 5 24 2 3" xfId="39197"/>
    <cellStyle name="Note 5 24 2 4" xfId="39198"/>
    <cellStyle name="Note 5 24 20" xfId="39199"/>
    <cellStyle name="Note 5 24 20 2" xfId="39200"/>
    <cellStyle name="Note 5 24 20 3" xfId="39201"/>
    <cellStyle name="Note 5 24 20 4" xfId="39202"/>
    <cellStyle name="Note 5 24 21" xfId="39203"/>
    <cellStyle name="Note 5 24 22" xfId="39204"/>
    <cellStyle name="Note 5 24 3" xfId="39205"/>
    <cellStyle name="Note 5 24 3 2" xfId="39206"/>
    <cellStyle name="Note 5 24 3 3" xfId="39207"/>
    <cellStyle name="Note 5 24 3 4" xfId="39208"/>
    <cellStyle name="Note 5 24 4" xfId="39209"/>
    <cellStyle name="Note 5 24 4 2" xfId="39210"/>
    <cellStyle name="Note 5 24 4 3" xfId="39211"/>
    <cellStyle name="Note 5 24 4 4" xfId="39212"/>
    <cellStyle name="Note 5 24 5" xfId="39213"/>
    <cellStyle name="Note 5 24 5 2" xfId="39214"/>
    <cellStyle name="Note 5 24 5 3" xfId="39215"/>
    <cellStyle name="Note 5 24 5 4" xfId="39216"/>
    <cellStyle name="Note 5 24 6" xfId="39217"/>
    <cellStyle name="Note 5 24 6 2" xfId="39218"/>
    <cellStyle name="Note 5 24 6 3" xfId="39219"/>
    <cellStyle name="Note 5 24 6 4" xfId="39220"/>
    <cellStyle name="Note 5 24 7" xfId="39221"/>
    <cellStyle name="Note 5 24 7 2" xfId="39222"/>
    <cellStyle name="Note 5 24 7 3" xfId="39223"/>
    <cellStyle name="Note 5 24 7 4" xfId="39224"/>
    <cellStyle name="Note 5 24 8" xfId="39225"/>
    <cellStyle name="Note 5 24 8 2" xfId="39226"/>
    <cellStyle name="Note 5 24 8 3" xfId="39227"/>
    <cellStyle name="Note 5 24 8 4" xfId="39228"/>
    <cellStyle name="Note 5 24 9" xfId="39229"/>
    <cellStyle name="Note 5 24 9 2" xfId="39230"/>
    <cellStyle name="Note 5 24 9 3" xfId="39231"/>
    <cellStyle name="Note 5 24 9 4" xfId="39232"/>
    <cellStyle name="Note 5 25" xfId="39233"/>
    <cellStyle name="Note 5 25 10" xfId="39234"/>
    <cellStyle name="Note 5 25 10 2" xfId="39235"/>
    <cellStyle name="Note 5 25 10 3" xfId="39236"/>
    <cellStyle name="Note 5 25 10 4" xfId="39237"/>
    <cellStyle name="Note 5 25 11" xfId="39238"/>
    <cellStyle name="Note 5 25 11 2" xfId="39239"/>
    <cellStyle name="Note 5 25 11 3" xfId="39240"/>
    <cellStyle name="Note 5 25 11 4" xfId="39241"/>
    <cellStyle name="Note 5 25 12" xfId="39242"/>
    <cellStyle name="Note 5 25 12 2" xfId="39243"/>
    <cellStyle name="Note 5 25 12 3" xfId="39244"/>
    <cellStyle name="Note 5 25 12 4" xfId="39245"/>
    <cellStyle name="Note 5 25 13" xfId="39246"/>
    <cellStyle name="Note 5 25 13 2" xfId="39247"/>
    <cellStyle name="Note 5 25 13 3" xfId="39248"/>
    <cellStyle name="Note 5 25 13 4" xfId="39249"/>
    <cellStyle name="Note 5 25 14" xfId="39250"/>
    <cellStyle name="Note 5 25 14 2" xfId="39251"/>
    <cellStyle name="Note 5 25 14 3" xfId="39252"/>
    <cellStyle name="Note 5 25 14 4" xfId="39253"/>
    <cellStyle name="Note 5 25 15" xfId="39254"/>
    <cellStyle name="Note 5 25 15 2" xfId="39255"/>
    <cellStyle name="Note 5 25 15 3" xfId="39256"/>
    <cellStyle name="Note 5 25 15 4" xfId="39257"/>
    <cellStyle name="Note 5 25 16" xfId="39258"/>
    <cellStyle name="Note 5 25 16 2" xfId="39259"/>
    <cellStyle name="Note 5 25 16 3" xfId="39260"/>
    <cellStyle name="Note 5 25 16 4" xfId="39261"/>
    <cellStyle name="Note 5 25 17" xfId="39262"/>
    <cellStyle name="Note 5 25 17 2" xfId="39263"/>
    <cellStyle name="Note 5 25 17 3" xfId="39264"/>
    <cellStyle name="Note 5 25 17 4" xfId="39265"/>
    <cellStyle name="Note 5 25 18" xfId="39266"/>
    <cellStyle name="Note 5 25 18 2" xfId="39267"/>
    <cellStyle name="Note 5 25 18 3" xfId="39268"/>
    <cellStyle name="Note 5 25 18 4" xfId="39269"/>
    <cellStyle name="Note 5 25 19" xfId="39270"/>
    <cellStyle name="Note 5 25 19 2" xfId="39271"/>
    <cellStyle name="Note 5 25 19 3" xfId="39272"/>
    <cellStyle name="Note 5 25 19 4" xfId="39273"/>
    <cellStyle name="Note 5 25 2" xfId="39274"/>
    <cellStyle name="Note 5 25 2 2" xfId="39275"/>
    <cellStyle name="Note 5 25 2 3" xfId="39276"/>
    <cellStyle name="Note 5 25 2 4" xfId="39277"/>
    <cellStyle name="Note 5 25 20" xfId="39278"/>
    <cellStyle name="Note 5 25 20 2" xfId="39279"/>
    <cellStyle name="Note 5 25 20 3" xfId="39280"/>
    <cellStyle name="Note 5 25 20 4" xfId="39281"/>
    <cellStyle name="Note 5 25 21" xfId="39282"/>
    <cellStyle name="Note 5 25 22" xfId="39283"/>
    <cellStyle name="Note 5 25 3" xfId="39284"/>
    <cellStyle name="Note 5 25 3 2" xfId="39285"/>
    <cellStyle name="Note 5 25 3 3" xfId="39286"/>
    <cellStyle name="Note 5 25 3 4" xfId="39287"/>
    <cellStyle name="Note 5 25 4" xfId="39288"/>
    <cellStyle name="Note 5 25 4 2" xfId="39289"/>
    <cellStyle name="Note 5 25 4 3" xfId="39290"/>
    <cellStyle name="Note 5 25 4 4" xfId="39291"/>
    <cellStyle name="Note 5 25 5" xfId="39292"/>
    <cellStyle name="Note 5 25 5 2" xfId="39293"/>
    <cellStyle name="Note 5 25 5 3" xfId="39294"/>
    <cellStyle name="Note 5 25 5 4" xfId="39295"/>
    <cellStyle name="Note 5 25 6" xfId="39296"/>
    <cellStyle name="Note 5 25 6 2" xfId="39297"/>
    <cellStyle name="Note 5 25 6 3" xfId="39298"/>
    <cellStyle name="Note 5 25 6 4" xfId="39299"/>
    <cellStyle name="Note 5 25 7" xfId="39300"/>
    <cellStyle name="Note 5 25 7 2" xfId="39301"/>
    <cellStyle name="Note 5 25 7 3" xfId="39302"/>
    <cellStyle name="Note 5 25 7 4" xfId="39303"/>
    <cellStyle name="Note 5 25 8" xfId="39304"/>
    <cellStyle name="Note 5 25 8 2" xfId="39305"/>
    <cellStyle name="Note 5 25 8 3" xfId="39306"/>
    <cellStyle name="Note 5 25 8 4" xfId="39307"/>
    <cellStyle name="Note 5 25 9" xfId="39308"/>
    <cellStyle name="Note 5 25 9 2" xfId="39309"/>
    <cellStyle name="Note 5 25 9 3" xfId="39310"/>
    <cellStyle name="Note 5 25 9 4" xfId="39311"/>
    <cellStyle name="Note 5 26" xfId="39312"/>
    <cellStyle name="Note 5 26 10" xfId="39313"/>
    <cellStyle name="Note 5 26 10 2" xfId="39314"/>
    <cellStyle name="Note 5 26 10 3" xfId="39315"/>
    <cellStyle name="Note 5 26 10 4" xfId="39316"/>
    <cellStyle name="Note 5 26 11" xfId="39317"/>
    <cellStyle name="Note 5 26 11 2" xfId="39318"/>
    <cellStyle name="Note 5 26 11 3" xfId="39319"/>
    <cellStyle name="Note 5 26 11 4" xfId="39320"/>
    <cellStyle name="Note 5 26 12" xfId="39321"/>
    <cellStyle name="Note 5 26 12 2" xfId="39322"/>
    <cellStyle name="Note 5 26 12 3" xfId="39323"/>
    <cellStyle name="Note 5 26 12 4" xfId="39324"/>
    <cellStyle name="Note 5 26 13" xfId="39325"/>
    <cellStyle name="Note 5 26 13 2" xfId="39326"/>
    <cellStyle name="Note 5 26 13 3" xfId="39327"/>
    <cellStyle name="Note 5 26 13 4" xfId="39328"/>
    <cellStyle name="Note 5 26 14" xfId="39329"/>
    <cellStyle name="Note 5 26 14 2" xfId="39330"/>
    <cellStyle name="Note 5 26 14 3" xfId="39331"/>
    <cellStyle name="Note 5 26 14 4" xfId="39332"/>
    <cellStyle name="Note 5 26 15" xfId="39333"/>
    <cellStyle name="Note 5 26 15 2" xfId="39334"/>
    <cellStyle name="Note 5 26 15 3" xfId="39335"/>
    <cellStyle name="Note 5 26 15 4" xfId="39336"/>
    <cellStyle name="Note 5 26 16" xfId="39337"/>
    <cellStyle name="Note 5 26 16 2" xfId="39338"/>
    <cellStyle name="Note 5 26 16 3" xfId="39339"/>
    <cellStyle name="Note 5 26 16 4" xfId="39340"/>
    <cellStyle name="Note 5 26 17" xfId="39341"/>
    <cellStyle name="Note 5 26 17 2" xfId="39342"/>
    <cellStyle name="Note 5 26 17 3" xfId="39343"/>
    <cellStyle name="Note 5 26 17 4" xfId="39344"/>
    <cellStyle name="Note 5 26 18" xfId="39345"/>
    <cellStyle name="Note 5 26 18 2" xfId="39346"/>
    <cellStyle name="Note 5 26 18 3" xfId="39347"/>
    <cellStyle name="Note 5 26 18 4" xfId="39348"/>
    <cellStyle name="Note 5 26 19" xfId="39349"/>
    <cellStyle name="Note 5 26 19 2" xfId="39350"/>
    <cellStyle name="Note 5 26 19 3" xfId="39351"/>
    <cellStyle name="Note 5 26 19 4" xfId="39352"/>
    <cellStyle name="Note 5 26 2" xfId="39353"/>
    <cellStyle name="Note 5 26 2 2" xfId="39354"/>
    <cellStyle name="Note 5 26 2 3" xfId="39355"/>
    <cellStyle name="Note 5 26 2 4" xfId="39356"/>
    <cellStyle name="Note 5 26 20" xfId="39357"/>
    <cellStyle name="Note 5 26 20 2" xfId="39358"/>
    <cellStyle name="Note 5 26 20 3" xfId="39359"/>
    <cellStyle name="Note 5 26 20 4" xfId="39360"/>
    <cellStyle name="Note 5 26 21" xfId="39361"/>
    <cellStyle name="Note 5 26 22" xfId="39362"/>
    <cellStyle name="Note 5 26 3" xfId="39363"/>
    <cellStyle name="Note 5 26 3 2" xfId="39364"/>
    <cellStyle name="Note 5 26 3 3" xfId="39365"/>
    <cellStyle name="Note 5 26 3 4" xfId="39366"/>
    <cellStyle name="Note 5 26 4" xfId="39367"/>
    <cellStyle name="Note 5 26 4 2" xfId="39368"/>
    <cellStyle name="Note 5 26 4 3" xfId="39369"/>
    <cellStyle name="Note 5 26 4 4" xfId="39370"/>
    <cellStyle name="Note 5 26 5" xfId="39371"/>
    <cellStyle name="Note 5 26 5 2" xfId="39372"/>
    <cellStyle name="Note 5 26 5 3" xfId="39373"/>
    <cellStyle name="Note 5 26 5 4" xfId="39374"/>
    <cellStyle name="Note 5 26 6" xfId="39375"/>
    <cellStyle name="Note 5 26 6 2" xfId="39376"/>
    <cellStyle name="Note 5 26 6 3" xfId="39377"/>
    <cellStyle name="Note 5 26 6 4" xfId="39378"/>
    <cellStyle name="Note 5 26 7" xfId="39379"/>
    <cellStyle name="Note 5 26 7 2" xfId="39380"/>
    <cellStyle name="Note 5 26 7 3" xfId="39381"/>
    <cellStyle name="Note 5 26 7 4" xfId="39382"/>
    <cellStyle name="Note 5 26 8" xfId="39383"/>
    <cellStyle name="Note 5 26 8 2" xfId="39384"/>
    <cellStyle name="Note 5 26 8 3" xfId="39385"/>
    <cellStyle name="Note 5 26 8 4" xfId="39386"/>
    <cellStyle name="Note 5 26 9" xfId="39387"/>
    <cellStyle name="Note 5 26 9 2" xfId="39388"/>
    <cellStyle name="Note 5 26 9 3" xfId="39389"/>
    <cellStyle name="Note 5 26 9 4" xfId="39390"/>
    <cellStyle name="Note 5 27" xfId="39391"/>
    <cellStyle name="Note 5 27 10" xfId="39392"/>
    <cellStyle name="Note 5 27 10 2" xfId="39393"/>
    <cellStyle name="Note 5 27 10 3" xfId="39394"/>
    <cellStyle name="Note 5 27 10 4" xfId="39395"/>
    <cellStyle name="Note 5 27 11" xfId="39396"/>
    <cellStyle name="Note 5 27 11 2" xfId="39397"/>
    <cellStyle name="Note 5 27 11 3" xfId="39398"/>
    <cellStyle name="Note 5 27 11 4" xfId="39399"/>
    <cellStyle name="Note 5 27 12" xfId="39400"/>
    <cellStyle name="Note 5 27 12 2" xfId="39401"/>
    <cellStyle name="Note 5 27 12 3" xfId="39402"/>
    <cellStyle name="Note 5 27 12 4" xfId="39403"/>
    <cellStyle name="Note 5 27 13" xfId="39404"/>
    <cellStyle name="Note 5 27 13 2" xfId="39405"/>
    <cellStyle name="Note 5 27 13 3" xfId="39406"/>
    <cellStyle name="Note 5 27 13 4" xfId="39407"/>
    <cellStyle name="Note 5 27 14" xfId="39408"/>
    <cellStyle name="Note 5 27 14 2" xfId="39409"/>
    <cellStyle name="Note 5 27 14 3" xfId="39410"/>
    <cellStyle name="Note 5 27 14 4" xfId="39411"/>
    <cellStyle name="Note 5 27 15" xfId="39412"/>
    <cellStyle name="Note 5 27 15 2" xfId="39413"/>
    <cellStyle name="Note 5 27 15 3" xfId="39414"/>
    <cellStyle name="Note 5 27 15 4" xfId="39415"/>
    <cellStyle name="Note 5 27 16" xfId="39416"/>
    <cellStyle name="Note 5 27 16 2" xfId="39417"/>
    <cellStyle name="Note 5 27 16 3" xfId="39418"/>
    <cellStyle name="Note 5 27 16 4" xfId="39419"/>
    <cellStyle name="Note 5 27 17" xfId="39420"/>
    <cellStyle name="Note 5 27 17 2" xfId="39421"/>
    <cellStyle name="Note 5 27 17 3" xfId="39422"/>
    <cellStyle name="Note 5 27 17 4" xfId="39423"/>
    <cellStyle name="Note 5 27 18" xfId="39424"/>
    <cellStyle name="Note 5 27 18 2" xfId="39425"/>
    <cellStyle name="Note 5 27 18 3" xfId="39426"/>
    <cellStyle name="Note 5 27 18 4" xfId="39427"/>
    <cellStyle name="Note 5 27 19" xfId="39428"/>
    <cellStyle name="Note 5 27 19 2" xfId="39429"/>
    <cellStyle name="Note 5 27 19 3" xfId="39430"/>
    <cellStyle name="Note 5 27 19 4" xfId="39431"/>
    <cellStyle name="Note 5 27 2" xfId="39432"/>
    <cellStyle name="Note 5 27 2 2" xfId="39433"/>
    <cellStyle name="Note 5 27 2 3" xfId="39434"/>
    <cellStyle name="Note 5 27 2 4" xfId="39435"/>
    <cellStyle name="Note 5 27 20" xfId="39436"/>
    <cellStyle name="Note 5 27 20 2" xfId="39437"/>
    <cellStyle name="Note 5 27 20 3" xfId="39438"/>
    <cellStyle name="Note 5 27 20 4" xfId="39439"/>
    <cellStyle name="Note 5 27 21" xfId="39440"/>
    <cellStyle name="Note 5 27 22" xfId="39441"/>
    <cellStyle name="Note 5 27 3" xfId="39442"/>
    <cellStyle name="Note 5 27 3 2" xfId="39443"/>
    <cellStyle name="Note 5 27 3 3" xfId="39444"/>
    <cellStyle name="Note 5 27 3 4" xfId="39445"/>
    <cellStyle name="Note 5 27 4" xfId="39446"/>
    <cellStyle name="Note 5 27 4 2" xfId="39447"/>
    <cellStyle name="Note 5 27 4 3" xfId="39448"/>
    <cellStyle name="Note 5 27 4 4" xfId="39449"/>
    <cellStyle name="Note 5 27 5" xfId="39450"/>
    <cellStyle name="Note 5 27 5 2" xfId="39451"/>
    <cellStyle name="Note 5 27 5 3" xfId="39452"/>
    <cellStyle name="Note 5 27 5 4" xfId="39453"/>
    <cellStyle name="Note 5 27 6" xfId="39454"/>
    <cellStyle name="Note 5 27 6 2" xfId="39455"/>
    <cellStyle name="Note 5 27 6 3" xfId="39456"/>
    <cellStyle name="Note 5 27 6 4" xfId="39457"/>
    <cellStyle name="Note 5 27 7" xfId="39458"/>
    <cellStyle name="Note 5 27 7 2" xfId="39459"/>
    <cellStyle name="Note 5 27 7 3" xfId="39460"/>
    <cellStyle name="Note 5 27 7 4" xfId="39461"/>
    <cellStyle name="Note 5 27 8" xfId="39462"/>
    <cellStyle name="Note 5 27 8 2" xfId="39463"/>
    <cellStyle name="Note 5 27 8 3" xfId="39464"/>
    <cellStyle name="Note 5 27 8 4" xfId="39465"/>
    <cellStyle name="Note 5 27 9" xfId="39466"/>
    <cellStyle name="Note 5 27 9 2" xfId="39467"/>
    <cellStyle name="Note 5 27 9 3" xfId="39468"/>
    <cellStyle name="Note 5 27 9 4" xfId="39469"/>
    <cellStyle name="Note 5 28" xfId="39470"/>
    <cellStyle name="Note 5 28 10" xfId="39471"/>
    <cellStyle name="Note 5 28 10 2" xfId="39472"/>
    <cellStyle name="Note 5 28 10 3" xfId="39473"/>
    <cellStyle name="Note 5 28 10 4" xfId="39474"/>
    <cellStyle name="Note 5 28 11" xfId="39475"/>
    <cellStyle name="Note 5 28 11 2" xfId="39476"/>
    <cellStyle name="Note 5 28 11 3" xfId="39477"/>
    <cellStyle name="Note 5 28 11 4" xfId="39478"/>
    <cellStyle name="Note 5 28 12" xfId="39479"/>
    <cellStyle name="Note 5 28 12 2" xfId="39480"/>
    <cellStyle name="Note 5 28 12 3" xfId="39481"/>
    <cellStyle name="Note 5 28 12 4" xfId="39482"/>
    <cellStyle name="Note 5 28 13" xfId="39483"/>
    <cellStyle name="Note 5 28 13 2" xfId="39484"/>
    <cellStyle name="Note 5 28 13 3" xfId="39485"/>
    <cellStyle name="Note 5 28 13 4" xfId="39486"/>
    <cellStyle name="Note 5 28 14" xfId="39487"/>
    <cellStyle name="Note 5 28 14 2" xfId="39488"/>
    <cellStyle name="Note 5 28 14 3" xfId="39489"/>
    <cellStyle name="Note 5 28 14 4" xfId="39490"/>
    <cellStyle name="Note 5 28 15" xfId="39491"/>
    <cellStyle name="Note 5 28 15 2" xfId="39492"/>
    <cellStyle name="Note 5 28 15 3" xfId="39493"/>
    <cellStyle name="Note 5 28 15 4" xfId="39494"/>
    <cellStyle name="Note 5 28 16" xfId="39495"/>
    <cellStyle name="Note 5 28 16 2" xfId="39496"/>
    <cellStyle name="Note 5 28 16 3" xfId="39497"/>
    <cellStyle name="Note 5 28 16 4" xfId="39498"/>
    <cellStyle name="Note 5 28 17" xfId="39499"/>
    <cellStyle name="Note 5 28 17 2" xfId="39500"/>
    <cellStyle name="Note 5 28 17 3" xfId="39501"/>
    <cellStyle name="Note 5 28 17 4" xfId="39502"/>
    <cellStyle name="Note 5 28 18" xfId="39503"/>
    <cellStyle name="Note 5 28 18 2" xfId="39504"/>
    <cellStyle name="Note 5 28 18 3" xfId="39505"/>
    <cellStyle name="Note 5 28 18 4" xfId="39506"/>
    <cellStyle name="Note 5 28 19" xfId="39507"/>
    <cellStyle name="Note 5 28 19 2" xfId="39508"/>
    <cellStyle name="Note 5 28 19 3" xfId="39509"/>
    <cellStyle name="Note 5 28 19 4" xfId="39510"/>
    <cellStyle name="Note 5 28 2" xfId="39511"/>
    <cellStyle name="Note 5 28 2 2" xfId="39512"/>
    <cellStyle name="Note 5 28 2 3" xfId="39513"/>
    <cellStyle name="Note 5 28 2 4" xfId="39514"/>
    <cellStyle name="Note 5 28 20" xfId="39515"/>
    <cellStyle name="Note 5 28 20 2" xfId="39516"/>
    <cellStyle name="Note 5 28 20 3" xfId="39517"/>
    <cellStyle name="Note 5 28 20 4" xfId="39518"/>
    <cellStyle name="Note 5 28 21" xfId="39519"/>
    <cellStyle name="Note 5 28 22" xfId="39520"/>
    <cellStyle name="Note 5 28 3" xfId="39521"/>
    <cellStyle name="Note 5 28 3 2" xfId="39522"/>
    <cellStyle name="Note 5 28 3 3" xfId="39523"/>
    <cellStyle name="Note 5 28 3 4" xfId="39524"/>
    <cellStyle name="Note 5 28 4" xfId="39525"/>
    <cellStyle name="Note 5 28 4 2" xfId="39526"/>
    <cellStyle name="Note 5 28 4 3" xfId="39527"/>
    <cellStyle name="Note 5 28 4 4" xfId="39528"/>
    <cellStyle name="Note 5 28 5" xfId="39529"/>
    <cellStyle name="Note 5 28 5 2" xfId="39530"/>
    <cellStyle name="Note 5 28 5 3" xfId="39531"/>
    <cellStyle name="Note 5 28 5 4" xfId="39532"/>
    <cellStyle name="Note 5 28 6" xfId="39533"/>
    <cellStyle name="Note 5 28 6 2" xfId="39534"/>
    <cellStyle name="Note 5 28 6 3" xfId="39535"/>
    <cellStyle name="Note 5 28 6 4" xfId="39536"/>
    <cellStyle name="Note 5 28 7" xfId="39537"/>
    <cellStyle name="Note 5 28 7 2" xfId="39538"/>
    <cellStyle name="Note 5 28 7 3" xfId="39539"/>
    <cellStyle name="Note 5 28 7 4" xfId="39540"/>
    <cellStyle name="Note 5 28 8" xfId="39541"/>
    <cellStyle name="Note 5 28 8 2" xfId="39542"/>
    <cellStyle name="Note 5 28 8 3" xfId="39543"/>
    <cellStyle name="Note 5 28 8 4" xfId="39544"/>
    <cellStyle name="Note 5 28 9" xfId="39545"/>
    <cellStyle name="Note 5 28 9 2" xfId="39546"/>
    <cellStyle name="Note 5 28 9 3" xfId="39547"/>
    <cellStyle name="Note 5 28 9 4" xfId="39548"/>
    <cellStyle name="Note 5 29" xfId="39549"/>
    <cellStyle name="Note 5 29 10" xfId="39550"/>
    <cellStyle name="Note 5 29 10 2" xfId="39551"/>
    <cellStyle name="Note 5 29 10 3" xfId="39552"/>
    <cellStyle name="Note 5 29 10 4" xfId="39553"/>
    <cellStyle name="Note 5 29 11" xfId="39554"/>
    <cellStyle name="Note 5 29 11 2" xfId="39555"/>
    <cellStyle name="Note 5 29 11 3" xfId="39556"/>
    <cellStyle name="Note 5 29 11 4" xfId="39557"/>
    <cellStyle name="Note 5 29 12" xfId="39558"/>
    <cellStyle name="Note 5 29 12 2" xfId="39559"/>
    <cellStyle name="Note 5 29 12 3" xfId="39560"/>
    <cellStyle name="Note 5 29 12 4" xfId="39561"/>
    <cellStyle name="Note 5 29 13" xfId="39562"/>
    <cellStyle name="Note 5 29 13 2" xfId="39563"/>
    <cellStyle name="Note 5 29 13 3" xfId="39564"/>
    <cellStyle name="Note 5 29 13 4" xfId="39565"/>
    <cellStyle name="Note 5 29 14" xfId="39566"/>
    <cellStyle name="Note 5 29 14 2" xfId="39567"/>
    <cellStyle name="Note 5 29 14 3" xfId="39568"/>
    <cellStyle name="Note 5 29 14 4" xfId="39569"/>
    <cellStyle name="Note 5 29 15" xfId="39570"/>
    <cellStyle name="Note 5 29 15 2" xfId="39571"/>
    <cellStyle name="Note 5 29 15 3" xfId="39572"/>
    <cellStyle name="Note 5 29 15 4" xfId="39573"/>
    <cellStyle name="Note 5 29 16" xfId="39574"/>
    <cellStyle name="Note 5 29 16 2" xfId="39575"/>
    <cellStyle name="Note 5 29 16 3" xfId="39576"/>
    <cellStyle name="Note 5 29 16 4" xfId="39577"/>
    <cellStyle name="Note 5 29 17" xfId="39578"/>
    <cellStyle name="Note 5 29 17 2" xfId="39579"/>
    <cellStyle name="Note 5 29 17 3" xfId="39580"/>
    <cellStyle name="Note 5 29 17 4" xfId="39581"/>
    <cellStyle name="Note 5 29 18" xfId="39582"/>
    <cellStyle name="Note 5 29 18 2" xfId="39583"/>
    <cellStyle name="Note 5 29 18 3" xfId="39584"/>
    <cellStyle name="Note 5 29 18 4" xfId="39585"/>
    <cellStyle name="Note 5 29 19" xfId="39586"/>
    <cellStyle name="Note 5 29 19 2" xfId="39587"/>
    <cellStyle name="Note 5 29 19 3" xfId="39588"/>
    <cellStyle name="Note 5 29 19 4" xfId="39589"/>
    <cellStyle name="Note 5 29 2" xfId="39590"/>
    <cellStyle name="Note 5 29 2 2" xfId="39591"/>
    <cellStyle name="Note 5 29 2 3" xfId="39592"/>
    <cellStyle name="Note 5 29 2 4" xfId="39593"/>
    <cellStyle name="Note 5 29 20" xfId="39594"/>
    <cellStyle name="Note 5 29 20 2" xfId="39595"/>
    <cellStyle name="Note 5 29 20 3" xfId="39596"/>
    <cellStyle name="Note 5 29 20 4" xfId="39597"/>
    <cellStyle name="Note 5 29 21" xfId="39598"/>
    <cellStyle name="Note 5 29 22" xfId="39599"/>
    <cellStyle name="Note 5 29 3" xfId="39600"/>
    <cellStyle name="Note 5 29 3 2" xfId="39601"/>
    <cellStyle name="Note 5 29 3 3" xfId="39602"/>
    <cellStyle name="Note 5 29 3 4" xfId="39603"/>
    <cellStyle name="Note 5 29 4" xfId="39604"/>
    <cellStyle name="Note 5 29 4 2" xfId="39605"/>
    <cellStyle name="Note 5 29 4 3" xfId="39606"/>
    <cellStyle name="Note 5 29 4 4" xfId="39607"/>
    <cellStyle name="Note 5 29 5" xfId="39608"/>
    <cellStyle name="Note 5 29 5 2" xfId="39609"/>
    <cellStyle name="Note 5 29 5 3" xfId="39610"/>
    <cellStyle name="Note 5 29 5 4" xfId="39611"/>
    <cellStyle name="Note 5 29 6" xfId="39612"/>
    <cellStyle name="Note 5 29 6 2" xfId="39613"/>
    <cellStyle name="Note 5 29 6 3" xfId="39614"/>
    <cellStyle name="Note 5 29 6 4" xfId="39615"/>
    <cellStyle name="Note 5 29 7" xfId="39616"/>
    <cellStyle name="Note 5 29 7 2" xfId="39617"/>
    <cellStyle name="Note 5 29 7 3" xfId="39618"/>
    <cellStyle name="Note 5 29 7 4" xfId="39619"/>
    <cellStyle name="Note 5 29 8" xfId="39620"/>
    <cellStyle name="Note 5 29 8 2" xfId="39621"/>
    <cellStyle name="Note 5 29 8 3" xfId="39622"/>
    <cellStyle name="Note 5 29 8 4" xfId="39623"/>
    <cellStyle name="Note 5 29 9" xfId="39624"/>
    <cellStyle name="Note 5 29 9 2" xfId="39625"/>
    <cellStyle name="Note 5 29 9 3" xfId="39626"/>
    <cellStyle name="Note 5 29 9 4" xfId="39627"/>
    <cellStyle name="Note 5 3" xfId="39628"/>
    <cellStyle name="Note 5 3 2" xfId="39629"/>
    <cellStyle name="Note 5 3 2 10" xfId="39630"/>
    <cellStyle name="Note 5 3 2 10 2" xfId="39631"/>
    <cellStyle name="Note 5 3 2 10 3" xfId="39632"/>
    <cellStyle name="Note 5 3 2 10 4" xfId="39633"/>
    <cellStyle name="Note 5 3 2 11" xfId="39634"/>
    <cellStyle name="Note 5 3 2 11 2" xfId="39635"/>
    <cellStyle name="Note 5 3 2 11 3" xfId="39636"/>
    <cellStyle name="Note 5 3 2 11 4" xfId="39637"/>
    <cellStyle name="Note 5 3 2 12" xfId="39638"/>
    <cellStyle name="Note 5 3 2 12 2" xfId="39639"/>
    <cellStyle name="Note 5 3 2 12 3" xfId="39640"/>
    <cellStyle name="Note 5 3 2 12 4" xfId="39641"/>
    <cellStyle name="Note 5 3 2 13" xfId="39642"/>
    <cellStyle name="Note 5 3 2 13 2" xfId="39643"/>
    <cellStyle name="Note 5 3 2 13 3" xfId="39644"/>
    <cellStyle name="Note 5 3 2 13 4" xfId="39645"/>
    <cellStyle name="Note 5 3 2 14" xfId="39646"/>
    <cellStyle name="Note 5 3 2 14 2" xfId="39647"/>
    <cellStyle name="Note 5 3 2 14 3" xfId="39648"/>
    <cellStyle name="Note 5 3 2 14 4" xfId="39649"/>
    <cellStyle name="Note 5 3 2 15" xfId="39650"/>
    <cellStyle name="Note 5 3 2 15 2" xfId="39651"/>
    <cellStyle name="Note 5 3 2 15 3" xfId="39652"/>
    <cellStyle name="Note 5 3 2 15 4" xfId="39653"/>
    <cellStyle name="Note 5 3 2 16" xfId="39654"/>
    <cellStyle name="Note 5 3 2 16 2" xfId="39655"/>
    <cellStyle name="Note 5 3 2 16 3" xfId="39656"/>
    <cellStyle name="Note 5 3 2 16 4" xfId="39657"/>
    <cellStyle name="Note 5 3 2 17" xfId="39658"/>
    <cellStyle name="Note 5 3 2 17 2" xfId="39659"/>
    <cellStyle name="Note 5 3 2 17 3" xfId="39660"/>
    <cellStyle name="Note 5 3 2 17 4" xfId="39661"/>
    <cellStyle name="Note 5 3 2 18" xfId="39662"/>
    <cellStyle name="Note 5 3 2 18 2" xfId="39663"/>
    <cellStyle name="Note 5 3 2 18 3" xfId="39664"/>
    <cellStyle name="Note 5 3 2 18 4" xfId="39665"/>
    <cellStyle name="Note 5 3 2 19" xfId="39666"/>
    <cellStyle name="Note 5 3 2 19 2" xfId="39667"/>
    <cellStyle name="Note 5 3 2 19 3" xfId="39668"/>
    <cellStyle name="Note 5 3 2 19 4" xfId="39669"/>
    <cellStyle name="Note 5 3 2 2" xfId="39670"/>
    <cellStyle name="Note 5 3 2 2 2" xfId="39671"/>
    <cellStyle name="Note 5 3 2 2 3" xfId="39672"/>
    <cellStyle name="Note 5 3 2 2 4" xfId="39673"/>
    <cellStyle name="Note 5 3 2 20" xfId="39674"/>
    <cellStyle name="Note 5 3 2 20 2" xfId="39675"/>
    <cellStyle name="Note 5 3 2 20 3" xfId="39676"/>
    <cellStyle name="Note 5 3 2 20 4" xfId="39677"/>
    <cellStyle name="Note 5 3 2 21" xfId="39678"/>
    <cellStyle name="Note 5 3 2 22" xfId="39679"/>
    <cellStyle name="Note 5 3 2 3" xfId="39680"/>
    <cellStyle name="Note 5 3 2 3 2" xfId="39681"/>
    <cellStyle name="Note 5 3 2 3 3" xfId="39682"/>
    <cellStyle name="Note 5 3 2 3 4" xfId="39683"/>
    <cellStyle name="Note 5 3 2 4" xfId="39684"/>
    <cellStyle name="Note 5 3 2 4 2" xfId="39685"/>
    <cellStyle name="Note 5 3 2 4 3" xfId="39686"/>
    <cellStyle name="Note 5 3 2 4 4" xfId="39687"/>
    <cellStyle name="Note 5 3 2 5" xfId="39688"/>
    <cellStyle name="Note 5 3 2 5 2" xfId="39689"/>
    <cellStyle name="Note 5 3 2 5 3" xfId="39690"/>
    <cellStyle name="Note 5 3 2 5 4" xfId="39691"/>
    <cellStyle name="Note 5 3 2 6" xfId="39692"/>
    <cellStyle name="Note 5 3 2 6 2" xfId="39693"/>
    <cellStyle name="Note 5 3 2 6 3" xfId="39694"/>
    <cellStyle name="Note 5 3 2 6 4" xfId="39695"/>
    <cellStyle name="Note 5 3 2 7" xfId="39696"/>
    <cellStyle name="Note 5 3 2 7 2" xfId="39697"/>
    <cellStyle name="Note 5 3 2 7 3" xfId="39698"/>
    <cellStyle name="Note 5 3 2 7 4" xfId="39699"/>
    <cellStyle name="Note 5 3 2 8" xfId="39700"/>
    <cellStyle name="Note 5 3 2 8 2" xfId="39701"/>
    <cellStyle name="Note 5 3 2 8 3" xfId="39702"/>
    <cellStyle name="Note 5 3 2 8 4" xfId="39703"/>
    <cellStyle name="Note 5 3 2 9" xfId="39704"/>
    <cellStyle name="Note 5 3 2 9 2" xfId="39705"/>
    <cellStyle name="Note 5 3 2 9 3" xfId="39706"/>
    <cellStyle name="Note 5 3 2 9 4" xfId="39707"/>
    <cellStyle name="Note 5 3 3" xfId="39708"/>
    <cellStyle name="Note 5 3 3 10" xfId="39709"/>
    <cellStyle name="Note 5 3 3 10 2" xfId="39710"/>
    <cellStyle name="Note 5 3 3 10 3" xfId="39711"/>
    <cellStyle name="Note 5 3 3 10 4" xfId="39712"/>
    <cellStyle name="Note 5 3 3 11" xfId="39713"/>
    <cellStyle name="Note 5 3 3 11 2" xfId="39714"/>
    <cellStyle name="Note 5 3 3 11 3" xfId="39715"/>
    <cellStyle name="Note 5 3 3 11 4" xfId="39716"/>
    <cellStyle name="Note 5 3 3 12" xfId="39717"/>
    <cellStyle name="Note 5 3 3 12 2" xfId="39718"/>
    <cellStyle name="Note 5 3 3 12 3" xfId="39719"/>
    <cellStyle name="Note 5 3 3 12 4" xfId="39720"/>
    <cellStyle name="Note 5 3 3 13" xfId="39721"/>
    <cellStyle name="Note 5 3 3 13 2" xfId="39722"/>
    <cellStyle name="Note 5 3 3 13 3" xfId="39723"/>
    <cellStyle name="Note 5 3 3 13 4" xfId="39724"/>
    <cellStyle name="Note 5 3 3 14" xfId="39725"/>
    <cellStyle name="Note 5 3 3 14 2" xfId="39726"/>
    <cellStyle name="Note 5 3 3 14 3" xfId="39727"/>
    <cellStyle name="Note 5 3 3 14 4" xfId="39728"/>
    <cellStyle name="Note 5 3 3 15" xfId="39729"/>
    <cellStyle name="Note 5 3 3 15 2" xfId="39730"/>
    <cellStyle name="Note 5 3 3 15 3" xfId="39731"/>
    <cellStyle name="Note 5 3 3 15 4" xfId="39732"/>
    <cellStyle name="Note 5 3 3 16" xfId="39733"/>
    <cellStyle name="Note 5 3 3 16 2" xfId="39734"/>
    <cellStyle name="Note 5 3 3 16 3" xfId="39735"/>
    <cellStyle name="Note 5 3 3 16 4" xfId="39736"/>
    <cellStyle name="Note 5 3 3 17" xfId="39737"/>
    <cellStyle name="Note 5 3 3 17 2" xfId="39738"/>
    <cellStyle name="Note 5 3 3 17 3" xfId="39739"/>
    <cellStyle name="Note 5 3 3 17 4" xfId="39740"/>
    <cellStyle name="Note 5 3 3 18" xfId="39741"/>
    <cellStyle name="Note 5 3 3 18 2" xfId="39742"/>
    <cellStyle name="Note 5 3 3 18 3" xfId="39743"/>
    <cellStyle name="Note 5 3 3 18 4" xfId="39744"/>
    <cellStyle name="Note 5 3 3 19" xfId="39745"/>
    <cellStyle name="Note 5 3 3 19 2" xfId="39746"/>
    <cellStyle name="Note 5 3 3 19 3" xfId="39747"/>
    <cellStyle name="Note 5 3 3 19 4" xfId="39748"/>
    <cellStyle name="Note 5 3 3 2" xfId="39749"/>
    <cellStyle name="Note 5 3 3 2 2" xfId="39750"/>
    <cellStyle name="Note 5 3 3 2 3" xfId="39751"/>
    <cellStyle name="Note 5 3 3 2 4" xfId="39752"/>
    <cellStyle name="Note 5 3 3 20" xfId="39753"/>
    <cellStyle name="Note 5 3 3 20 2" xfId="39754"/>
    <cellStyle name="Note 5 3 3 20 3" xfId="39755"/>
    <cellStyle name="Note 5 3 3 20 4" xfId="39756"/>
    <cellStyle name="Note 5 3 3 21" xfId="39757"/>
    <cellStyle name="Note 5 3 3 22" xfId="39758"/>
    <cellStyle name="Note 5 3 3 3" xfId="39759"/>
    <cellStyle name="Note 5 3 3 3 2" xfId="39760"/>
    <cellStyle name="Note 5 3 3 3 3" xfId="39761"/>
    <cellStyle name="Note 5 3 3 3 4" xfId="39762"/>
    <cellStyle name="Note 5 3 3 4" xfId="39763"/>
    <cellStyle name="Note 5 3 3 4 2" xfId="39764"/>
    <cellStyle name="Note 5 3 3 4 3" xfId="39765"/>
    <cellStyle name="Note 5 3 3 4 4" xfId="39766"/>
    <cellStyle name="Note 5 3 3 5" xfId="39767"/>
    <cellStyle name="Note 5 3 3 5 2" xfId="39768"/>
    <cellStyle name="Note 5 3 3 5 3" xfId="39769"/>
    <cellStyle name="Note 5 3 3 5 4" xfId="39770"/>
    <cellStyle name="Note 5 3 3 6" xfId="39771"/>
    <cellStyle name="Note 5 3 3 6 2" xfId="39772"/>
    <cellStyle name="Note 5 3 3 6 3" xfId="39773"/>
    <cellStyle name="Note 5 3 3 6 4" xfId="39774"/>
    <cellStyle name="Note 5 3 3 7" xfId="39775"/>
    <cellStyle name="Note 5 3 3 7 2" xfId="39776"/>
    <cellStyle name="Note 5 3 3 7 3" xfId="39777"/>
    <cellStyle name="Note 5 3 3 7 4" xfId="39778"/>
    <cellStyle name="Note 5 3 3 8" xfId="39779"/>
    <cellStyle name="Note 5 3 3 8 2" xfId="39780"/>
    <cellStyle name="Note 5 3 3 8 3" xfId="39781"/>
    <cellStyle name="Note 5 3 3 8 4" xfId="39782"/>
    <cellStyle name="Note 5 3 3 9" xfId="39783"/>
    <cellStyle name="Note 5 3 3 9 2" xfId="39784"/>
    <cellStyle name="Note 5 3 3 9 3" xfId="39785"/>
    <cellStyle name="Note 5 3 3 9 4" xfId="39786"/>
    <cellStyle name="Note 5 3 4" xfId="39787"/>
    <cellStyle name="Note 5 3 4 10" xfId="39788"/>
    <cellStyle name="Note 5 3 4 10 2" xfId="39789"/>
    <cellStyle name="Note 5 3 4 10 3" xfId="39790"/>
    <cellStyle name="Note 5 3 4 10 4" xfId="39791"/>
    <cellStyle name="Note 5 3 4 11" xfId="39792"/>
    <cellStyle name="Note 5 3 4 11 2" xfId="39793"/>
    <cellStyle name="Note 5 3 4 11 3" xfId="39794"/>
    <cellStyle name="Note 5 3 4 11 4" xfId="39795"/>
    <cellStyle name="Note 5 3 4 12" xfId="39796"/>
    <cellStyle name="Note 5 3 4 12 2" xfId="39797"/>
    <cellStyle name="Note 5 3 4 12 3" xfId="39798"/>
    <cellStyle name="Note 5 3 4 12 4" xfId="39799"/>
    <cellStyle name="Note 5 3 4 13" xfId="39800"/>
    <cellStyle name="Note 5 3 4 13 2" xfId="39801"/>
    <cellStyle name="Note 5 3 4 13 3" xfId="39802"/>
    <cellStyle name="Note 5 3 4 13 4" xfId="39803"/>
    <cellStyle name="Note 5 3 4 14" xfId="39804"/>
    <cellStyle name="Note 5 3 4 14 2" xfId="39805"/>
    <cellStyle name="Note 5 3 4 14 3" xfId="39806"/>
    <cellStyle name="Note 5 3 4 14 4" xfId="39807"/>
    <cellStyle name="Note 5 3 4 15" xfId="39808"/>
    <cellStyle name="Note 5 3 4 15 2" xfId="39809"/>
    <cellStyle name="Note 5 3 4 15 3" xfId="39810"/>
    <cellStyle name="Note 5 3 4 15 4" xfId="39811"/>
    <cellStyle name="Note 5 3 4 16" xfId="39812"/>
    <cellStyle name="Note 5 3 4 16 2" xfId="39813"/>
    <cellStyle name="Note 5 3 4 16 3" xfId="39814"/>
    <cellStyle name="Note 5 3 4 16 4" xfId="39815"/>
    <cellStyle name="Note 5 3 4 17" xfId="39816"/>
    <cellStyle name="Note 5 3 4 17 2" xfId="39817"/>
    <cellStyle name="Note 5 3 4 17 3" xfId="39818"/>
    <cellStyle name="Note 5 3 4 17 4" xfId="39819"/>
    <cellStyle name="Note 5 3 4 18" xfId="39820"/>
    <cellStyle name="Note 5 3 4 18 2" xfId="39821"/>
    <cellStyle name="Note 5 3 4 18 3" xfId="39822"/>
    <cellStyle name="Note 5 3 4 18 4" xfId="39823"/>
    <cellStyle name="Note 5 3 4 19" xfId="39824"/>
    <cellStyle name="Note 5 3 4 19 2" xfId="39825"/>
    <cellStyle name="Note 5 3 4 19 3" xfId="39826"/>
    <cellStyle name="Note 5 3 4 19 4" xfId="39827"/>
    <cellStyle name="Note 5 3 4 2" xfId="39828"/>
    <cellStyle name="Note 5 3 4 2 2" xfId="39829"/>
    <cellStyle name="Note 5 3 4 2 3" xfId="39830"/>
    <cellStyle name="Note 5 3 4 2 4" xfId="39831"/>
    <cellStyle name="Note 5 3 4 20" xfId="39832"/>
    <cellStyle name="Note 5 3 4 20 2" xfId="39833"/>
    <cellStyle name="Note 5 3 4 20 3" xfId="39834"/>
    <cellStyle name="Note 5 3 4 20 4" xfId="39835"/>
    <cellStyle name="Note 5 3 4 21" xfId="39836"/>
    <cellStyle name="Note 5 3 4 22" xfId="39837"/>
    <cellStyle name="Note 5 3 4 3" xfId="39838"/>
    <cellStyle name="Note 5 3 4 3 2" xfId="39839"/>
    <cellStyle name="Note 5 3 4 3 3" xfId="39840"/>
    <cellStyle name="Note 5 3 4 3 4" xfId="39841"/>
    <cellStyle name="Note 5 3 4 4" xfId="39842"/>
    <cellStyle name="Note 5 3 4 4 2" xfId="39843"/>
    <cellStyle name="Note 5 3 4 4 3" xfId="39844"/>
    <cellStyle name="Note 5 3 4 4 4" xfId="39845"/>
    <cellStyle name="Note 5 3 4 5" xfId="39846"/>
    <cellStyle name="Note 5 3 4 5 2" xfId="39847"/>
    <cellStyle name="Note 5 3 4 5 3" xfId="39848"/>
    <cellStyle name="Note 5 3 4 5 4" xfId="39849"/>
    <cellStyle name="Note 5 3 4 6" xfId="39850"/>
    <cellStyle name="Note 5 3 4 6 2" xfId="39851"/>
    <cellStyle name="Note 5 3 4 6 3" xfId="39852"/>
    <cellStyle name="Note 5 3 4 6 4" xfId="39853"/>
    <cellStyle name="Note 5 3 4 7" xfId="39854"/>
    <cellStyle name="Note 5 3 4 7 2" xfId="39855"/>
    <cellStyle name="Note 5 3 4 7 3" xfId="39856"/>
    <cellStyle name="Note 5 3 4 7 4" xfId="39857"/>
    <cellStyle name="Note 5 3 4 8" xfId="39858"/>
    <cellStyle name="Note 5 3 4 8 2" xfId="39859"/>
    <cellStyle name="Note 5 3 4 8 3" xfId="39860"/>
    <cellStyle name="Note 5 3 4 8 4" xfId="39861"/>
    <cellStyle name="Note 5 3 4 9" xfId="39862"/>
    <cellStyle name="Note 5 3 4 9 2" xfId="39863"/>
    <cellStyle name="Note 5 3 4 9 3" xfId="39864"/>
    <cellStyle name="Note 5 3 4 9 4" xfId="39865"/>
    <cellStyle name="Note 5 3 5" xfId="39866"/>
    <cellStyle name="Note 5 3 5 10" xfId="39867"/>
    <cellStyle name="Note 5 3 5 10 2" xfId="39868"/>
    <cellStyle name="Note 5 3 5 10 3" xfId="39869"/>
    <cellStyle name="Note 5 3 5 10 4" xfId="39870"/>
    <cellStyle name="Note 5 3 5 11" xfId="39871"/>
    <cellStyle name="Note 5 3 5 11 2" xfId="39872"/>
    <cellStyle name="Note 5 3 5 11 3" xfId="39873"/>
    <cellStyle name="Note 5 3 5 11 4" xfId="39874"/>
    <cellStyle name="Note 5 3 5 12" xfId="39875"/>
    <cellStyle name="Note 5 3 5 12 2" xfId="39876"/>
    <cellStyle name="Note 5 3 5 12 3" xfId="39877"/>
    <cellStyle name="Note 5 3 5 12 4" xfId="39878"/>
    <cellStyle name="Note 5 3 5 13" xfId="39879"/>
    <cellStyle name="Note 5 3 5 13 2" xfId="39880"/>
    <cellStyle name="Note 5 3 5 13 3" xfId="39881"/>
    <cellStyle name="Note 5 3 5 13 4" xfId="39882"/>
    <cellStyle name="Note 5 3 5 14" xfId="39883"/>
    <cellStyle name="Note 5 3 5 14 2" xfId="39884"/>
    <cellStyle name="Note 5 3 5 14 3" xfId="39885"/>
    <cellStyle name="Note 5 3 5 14 4" xfId="39886"/>
    <cellStyle name="Note 5 3 5 15" xfId="39887"/>
    <cellStyle name="Note 5 3 5 15 2" xfId="39888"/>
    <cellStyle name="Note 5 3 5 15 3" xfId="39889"/>
    <cellStyle name="Note 5 3 5 15 4" xfId="39890"/>
    <cellStyle name="Note 5 3 5 16" xfId="39891"/>
    <cellStyle name="Note 5 3 5 16 2" xfId="39892"/>
    <cellStyle name="Note 5 3 5 16 3" xfId="39893"/>
    <cellStyle name="Note 5 3 5 16 4" xfId="39894"/>
    <cellStyle name="Note 5 3 5 17" xfId="39895"/>
    <cellStyle name="Note 5 3 5 17 2" xfId="39896"/>
    <cellStyle name="Note 5 3 5 17 3" xfId="39897"/>
    <cellStyle name="Note 5 3 5 17 4" xfId="39898"/>
    <cellStyle name="Note 5 3 5 18" xfId="39899"/>
    <cellStyle name="Note 5 3 5 18 2" xfId="39900"/>
    <cellStyle name="Note 5 3 5 18 3" xfId="39901"/>
    <cellStyle name="Note 5 3 5 18 4" xfId="39902"/>
    <cellStyle name="Note 5 3 5 19" xfId="39903"/>
    <cellStyle name="Note 5 3 5 19 2" xfId="39904"/>
    <cellStyle name="Note 5 3 5 19 3" xfId="39905"/>
    <cellStyle name="Note 5 3 5 19 4" xfId="39906"/>
    <cellStyle name="Note 5 3 5 2" xfId="39907"/>
    <cellStyle name="Note 5 3 5 2 2" xfId="39908"/>
    <cellStyle name="Note 5 3 5 2 3" xfId="39909"/>
    <cellStyle name="Note 5 3 5 2 4" xfId="39910"/>
    <cellStyle name="Note 5 3 5 20" xfId="39911"/>
    <cellStyle name="Note 5 3 5 20 2" xfId="39912"/>
    <cellStyle name="Note 5 3 5 20 3" xfId="39913"/>
    <cellStyle name="Note 5 3 5 20 4" xfId="39914"/>
    <cellStyle name="Note 5 3 5 21" xfId="39915"/>
    <cellStyle name="Note 5 3 5 22" xfId="39916"/>
    <cellStyle name="Note 5 3 5 3" xfId="39917"/>
    <cellStyle name="Note 5 3 5 3 2" xfId="39918"/>
    <cellStyle name="Note 5 3 5 3 3" xfId="39919"/>
    <cellStyle name="Note 5 3 5 3 4" xfId="39920"/>
    <cellStyle name="Note 5 3 5 4" xfId="39921"/>
    <cellStyle name="Note 5 3 5 4 2" xfId="39922"/>
    <cellStyle name="Note 5 3 5 4 3" xfId="39923"/>
    <cellStyle name="Note 5 3 5 4 4" xfId="39924"/>
    <cellStyle name="Note 5 3 5 5" xfId="39925"/>
    <cellStyle name="Note 5 3 5 5 2" xfId="39926"/>
    <cellStyle name="Note 5 3 5 5 3" xfId="39927"/>
    <cellStyle name="Note 5 3 5 5 4" xfId="39928"/>
    <cellStyle name="Note 5 3 5 6" xfId="39929"/>
    <cellStyle name="Note 5 3 5 6 2" xfId="39930"/>
    <cellStyle name="Note 5 3 5 6 3" xfId="39931"/>
    <cellStyle name="Note 5 3 5 6 4" xfId="39932"/>
    <cellStyle name="Note 5 3 5 7" xfId="39933"/>
    <cellStyle name="Note 5 3 5 7 2" xfId="39934"/>
    <cellStyle name="Note 5 3 5 7 3" xfId="39935"/>
    <cellStyle name="Note 5 3 5 7 4" xfId="39936"/>
    <cellStyle name="Note 5 3 5 8" xfId="39937"/>
    <cellStyle name="Note 5 3 5 8 2" xfId="39938"/>
    <cellStyle name="Note 5 3 5 8 3" xfId="39939"/>
    <cellStyle name="Note 5 3 5 8 4" xfId="39940"/>
    <cellStyle name="Note 5 3 5 9" xfId="39941"/>
    <cellStyle name="Note 5 3 5 9 2" xfId="39942"/>
    <cellStyle name="Note 5 3 5 9 3" xfId="39943"/>
    <cellStyle name="Note 5 3 5 9 4" xfId="39944"/>
    <cellStyle name="Note 5 3 6" xfId="39945"/>
    <cellStyle name="Note 5 30" xfId="39946"/>
    <cellStyle name="Note 5 30 2" xfId="39947"/>
    <cellStyle name="Note 5 30 3" xfId="39948"/>
    <cellStyle name="Note 5 31" xfId="39949"/>
    <cellStyle name="Note 5 31 2" xfId="39950"/>
    <cellStyle name="Note 5 31 3" xfId="39951"/>
    <cellStyle name="Note 5 31 4" xfId="39952"/>
    <cellStyle name="Note 5 32" xfId="39953"/>
    <cellStyle name="Note 5 32 2" xfId="39954"/>
    <cellStyle name="Note 5 32 3" xfId="39955"/>
    <cellStyle name="Note 5 32 4" xfId="39956"/>
    <cellStyle name="Note 5 33" xfId="39957"/>
    <cellStyle name="Note 5 33 2" xfId="39958"/>
    <cellStyle name="Note 5 33 3" xfId="39959"/>
    <cellStyle name="Note 5 33 4" xfId="39960"/>
    <cellStyle name="Note 5 34" xfId="39961"/>
    <cellStyle name="Note 5 34 2" xfId="39962"/>
    <cellStyle name="Note 5 34 3" xfId="39963"/>
    <cellStyle name="Note 5 34 4" xfId="39964"/>
    <cellStyle name="Note 5 35" xfId="39965"/>
    <cellStyle name="Note 5 35 2" xfId="39966"/>
    <cellStyle name="Note 5 35 3" xfId="39967"/>
    <cellStyle name="Note 5 35 4" xfId="39968"/>
    <cellStyle name="Note 5 36" xfId="39969"/>
    <cellStyle name="Note 5 36 2" xfId="39970"/>
    <cellStyle name="Note 5 36 3" xfId="39971"/>
    <cellStyle name="Note 5 36 4" xfId="39972"/>
    <cellStyle name="Note 5 37" xfId="39973"/>
    <cellStyle name="Note 5 37 2" xfId="39974"/>
    <cellStyle name="Note 5 37 3" xfId="39975"/>
    <cellStyle name="Note 5 37 4" xfId="39976"/>
    <cellStyle name="Note 5 38" xfId="39977"/>
    <cellStyle name="Note 5 38 2" xfId="39978"/>
    <cellStyle name="Note 5 38 3" xfId="39979"/>
    <cellStyle name="Note 5 38 4" xfId="39980"/>
    <cellStyle name="Note 5 39" xfId="39981"/>
    <cellStyle name="Note 5 39 2" xfId="39982"/>
    <cellStyle name="Note 5 39 3" xfId="39983"/>
    <cellStyle name="Note 5 39 4" xfId="39984"/>
    <cellStyle name="Note 5 4" xfId="39985"/>
    <cellStyle name="Note 5 4 10" xfId="39986"/>
    <cellStyle name="Note 5 4 10 2" xfId="39987"/>
    <cellStyle name="Note 5 4 10 3" xfId="39988"/>
    <cellStyle name="Note 5 4 10 4" xfId="39989"/>
    <cellStyle name="Note 5 4 11" xfId="39990"/>
    <cellStyle name="Note 5 4 11 2" xfId="39991"/>
    <cellStyle name="Note 5 4 11 3" xfId="39992"/>
    <cellStyle name="Note 5 4 11 4" xfId="39993"/>
    <cellStyle name="Note 5 4 12" xfId="39994"/>
    <cellStyle name="Note 5 4 12 2" xfId="39995"/>
    <cellStyle name="Note 5 4 12 3" xfId="39996"/>
    <cellStyle name="Note 5 4 12 4" xfId="39997"/>
    <cellStyle name="Note 5 4 13" xfId="39998"/>
    <cellStyle name="Note 5 4 13 2" xfId="39999"/>
    <cellStyle name="Note 5 4 13 3" xfId="40000"/>
    <cellStyle name="Note 5 4 13 4" xfId="40001"/>
    <cellStyle name="Note 5 4 14" xfId="40002"/>
    <cellStyle name="Note 5 4 14 2" xfId="40003"/>
    <cellStyle name="Note 5 4 14 3" xfId="40004"/>
    <cellStyle name="Note 5 4 14 4" xfId="40005"/>
    <cellStyle name="Note 5 4 15" xfId="40006"/>
    <cellStyle name="Note 5 4 15 2" xfId="40007"/>
    <cellStyle name="Note 5 4 15 3" xfId="40008"/>
    <cellStyle name="Note 5 4 15 4" xfId="40009"/>
    <cellStyle name="Note 5 4 16" xfId="40010"/>
    <cellStyle name="Note 5 4 16 2" xfId="40011"/>
    <cellStyle name="Note 5 4 16 3" xfId="40012"/>
    <cellStyle name="Note 5 4 16 4" xfId="40013"/>
    <cellStyle name="Note 5 4 17" xfId="40014"/>
    <cellStyle name="Note 5 4 17 2" xfId="40015"/>
    <cellStyle name="Note 5 4 17 3" xfId="40016"/>
    <cellStyle name="Note 5 4 17 4" xfId="40017"/>
    <cellStyle name="Note 5 4 18" xfId="40018"/>
    <cellStyle name="Note 5 4 18 2" xfId="40019"/>
    <cellStyle name="Note 5 4 18 3" xfId="40020"/>
    <cellStyle name="Note 5 4 18 4" xfId="40021"/>
    <cellStyle name="Note 5 4 19" xfId="40022"/>
    <cellStyle name="Note 5 4 19 2" xfId="40023"/>
    <cellStyle name="Note 5 4 19 3" xfId="40024"/>
    <cellStyle name="Note 5 4 19 4" xfId="40025"/>
    <cellStyle name="Note 5 4 2" xfId="40026"/>
    <cellStyle name="Note 5 4 2 2" xfId="40027"/>
    <cellStyle name="Note 5 4 2 3" xfId="40028"/>
    <cellStyle name="Note 5 4 2 4" xfId="40029"/>
    <cellStyle name="Note 5 4 20" xfId="40030"/>
    <cellStyle name="Note 5 4 20 2" xfId="40031"/>
    <cellStyle name="Note 5 4 20 3" xfId="40032"/>
    <cellStyle name="Note 5 4 20 4" xfId="40033"/>
    <cellStyle name="Note 5 4 21" xfId="40034"/>
    <cellStyle name="Note 5 4 22" xfId="40035"/>
    <cellStyle name="Note 5 4 3" xfId="40036"/>
    <cellStyle name="Note 5 4 3 2" xfId="40037"/>
    <cellStyle name="Note 5 4 3 3" xfId="40038"/>
    <cellStyle name="Note 5 4 3 4" xfId="40039"/>
    <cellStyle name="Note 5 4 4" xfId="40040"/>
    <cellStyle name="Note 5 4 4 2" xfId="40041"/>
    <cellStyle name="Note 5 4 4 3" xfId="40042"/>
    <cellStyle name="Note 5 4 4 4" xfId="40043"/>
    <cellStyle name="Note 5 4 5" xfId="40044"/>
    <cellStyle name="Note 5 4 5 2" xfId="40045"/>
    <cellStyle name="Note 5 4 5 3" xfId="40046"/>
    <cellStyle name="Note 5 4 5 4" xfId="40047"/>
    <cellStyle name="Note 5 4 6" xfId="40048"/>
    <cellStyle name="Note 5 4 6 2" xfId="40049"/>
    <cellStyle name="Note 5 4 6 3" xfId="40050"/>
    <cellStyle name="Note 5 4 6 4" xfId="40051"/>
    <cellStyle name="Note 5 4 7" xfId="40052"/>
    <cellStyle name="Note 5 4 7 2" xfId="40053"/>
    <cellStyle name="Note 5 4 7 3" xfId="40054"/>
    <cellStyle name="Note 5 4 7 4" xfId="40055"/>
    <cellStyle name="Note 5 4 8" xfId="40056"/>
    <cellStyle name="Note 5 4 8 2" xfId="40057"/>
    <cellStyle name="Note 5 4 8 3" xfId="40058"/>
    <cellStyle name="Note 5 4 8 4" xfId="40059"/>
    <cellStyle name="Note 5 4 9" xfId="40060"/>
    <cellStyle name="Note 5 4 9 2" xfId="40061"/>
    <cellStyle name="Note 5 4 9 3" xfId="40062"/>
    <cellStyle name="Note 5 4 9 4" xfId="40063"/>
    <cellStyle name="Note 5 40" xfId="40064"/>
    <cellStyle name="Note 5 40 2" xfId="40065"/>
    <cellStyle name="Note 5 40 3" xfId="40066"/>
    <cellStyle name="Note 5 40 4" xfId="40067"/>
    <cellStyle name="Note 5 41" xfId="40068"/>
    <cellStyle name="Note 5 41 2" xfId="40069"/>
    <cellStyle name="Note 5 41 3" xfId="40070"/>
    <cellStyle name="Note 5 41 4" xfId="40071"/>
    <cellStyle name="Note 5 42" xfId="40072"/>
    <cellStyle name="Note 5 42 2" xfId="40073"/>
    <cellStyle name="Note 5 42 3" xfId="40074"/>
    <cellStyle name="Note 5 42 4" xfId="40075"/>
    <cellStyle name="Note 5 43" xfId="40076"/>
    <cellStyle name="Note 5 43 2" xfId="40077"/>
    <cellStyle name="Note 5 43 3" xfId="40078"/>
    <cellStyle name="Note 5 43 4" xfId="40079"/>
    <cellStyle name="Note 5 44" xfId="40080"/>
    <cellStyle name="Note 5 44 2" xfId="40081"/>
    <cellStyle name="Note 5 44 3" xfId="40082"/>
    <cellStyle name="Note 5 44 4" xfId="40083"/>
    <cellStyle name="Note 5 45" xfId="40084"/>
    <cellStyle name="Note 5 45 2" xfId="40085"/>
    <cellStyle name="Note 5 45 3" xfId="40086"/>
    <cellStyle name="Note 5 45 4" xfId="40087"/>
    <cellStyle name="Note 5 46" xfId="40088"/>
    <cellStyle name="Note 5 46 2" xfId="40089"/>
    <cellStyle name="Note 5 46 3" xfId="40090"/>
    <cellStyle name="Note 5 46 4" xfId="40091"/>
    <cellStyle name="Note 5 47" xfId="40092"/>
    <cellStyle name="Note 5 47 2" xfId="40093"/>
    <cellStyle name="Note 5 47 3" xfId="40094"/>
    <cellStyle name="Note 5 47 4" xfId="40095"/>
    <cellStyle name="Note 5 48" xfId="40096"/>
    <cellStyle name="Note 5 48 2" xfId="40097"/>
    <cellStyle name="Note 5 48 3" xfId="40098"/>
    <cellStyle name="Note 5 48 4" xfId="40099"/>
    <cellStyle name="Note 5 49" xfId="40100"/>
    <cellStyle name="Note 5 5" xfId="40101"/>
    <cellStyle name="Note 5 5 10" xfId="40102"/>
    <cellStyle name="Note 5 5 10 2" xfId="40103"/>
    <cellStyle name="Note 5 5 10 3" xfId="40104"/>
    <cellStyle name="Note 5 5 10 4" xfId="40105"/>
    <cellStyle name="Note 5 5 11" xfId="40106"/>
    <cellStyle name="Note 5 5 11 2" xfId="40107"/>
    <cellStyle name="Note 5 5 11 3" xfId="40108"/>
    <cellStyle name="Note 5 5 11 4" xfId="40109"/>
    <cellStyle name="Note 5 5 12" xfId="40110"/>
    <cellStyle name="Note 5 5 12 2" xfId="40111"/>
    <cellStyle name="Note 5 5 12 3" xfId="40112"/>
    <cellStyle name="Note 5 5 12 4" xfId="40113"/>
    <cellStyle name="Note 5 5 13" xfId="40114"/>
    <cellStyle name="Note 5 5 13 2" xfId="40115"/>
    <cellStyle name="Note 5 5 13 3" xfId="40116"/>
    <cellStyle name="Note 5 5 13 4" xfId="40117"/>
    <cellStyle name="Note 5 5 14" xfId="40118"/>
    <cellStyle name="Note 5 5 14 2" xfId="40119"/>
    <cellStyle name="Note 5 5 14 3" xfId="40120"/>
    <cellStyle name="Note 5 5 14 4" xfId="40121"/>
    <cellStyle name="Note 5 5 15" xfId="40122"/>
    <cellStyle name="Note 5 5 15 2" xfId="40123"/>
    <cellStyle name="Note 5 5 15 3" xfId="40124"/>
    <cellStyle name="Note 5 5 15 4" xfId="40125"/>
    <cellStyle name="Note 5 5 16" xfId="40126"/>
    <cellStyle name="Note 5 5 16 2" xfId="40127"/>
    <cellStyle name="Note 5 5 16 3" xfId="40128"/>
    <cellStyle name="Note 5 5 16 4" xfId="40129"/>
    <cellStyle name="Note 5 5 17" xfId="40130"/>
    <cellStyle name="Note 5 5 17 2" xfId="40131"/>
    <cellStyle name="Note 5 5 17 3" xfId="40132"/>
    <cellStyle name="Note 5 5 17 4" xfId="40133"/>
    <cellStyle name="Note 5 5 18" xfId="40134"/>
    <cellStyle name="Note 5 5 18 2" xfId="40135"/>
    <cellStyle name="Note 5 5 18 3" xfId="40136"/>
    <cellStyle name="Note 5 5 18 4" xfId="40137"/>
    <cellStyle name="Note 5 5 19" xfId="40138"/>
    <cellStyle name="Note 5 5 19 2" xfId="40139"/>
    <cellStyle name="Note 5 5 19 3" xfId="40140"/>
    <cellStyle name="Note 5 5 19 4" xfId="40141"/>
    <cellStyle name="Note 5 5 2" xfId="40142"/>
    <cellStyle name="Note 5 5 2 2" xfId="40143"/>
    <cellStyle name="Note 5 5 2 3" xfId="40144"/>
    <cellStyle name="Note 5 5 2 4" xfId="40145"/>
    <cellStyle name="Note 5 5 20" xfId="40146"/>
    <cellStyle name="Note 5 5 20 2" xfId="40147"/>
    <cellStyle name="Note 5 5 20 3" xfId="40148"/>
    <cellStyle name="Note 5 5 20 4" xfId="40149"/>
    <cellStyle name="Note 5 5 21" xfId="40150"/>
    <cellStyle name="Note 5 5 22" xfId="40151"/>
    <cellStyle name="Note 5 5 3" xfId="40152"/>
    <cellStyle name="Note 5 5 3 2" xfId="40153"/>
    <cellStyle name="Note 5 5 3 3" xfId="40154"/>
    <cellStyle name="Note 5 5 3 4" xfId="40155"/>
    <cellStyle name="Note 5 5 4" xfId="40156"/>
    <cellStyle name="Note 5 5 4 2" xfId="40157"/>
    <cellStyle name="Note 5 5 4 3" xfId="40158"/>
    <cellStyle name="Note 5 5 4 4" xfId="40159"/>
    <cellStyle name="Note 5 5 5" xfId="40160"/>
    <cellStyle name="Note 5 5 5 2" xfId="40161"/>
    <cellStyle name="Note 5 5 5 3" xfId="40162"/>
    <cellStyle name="Note 5 5 5 4" xfId="40163"/>
    <cellStyle name="Note 5 5 6" xfId="40164"/>
    <cellStyle name="Note 5 5 6 2" xfId="40165"/>
    <cellStyle name="Note 5 5 6 3" xfId="40166"/>
    <cellStyle name="Note 5 5 6 4" xfId="40167"/>
    <cellStyle name="Note 5 5 7" xfId="40168"/>
    <cellStyle name="Note 5 5 7 2" xfId="40169"/>
    <cellStyle name="Note 5 5 7 3" xfId="40170"/>
    <cellStyle name="Note 5 5 7 4" xfId="40171"/>
    <cellStyle name="Note 5 5 8" xfId="40172"/>
    <cellStyle name="Note 5 5 8 2" xfId="40173"/>
    <cellStyle name="Note 5 5 8 3" xfId="40174"/>
    <cellStyle name="Note 5 5 8 4" xfId="40175"/>
    <cellStyle name="Note 5 5 9" xfId="40176"/>
    <cellStyle name="Note 5 5 9 2" xfId="40177"/>
    <cellStyle name="Note 5 5 9 3" xfId="40178"/>
    <cellStyle name="Note 5 5 9 4" xfId="40179"/>
    <cellStyle name="Note 5 50" xfId="40180"/>
    <cellStyle name="Note 5 51" xfId="40181"/>
    <cellStyle name="Note 5 6" xfId="40182"/>
    <cellStyle name="Note 5 6 10" xfId="40183"/>
    <cellStyle name="Note 5 6 10 2" xfId="40184"/>
    <cellStyle name="Note 5 6 10 3" xfId="40185"/>
    <cellStyle name="Note 5 6 10 4" xfId="40186"/>
    <cellStyle name="Note 5 6 11" xfId="40187"/>
    <cellStyle name="Note 5 6 11 2" xfId="40188"/>
    <cellStyle name="Note 5 6 11 3" xfId="40189"/>
    <cellStyle name="Note 5 6 11 4" xfId="40190"/>
    <cellStyle name="Note 5 6 12" xfId="40191"/>
    <cellStyle name="Note 5 6 12 2" xfId="40192"/>
    <cellStyle name="Note 5 6 12 3" xfId="40193"/>
    <cellStyle name="Note 5 6 12 4" xfId="40194"/>
    <cellStyle name="Note 5 6 13" xfId="40195"/>
    <cellStyle name="Note 5 6 13 2" xfId="40196"/>
    <cellStyle name="Note 5 6 13 3" xfId="40197"/>
    <cellStyle name="Note 5 6 13 4" xfId="40198"/>
    <cellStyle name="Note 5 6 14" xfId="40199"/>
    <cellStyle name="Note 5 6 14 2" xfId="40200"/>
    <cellStyle name="Note 5 6 14 3" xfId="40201"/>
    <cellStyle name="Note 5 6 14 4" xfId="40202"/>
    <cellStyle name="Note 5 6 15" xfId="40203"/>
    <cellStyle name="Note 5 6 15 2" xfId="40204"/>
    <cellStyle name="Note 5 6 15 3" xfId="40205"/>
    <cellStyle name="Note 5 6 15 4" xfId="40206"/>
    <cellStyle name="Note 5 6 16" xfId="40207"/>
    <cellStyle name="Note 5 6 16 2" xfId="40208"/>
    <cellStyle name="Note 5 6 16 3" xfId="40209"/>
    <cellStyle name="Note 5 6 16 4" xfId="40210"/>
    <cellStyle name="Note 5 6 17" xfId="40211"/>
    <cellStyle name="Note 5 6 17 2" xfId="40212"/>
    <cellStyle name="Note 5 6 17 3" xfId="40213"/>
    <cellStyle name="Note 5 6 17 4" xfId="40214"/>
    <cellStyle name="Note 5 6 18" xfId="40215"/>
    <cellStyle name="Note 5 6 18 2" xfId="40216"/>
    <cellStyle name="Note 5 6 18 3" xfId="40217"/>
    <cellStyle name="Note 5 6 18 4" xfId="40218"/>
    <cellStyle name="Note 5 6 19" xfId="40219"/>
    <cellStyle name="Note 5 6 19 2" xfId="40220"/>
    <cellStyle name="Note 5 6 19 3" xfId="40221"/>
    <cellStyle name="Note 5 6 19 4" xfId="40222"/>
    <cellStyle name="Note 5 6 2" xfId="40223"/>
    <cellStyle name="Note 5 6 2 2" xfId="40224"/>
    <cellStyle name="Note 5 6 2 3" xfId="40225"/>
    <cellStyle name="Note 5 6 2 4" xfId="40226"/>
    <cellStyle name="Note 5 6 20" xfId="40227"/>
    <cellStyle name="Note 5 6 20 2" xfId="40228"/>
    <cellStyle name="Note 5 6 20 3" xfId="40229"/>
    <cellStyle name="Note 5 6 20 4" xfId="40230"/>
    <cellStyle name="Note 5 6 21" xfId="40231"/>
    <cellStyle name="Note 5 6 22" xfId="40232"/>
    <cellStyle name="Note 5 6 3" xfId="40233"/>
    <cellStyle name="Note 5 6 3 2" xfId="40234"/>
    <cellStyle name="Note 5 6 3 3" xfId="40235"/>
    <cellStyle name="Note 5 6 3 4" xfId="40236"/>
    <cellStyle name="Note 5 6 4" xfId="40237"/>
    <cellStyle name="Note 5 6 4 2" xfId="40238"/>
    <cellStyle name="Note 5 6 4 3" xfId="40239"/>
    <cellStyle name="Note 5 6 4 4" xfId="40240"/>
    <cellStyle name="Note 5 6 5" xfId="40241"/>
    <cellStyle name="Note 5 6 5 2" xfId="40242"/>
    <cellStyle name="Note 5 6 5 3" xfId="40243"/>
    <cellStyle name="Note 5 6 5 4" xfId="40244"/>
    <cellStyle name="Note 5 6 6" xfId="40245"/>
    <cellStyle name="Note 5 6 6 2" xfId="40246"/>
    <cellStyle name="Note 5 6 6 3" xfId="40247"/>
    <cellStyle name="Note 5 6 6 4" xfId="40248"/>
    <cellStyle name="Note 5 6 7" xfId="40249"/>
    <cellStyle name="Note 5 6 7 2" xfId="40250"/>
    <cellStyle name="Note 5 6 7 3" xfId="40251"/>
    <cellStyle name="Note 5 6 7 4" xfId="40252"/>
    <cellStyle name="Note 5 6 8" xfId="40253"/>
    <cellStyle name="Note 5 6 8 2" xfId="40254"/>
    <cellStyle name="Note 5 6 8 3" xfId="40255"/>
    <cellStyle name="Note 5 6 8 4" xfId="40256"/>
    <cellStyle name="Note 5 6 9" xfId="40257"/>
    <cellStyle name="Note 5 6 9 2" xfId="40258"/>
    <cellStyle name="Note 5 6 9 3" xfId="40259"/>
    <cellStyle name="Note 5 6 9 4" xfId="40260"/>
    <cellStyle name="Note 5 7" xfId="40261"/>
    <cellStyle name="Note 5 7 10" xfId="40262"/>
    <cellStyle name="Note 5 7 10 2" xfId="40263"/>
    <cellStyle name="Note 5 7 10 3" xfId="40264"/>
    <cellStyle name="Note 5 7 10 4" xfId="40265"/>
    <cellStyle name="Note 5 7 11" xfId="40266"/>
    <cellStyle name="Note 5 7 11 2" xfId="40267"/>
    <cellStyle name="Note 5 7 11 3" xfId="40268"/>
    <cellStyle name="Note 5 7 11 4" xfId="40269"/>
    <cellStyle name="Note 5 7 12" xfId="40270"/>
    <cellStyle name="Note 5 7 12 2" xfId="40271"/>
    <cellStyle name="Note 5 7 12 3" xfId="40272"/>
    <cellStyle name="Note 5 7 12 4" xfId="40273"/>
    <cellStyle name="Note 5 7 13" xfId="40274"/>
    <cellStyle name="Note 5 7 13 2" xfId="40275"/>
    <cellStyle name="Note 5 7 13 3" xfId="40276"/>
    <cellStyle name="Note 5 7 13 4" xfId="40277"/>
    <cellStyle name="Note 5 7 14" xfId="40278"/>
    <cellStyle name="Note 5 7 14 2" xfId="40279"/>
    <cellStyle name="Note 5 7 14 3" xfId="40280"/>
    <cellStyle name="Note 5 7 14 4" xfId="40281"/>
    <cellStyle name="Note 5 7 15" xfId="40282"/>
    <cellStyle name="Note 5 7 15 2" xfId="40283"/>
    <cellStyle name="Note 5 7 15 3" xfId="40284"/>
    <cellStyle name="Note 5 7 15 4" xfId="40285"/>
    <cellStyle name="Note 5 7 16" xfId="40286"/>
    <cellStyle name="Note 5 7 16 2" xfId="40287"/>
    <cellStyle name="Note 5 7 16 3" xfId="40288"/>
    <cellStyle name="Note 5 7 16 4" xfId="40289"/>
    <cellStyle name="Note 5 7 17" xfId="40290"/>
    <cellStyle name="Note 5 7 17 2" xfId="40291"/>
    <cellStyle name="Note 5 7 17 3" xfId="40292"/>
    <cellStyle name="Note 5 7 17 4" xfId="40293"/>
    <cellStyle name="Note 5 7 18" xfId="40294"/>
    <cellStyle name="Note 5 7 18 2" xfId="40295"/>
    <cellStyle name="Note 5 7 18 3" xfId="40296"/>
    <cellStyle name="Note 5 7 18 4" xfId="40297"/>
    <cellStyle name="Note 5 7 19" xfId="40298"/>
    <cellStyle name="Note 5 7 19 2" xfId="40299"/>
    <cellStyle name="Note 5 7 19 3" xfId="40300"/>
    <cellStyle name="Note 5 7 19 4" xfId="40301"/>
    <cellStyle name="Note 5 7 2" xfId="40302"/>
    <cellStyle name="Note 5 7 2 2" xfId="40303"/>
    <cellStyle name="Note 5 7 2 3" xfId="40304"/>
    <cellStyle name="Note 5 7 2 4" xfId="40305"/>
    <cellStyle name="Note 5 7 20" xfId="40306"/>
    <cellStyle name="Note 5 7 20 2" xfId="40307"/>
    <cellStyle name="Note 5 7 20 3" xfId="40308"/>
    <cellStyle name="Note 5 7 20 4" xfId="40309"/>
    <cellStyle name="Note 5 7 21" xfId="40310"/>
    <cellStyle name="Note 5 7 22" xfId="40311"/>
    <cellStyle name="Note 5 7 3" xfId="40312"/>
    <cellStyle name="Note 5 7 3 2" xfId="40313"/>
    <cellStyle name="Note 5 7 3 3" xfId="40314"/>
    <cellStyle name="Note 5 7 3 4" xfId="40315"/>
    <cellStyle name="Note 5 7 4" xfId="40316"/>
    <cellStyle name="Note 5 7 4 2" xfId="40317"/>
    <cellStyle name="Note 5 7 4 3" xfId="40318"/>
    <cellStyle name="Note 5 7 4 4" xfId="40319"/>
    <cellStyle name="Note 5 7 5" xfId="40320"/>
    <cellStyle name="Note 5 7 5 2" xfId="40321"/>
    <cellStyle name="Note 5 7 5 3" xfId="40322"/>
    <cellStyle name="Note 5 7 5 4" xfId="40323"/>
    <cellStyle name="Note 5 7 6" xfId="40324"/>
    <cellStyle name="Note 5 7 6 2" xfId="40325"/>
    <cellStyle name="Note 5 7 6 3" xfId="40326"/>
    <cellStyle name="Note 5 7 6 4" xfId="40327"/>
    <cellStyle name="Note 5 7 7" xfId="40328"/>
    <cellStyle name="Note 5 7 7 2" xfId="40329"/>
    <cellStyle name="Note 5 7 7 3" xfId="40330"/>
    <cellStyle name="Note 5 7 7 4" xfId="40331"/>
    <cellStyle name="Note 5 7 8" xfId="40332"/>
    <cellStyle name="Note 5 7 8 2" xfId="40333"/>
    <cellStyle name="Note 5 7 8 3" xfId="40334"/>
    <cellStyle name="Note 5 7 8 4" xfId="40335"/>
    <cellStyle name="Note 5 7 9" xfId="40336"/>
    <cellStyle name="Note 5 7 9 2" xfId="40337"/>
    <cellStyle name="Note 5 7 9 3" xfId="40338"/>
    <cellStyle name="Note 5 7 9 4" xfId="40339"/>
    <cellStyle name="Note 5 8" xfId="40340"/>
    <cellStyle name="Note 5 8 10" xfId="40341"/>
    <cellStyle name="Note 5 8 10 2" xfId="40342"/>
    <cellStyle name="Note 5 8 10 3" xfId="40343"/>
    <cellStyle name="Note 5 8 10 4" xfId="40344"/>
    <cellStyle name="Note 5 8 11" xfId="40345"/>
    <cellStyle name="Note 5 8 11 2" xfId="40346"/>
    <cellStyle name="Note 5 8 11 3" xfId="40347"/>
    <cellStyle name="Note 5 8 11 4" xfId="40348"/>
    <cellStyle name="Note 5 8 12" xfId="40349"/>
    <cellStyle name="Note 5 8 12 2" xfId="40350"/>
    <cellStyle name="Note 5 8 12 3" xfId="40351"/>
    <cellStyle name="Note 5 8 12 4" xfId="40352"/>
    <cellStyle name="Note 5 8 13" xfId="40353"/>
    <cellStyle name="Note 5 8 13 2" xfId="40354"/>
    <cellStyle name="Note 5 8 13 3" xfId="40355"/>
    <cellStyle name="Note 5 8 13 4" xfId="40356"/>
    <cellStyle name="Note 5 8 14" xfId="40357"/>
    <cellStyle name="Note 5 8 14 2" xfId="40358"/>
    <cellStyle name="Note 5 8 14 3" xfId="40359"/>
    <cellStyle name="Note 5 8 14 4" xfId="40360"/>
    <cellStyle name="Note 5 8 15" xfId="40361"/>
    <cellStyle name="Note 5 8 15 2" xfId="40362"/>
    <cellStyle name="Note 5 8 15 3" xfId="40363"/>
    <cellStyle name="Note 5 8 15 4" xfId="40364"/>
    <cellStyle name="Note 5 8 16" xfId="40365"/>
    <cellStyle name="Note 5 8 16 2" xfId="40366"/>
    <cellStyle name="Note 5 8 16 3" xfId="40367"/>
    <cellStyle name="Note 5 8 16 4" xfId="40368"/>
    <cellStyle name="Note 5 8 17" xfId="40369"/>
    <cellStyle name="Note 5 8 17 2" xfId="40370"/>
    <cellStyle name="Note 5 8 17 3" xfId="40371"/>
    <cellStyle name="Note 5 8 17 4" xfId="40372"/>
    <cellStyle name="Note 5 8 18" xfId="40373"/>
    <cellStyle name="Note 5 8 18 2" xfId="40374"/>
    <cellStyle name="Note 5 8 18 3" xfId="40375"/>
    <cellStyle name="Note 5 8 18 4" xfId="40376"/>
    <cellStyle name="Note 5 8 19" xfId="40377"/>
    <cellStyle name="Note 5 8 19 2" xfId="40378"/>
    <cellStyle name="Note 5 8 19 3" xfId="40379"/>
    <cellStyle name="Note 5 8 19 4" xfId="40380"/>
    <cellStyle name="Note 5 8 2" xfId="40381"/>
    <cellStyle name="Note 5 8 2 2" xfId="40382"/>
    <cellStyle name="Note 5 8 2 3" xfId="40383"/>
    <cellStyle name="Note 5 8 2 4" xfId="40384"/>
    <cellStyle name="Note 5 8 20" xfId="40385"/>
    <cellStyle name="Note 5 8 20 2" xfId="40386"/>
    <cellStyle name="Note 5 8 20 3" xfId="40387"/>
    <cellStyle name="Note 5 8 20 4" xfId="40388"/>
    <cellStyle name="Note 5 8 21" xfId="40389"/>
    <cellStyle name="Note 5 8 22" xfId="40390"/>
    <cellStyle name="Note 5 8 3" xfId="40391"/>
    <cellStyle name="Note 5 8 3 2" xfId="40392"/>
    <cellStyle name="Note 5 8 3 3" xfId="40393"/>
    <cellStyle name="Note 5 8 3 4" xfId="40394"/>
    <cellStyle name="Note 5 8 4" xfId="40395"/>
    <cellStyle name="Note 5 8 4 2" xfId="40396"/>
    <cellStyle name="Note 5 8 4 3" xfId="40397"/>
    <cellStyle name="Note 5 8 4 4" xfId="40398"/>
    <cellStyle name="Note 5 8 5" xfId="40399"/>
    <cellStyle name="Note 5 8 5 2" xfId="40400"/>
    <cellStyle name="Note 5 8 5 3" xfId="40401"/>
    <cellStyle name="Note 5 8 5 4" xfId="40402"/>
    <cellStyle name="Note 5 8 6" xfId="40403"/>
    <cellStyle name="Note 5 8 6 2" xfId="40404"/>
    <cellStyle name="Note 5 8 6 3" xfId="40405"/>
    <cellStyle name="Note 5 8 6 4" xfId="40406"/>
    <cellStyle name="Note 5 8 7" xfId="40407"/>
    <cellStyle name="Note 5 8 7 2" xfId="40408"/>
    <cellStyle name="Note 5 8 7 3" xfId="40409"/>
    <cellStyle name="Note 5 8 7 4" xfId="40410"/>
    <cellStyle name="Note 5 8 8" xfId="40411"/>
    <cellStyle name="Note 5 8 8 2" xfId="40412"/>
    <cellStyle name="Note 5 8 8 3" xfId="40413"/>
    <cellStyle name="Note 5 8 8 4" xfId="40414"/>
    <cellStyle name="Note 5 8 9" xfId="40415"/>
    <cellStyle name="Note 5 8 9 2" xfId="40416"/>
    <cellStyle name="Note 5 8 9 3" xfId="40417"/>
    <cellStyle name="Note 5 8 9 4" xfId="40418"/>
    <cellStyle name="Note 5 9" xfId="40419"/>
    <cellStyle name="Note 5 9 10" xfId="40420"/>
    <cellStyle name="Note 5 9 10 2" xfId="40421"/>
    <cellStyle name="Note 5 9 10 3" xfId="40422"/>
    <cellStyle name="Note 5 9 10 4" xfId="40423"/>
    <cellStyle name="Note 5 9 11" xfId="40424"/>
    <cellStyle name="Note 5 9 11 2" xfId="40425"/>
    <cellStyle name="Note 5 9 11 3" xfId="40426"/>
    <cellStyle name="Note 5 9 11 4" xfId="40427"/>
    <cellStyle name="Note 5 9 12" xfId="40428"/>
    <cellStyle name="Note 5 9 12 2" xfId="40429"/>
    <cellStyle name="Note 5 9 12 3" xfId="40430"/>
    <cellStyle name="Note 5 9 12 4" xfId="40431"/>
    <cellStyle name="Note 5 9 13" xfId="40432"/>
    <cellStyle name="Note 5 9 13 2" xfId="40433"/>
    <cellStyle name="Note 5 9 13 3" xfId="40434"/>
    <cellStyle name="Note 5 9 13 4" xfId="40435"/>
    <cellStyle name="Note 5 9 14" xfId="40436"/>
    <cellStyle name="Note 5 9 14 2" xfId="40437"/>
    <cellStyle name="Note 5 9 14 3" xfId="40438"/>
    <cellStyle name="Note 5 9 14 4" xfId="40439"/>
    <cellStyle name="Note 5 9 15" xfId="40440"/>
    <cellStyle name="Note 5 9 15 2" xfId="40441"/>
    <cellStyle name="Note 5 9 15 3" xfId="40442"/>
    <cellStyle name="Note 5 9 15 4" xfId="40443"/>
    <cellStyle name="Note 5 9 16" xfId="40444"/>
    <cellStyle name="Note 5 9 16 2" xfId="40445"/>
    <cellStyle name="Note 5 9 16 3" xfId="40446"/>
    <cellStyle name="Note 5 9 16 4" xfId="40447"/>
    <cellStyle name="Note 5 9 17" xfId="40448"/>
    <cellStyle name="Note 5 9 17 2" xfId="40449"/>
    <cellStyle name="Note 5 9 17 3" xfId="40450"/>
    <cellStyle name="Note 5 9 17 4" xfId="40451"/>
    <cellStyle name="Note 5 9 18" xfId="40452"/>
    <cellStyle name="Note 5 9 18 2" xfId="40453"/>
    <cellStyle name="Note 5 9 18 3" xfId="40454"/>
    <cellStyle name="Note 5 9 18 4" xfId="40455"/>
    <cellStyle name="Note 5 9 19" xfId="40456"/>
    <cellStyle name="Note 5 9 19 2" xfId="40457"/>
    <cellStyle name="Note 5 9 19 3" xfId="40458"/>
    <cellStyle name="Note 5 9 19 4" xfId="40459"/>
    <cellStyle name="Note 5 9 2" xfId="40460"/>
    <cellStyle name="Note 5 9 2 2" xfId="40461"/>
    <cellStyle name="Note 5 9 2 3" xfId="40462"/>
    <cellStyle name="Note 5 9 2 4" xfId="40463"/>
    <cellStyle name="Note 5 9 20" xfId="40464"/>
    <cellStyle name="Note 5 9 20 2" xfId="40465"/>
    <cellStyle name="Note 5 9 20 3" xfId="40466"/>
    <cellStyle name="Note 5 9 20 4" xfId="40467"/>
    <cellStyle name="Note 5 9 21" xfId="40468"/>
    <cellStyle name="Note 5 9 22" xfId="40469"/>
    <cellStyle name="Note 5 9 3" xfId="40470"/>
    <cellStyle name="Note 5 9 3 2" xfId="40471"/>
    <cellStyle name="Note 5 9 3 3" xfId="40472"/>
    <cellStyle name="Note 5 9 3 4" xfId="40473"/>
    <cellStyle name="Note 5 9 4" xfId="40474"/>
    <cellStyle name="Note 5 9 4 2" xfId="40475"/>
    <cellStyle name="Note 5 9 4 3" xfId="40476"/>
    <cellStyle name="Note 5 9 4 4" xfId="40477"/>
    <cellStyle name="Note 5 9 5" xfId="40478"/>
    <cellStyle name="Note 5 9 5 2" xfId="40479"/>
    <cellStyle name="Note 5 9 5 3" xfId="40480"/>
    <cellStyle name="Note 5 9 5 4" xfId="40481"/>
    <cellStyle name="Note 5 9 6" xfId="40482"/>
    <cellStyle name="Note 5 9 6 2" xfId="40483"/>
    <cellStyle name="Note 5 9 6 3" xfId="40484"/>
    <cellStyle name="Note 5 9 6 4" xfId="40485"/>
    <cellStyle name="Note 5 9 7" xfId="40486"/>
    <cellStyle name="Note 5 9 7 2" xfId="40487"/>
    <cellStyle name="Note 5 9 7 3" xfId="40488"/>
    <cellStyle name="Note 5 9 7 4" xfId="40489"/>
    <cellStyle name="Note 5 9 8" xfId="40490"/>
    <cellStyle name="Note 5 9 8 2" xfId="40491"/>
    <cellStyle name="Note 5 9 8 3" xfId="40492"/>
    <cellStyle name="Note 5 9 8 4" xfId="40493"/>
    <cellStyle name="Note 5 9 9" xfId="40494"/>
    <cellStyle name="Note 5 9 9 2" xfId="40495"/>
    <cellStyle name="Note 5 9 9 3" xfId="40496"/>
    <cellStyle name="Note 5 9 9 4" xfId="40497"/>
    <cellStyle name="Note 6" xfId="40498"/>
    <cellStyle name="Note 6 10" xfId="40499"/>
    <cellStyle name="Note 6 10 10" xfId="40500"/>
    <cellStyle name="Note 6 10 10 2" xfId="40501"/>
    <cellStyle name="Note 6 10 10 3" xfId="40502"/>
    <cellStyle name="Note 6 10 10 4" xfId="40503"/>
    <cellStyle name="Note 6 10 11" xfId="40504"/>
    <cellStyle name="Note 6 10 11 2" xfId="40505"/>
    <cellStyle name="Note 6 10 11 3" xfId="40506"/>
    <cellStyle name="Note 6 10 11 4" xfId="40507"/>
    <cellStyle name="Note 6 10 12" xfId="40508"/>
    <cellStyle name="Note 6 10 12 2" xfId="40509"/>
    <cellStyle name="Note 6 10 12 3" xfId="40510"/>
    <cellStyle name="Note 6 10 12 4" xfId="40511"/>
    <cellStyle name="Note 6 10 13" xfId="40512"/>
    <cellStyle name="Note 6 10 13 2" xfId="40513"/>
    <cellStyle name="Note 6 10 13 3" xfId="40514"/>
    <cellStyle name="Note 6 10 13 4" xfId="40515"/>
    <cellStyle name="Note 6 10 14" xfId="40516"/>
    <cellStyle name="Note 6 10 14 2" xfId="40517"/>
    <cellStyle name="Note 6 10 14 3" xfId="40518"/>
    <cellStyle name="Note 6 10 14 4" xfId="40519"/>
    <cellStyle name="Note 6 10 15" xfId="40520"/>
    <cellStyle name="Note 6 10 15 2" xfId="40521"/>
    <cellStyle name="Note 6 10 15 3" xfId="40522"/>
    <cellStyle name="Note 6 10 15 4" xfId="40523"/>
    <cellStyle name="Note 6 10 16" xfId="40524"/>
    <cellStyle name="Note 6 10 16 2" xfId="40525"/>
    <cellStyle name="Note 6 10 16 3" xfId="40526"/>
    <cellStyle name="Note 6 10 16 4" xfId="40527"/>
    <cellStyle name="Note 6 10 17" xfId="40528"/>
    <cellStyle name="Note 6 10 17 2" xfId="40529"/>
    <cellStyle name="Note 6 10 17 3" xfId="40530"/>
    <cellStyle name="Note 6 10 17 4" xfId="40531"/>
    <cellStyle name="Note 6 10 18" xfId="40532"/>
    <cellStyle name="Note 6 10 18 2" xfId="40533"/>
    <cellStyle name="Note 6 10 18 3" xfId="40534"/>
    <cellStyle name="Note 6 10 18 4" xfId="40535"/>
    <cellStyle name="Note 6 10 19" xfId="40536"/>
    <cellStyle name="Note 6 10 19 2" xfId="40537"/>
    <cellStyle name="Note 6 10 19 3" xfId="40538"/>
    <cellStyle name="Note 6 10 19 4" xfId="40539"/>
    <cellStyle name="Note 6 10 2" xfId="40540"/>
    <cellStyle name="Note 6 10 2 2" xfId="40541"/>
    <cellStyle name="Note 6 10 2 3" xfId="40542"/>
    <cellStyle name="Note 6 10 2 4" xfId="40543"/>
    <cellStyle name="Note 6 10 20" xfId="40544"/>
    <cellStyle name="Note 6 10 20 2" xfId="40545"/>
    <cellStyle name="Note 6 10 20 3" xfId="40546"/>
    <cellStyle name="Note 6 10 20 4" xfId="40547"/>
    <cellStyle name="Note 6 10 21" xfId="40548"/>
    <cellStyle name="Note 6 10 22" xfId="40549"/>
    <cellStyle name="Note 6 10 3" xfId="40550"/>
    <cellStyle name="Note 6 10 3 2" xfId="40551"/>
    <cellStyle name="Note 6 10 3 3" xfId="40552"/>
    <cellStyle name="Note 6 10 3 4" xfId="40553"/>
    <cellStyle name="Note 6 10 4" xfId="40554"/>
    <cellStyle name="Note 6 10 4 2" xfId="40555"/>
    <cellStyle name="Note 6 10 4 3" xfId="40556"/>
    <cellStyle name="Note 6 10 4 4" xfId="40557"/>
    <cellStyle name="Note 6 10 5" xfId="40558"/>
    <cellStyle name="Note 6 10 5 2" xfId="40559"/>
    <cellStyle name="Note 6 10 5 3" xfId="40560"/>
    <cellStyle name="Note 6 10 5 4" xfId="40561"/>
    <cellStyle name="Note 6 10 6" xfId="40562"/>
    <cellStyle name="Note 6 10 6 2" xfId="40563"/>
    <cellStyle name="Note 6 10 6 3" xfId="40564"/>
    <cellStyle name="Note 6 10 6 4" xfId="40565"/>
    <cellStyle name="Note 6 10 7" xfId="40566"/>
    <cellStyle name="Note 6 10 7 2" xfId="40567"/>
    <cellStyle name="Note 6 10 7 3" xfId="40568"/>
    <cellStyle name="Note 6 10 7 4" xfId="40569"/>
    <cellStyle name="Note 6 10 8" xfId="40570"/>
    <cellStyle name="Note 6 10 8 2" xfId="40571"/>
    <cellStyle name="Note 6 10 8 3" xfId="40572"/>
    <cellStyle name="Note 6 10 8 4" xfId="40573"/>
    <cellStyle name="Note 6 10 9" xfId="40574"/>
    <cellStyle name="Note 6 10 9 2" xfId="40575"/>
    <cellStyle name="Note 6 10 9 3" xfId="40576"/>
    <cellStyle name="Note 6 10 9 4" xfId="40577"/>
    <cellStyle name="Note 6 11" xfId="40578"/>
    <cellStyle name="Note 6 11 10" xfId="40579"/>
    <cellStyle name="Note 6 11 10 2" xfId="40580"/>
    <cellStyle name="Note 6 11 10 3" xfId="40581"/>
    <cellStyle name="Note 6 11 10 4" xfId="40582"/>
    <cellStyle name="Note 6 11 11" xfId="40583"/>
    <cellStyle name="Note 6 11 11 2" xfId="40584"/>
    <cellStyle name="Note 6 11 11 3" xfId="40585"/>
    <cellStyle name="Note 6 11 11 4" xfId="40586"/>
    <cellStyle name="Note 6 11 12" xfId="40587"/>
    <cellStyle name="Note 6 11 12 2" xfId="40588"/>
    <cellStyle name="Note 6 11 12 3" xfId="40589"/>
    <cellStyle name="Note 6 11 12 4" xfId="40590"/>
    <cellStyle name="Note 6 11 13" xfId="40591"/>
    <cellStyle name="Note 6 11 13 2" xfId="40592"/>
    <cellStyle name="Note 6 11 13 3" xfId="40593"/>
    <cellStyle name="Note 6 11 13 4" xfId="40594"/>
    <cellStyle name="Note 6 11 14" xfId="40595"/>
    <cellStyle name="Note 6 11 14 2" xfId="40596"/>
    <cellStyle name="Note 6 11 14 3" xfId="40597"/>
    <cellStyle name="Note 6 11 14 4" xfId="40598"/>
    <cellStyle name="Note 6 11 15" xfId="40599"/>
    <cellStyle name="Note 6 11 15 2" xfId="40600"/>
    <cellStyle name="Note 6 11 15 3" xfId="40601"/>
    <cellStyle name="Note 6 11 15 4" xfId="40602"/>
    <cellStyle name="Note 6 11 16" xfId="40603"/>
    <cellStyle name="Note 6 11 16 2" xfId="40604"/>
    <cellStyle name="Note 6 11 16 3" xfId="40605"/>
    <cellStyle name="Note 6 11 16 4" xfId="40606"/>
    <cellStyle name="Note 6 11 17" xfId="40607"/>
    <cellStyle name="Note 6 11 17 2" xfId="40608"/>
    <cellStyle name="Note 6 11 17 3" xfId="40609"/>
    <cellStyle name="Note 6 11 17 4" xfId="40610"/>
    <cellStyle name="Note 6 11 18" xfId="40611"/>
    <cellStyle name="Note 6 11 18 2" xfId="40612"/>
    <cellStyle name="Note 6 11 18 3" xfId="40613"/>
    <cellStyle name="Note 6 11 18 4" xfId="40614"/>
    <cellStyle name="Note 6 11 19" xfId="40615"/>
    <cellStyle name="Note 6 11 19 2" xfId="40616"/>
    <cellStyle name="Note 6 11 19 3" xfId="40617"/>
    <cellStyle name="Note 6 11 19 4" xfId="40618"/>
    <cellStyle name="Note 6 11 2" xfId="40619"/>
    <cellStyle name="Note 6 11 2 2" xfId="40620"/>
    <cellStyle name="Note 6 11 2 3" xfId="40621"/>
    <cellStyle name="Note 6 11 2 4" xfId="40622"/>
    <cellStyle name="Note 6 11 20" xfId="40623"/>
    <cellStyle name="Note 6 11 20 2" xfId="40624"/>
    <cellStyle name="Note 6 11 20 3" xfId="40625"/>
    <cellStyle name="Note 6 11 20 4" xfId="40626"/>
    <cellStyle name="Note 6 11 21" xfId="40627"/>
    <cellStyle name="Note 6 11 22" xfId="40628"/>
    <cellStyle name="Note 6 11 3" xfId="40629"/>
    <cellStyle name="Note 6 11 3 2" xfId="40630"/>
    <cellStyle name="Note 6 11 3 3" xfId="40631"/>
    <cellStyle name="Note 6 11 3 4" xfId="40632"/>
    <cellStyle name="Note 6 11 4" xfId="40633"/>
    <cellStyle name="Note 6 11 4 2" xfId="40634"/>
    <cellStyle name="Note 6 11 4 3" xfId="40635"/>
    <cellStyle name="Note 6 11 4 4" xfId="40636"/>
    <cellStyle name="Note 6 11 5" xfId="40637"/>
    <cellStyle name="Note 6 11 5 2" xfId="40638"/>
    <cellStyle name="Note 6 11 5 3" xfId="40639"/>
    <cellStyle name="Note 6 11 5 4" xfId="40640"/>
    <cellStyle name="Note 6 11 6" xfId="40641"/>
    <cellStyle name="Note 6 11 6 2" xfId="40642"/>
    <cellStyle name="Note 6 11 6 3" xfId="40643"/>
    <cellStyle name="Note 6 11 6 4" xfId="40644"/>
    <cellStyle name="Note 6 11 7" xfId="40645"/>
    <cellStyle name="Note 6 11 7 2" xfId="40646"/>
    <cellStyle name="Note 6 11 7 3" xfId="40647"/>
    <cellStyle name="Note 6 11 7 4" xfId="40648"/>
    <cellStyle name="Note 6 11 8" xfId="40649"/>
    <cellStyle name="Note 6 11 8 2" xfId="40650"/>
    <cellStyle name="Note 6 11 8 3" xfId="40651"/>
    <cellStyle name="Note 6 11 8 4" xfId="40652"/>
    <cellStyle name="Note 6 11 9" xfId="40653"/>
    <cellStyle name="Note 6 11 9 2" xfId="40654"/>
    <cellStyle name="Note 6 11 9 3" xfId="40655"/>
    <cellStyle name="Note 6 11 9 4" xfId="40656"/>
    <cellStyle name="Note 6 12" xfId="40657"/>
    <cellStyle name="Note 6 12 10" xfId="40658"/>
    <cellStyle name="Note 6 12 10 2" xfId="40659"/>
    <cellStyle name="Note 6 12 10 3" xfId="40660"/>
    <cellStyle name="Note 6 12 10 4" xfId="40661"/>
    <cellStyle name="Note 6 12 11" xfId="40662"/>
    <cellStyle name="Note 6 12 11 2" xfId="40663"/>
    <cellStyle name="Note 6 12 11 3" xfId="40664"/>
    <cellStyle name="Note 6 12 11 4" xfId="40665"/>
    <cellStyle name="Note 6 12 12" xfId="40666"/>
    <cellStyle name="Note 6 12 12 2" xfId="40667"/>
    <cellStyle name="Note 6 12 12 3" xfId="40668"/>
    <cellStyle name="Note 6 12 12 4" xfId="40669"/>
    <cellStyle name="Note 6 12 13" xfId="40670"/>
    <cellStyle name="Note 6 12 13 2" xfId="40671"/>
    <cellStyle name="Note 6 12 13 3" xfId="40672"/>
    <cellStyle name="Note 6 12 13 4" xfId="40673"/>
    <cellStyle name="Note 6 12 14" xfId="40674"/>
    <cellStyle name="Note 6 12 14 2" xfId="40675"/>
    <cellStyle name="Note 6 12 14 3" xfId="40676"/>
    <cellStyle name="Note 6 12 14 4" xfId="40677"/>
    <cellStyle name="Note 6 12 15" xfId="40678"/>
    <cellStyle name="Note 6 12 15 2" xfId="40679"/>
    <cellStyle name="Note 6 12 15 3" xfId="40680"/>
    <cellStyle name="Note 6 12 15 4" xfId="40681"/>
    <cellStyle name="Note 6 12 16" xfId="40682"/>
    <cellStyle name="Note 6 12 16 2" xfId="40683"/>
    <cellStyle name="Note 6 12 16 3" xfId="40684"/>
    <cellStyle name="Note 6 12 16 4" xfId="40685"/>
    <cellStyle name="Note 6 12 17" xfId="40686"/>
    <cellStyle name="Note 6 12 17 2" xfId="40687"/>
    <cellStyle name="Note 6 12 17 3" xfId="40688"/>
    <cellStyle name="Note 6 12 17 4" xfId="40689"/>
    <cellStyle name="Note 6 12 18" xfId="40690"/>
    <cellStyle name="Note 6 12 18 2" xfId="40691"/>
    <cellStyle name="Note 6 12 18 3" xfId="40692"/>
    <cellStyle name="Note 6 12 18 4" xfId="40693"/>
    <cellStyle name="Note 6 12 19" xfId="40694"/>
    <cellStyle name="Note 6 12 19 2" xfId="40695"/>
    <cellStyle name="Note 6 12 19 3" xfId="40696"/>
    <cellStyle name="Note 6 12 19 4" xfId="40697"/>
    <cellStyle name="Note 6 12 2" xfId="40698"/>
    <cellStyle name="Note 6 12 2 2" xfId="40699"/>
    <cellStyle name="Note 6 12 2 3" xfId="40700"/>
    <cellStyle name="Note 6 12 2 4" xfId="40701"/>
    <cellStyle name="Note 6 12 20" xfId="40702"/>
    <cellStyle name="Note 6 12 20 2" xfId="40703"/>
    <cellStyle name="Note 6 12 20 3" xfId="40704"/>
    <cellStyle name="Note 6 12 20 4" xfId="40705"/>
    <cellStyle name="Note 6 12 21" xfId="40706"/>
    <cellStyle name="Note 6 12 22" xfId="40707"/>
    <cellStyle name="Note 6 12 3" xfId="40708"/>
    <cellStyle name="Note 6 12 3 2" xfId="40709"/>
    <cellStyle name="Note 6 12 3 3" xfId="40710"/>
    <cellStyle name="Note 6 12 3 4" xfId="40711"/>
    <cellStyle name="Note 6 12 4" xfId="40712"/>
    <cellStyle name="Note 6 12 4 2" xfId="40713"/>
    <cellStyle name="Note 6 12 4 3" xfId="40714"/>
    <cellStyle name="Note 6 12 4 4" xfId="40715"/>
    <cellStyle name="Note 6 12 5" xfId="40716"/>
    <cellStyle name="Note 6 12 5 2" xfId="40717"/>
    <cellStyle name="Note 6 12 5 3" xfId="40718"/>
    <cellStyle name="Note 6 12 5 4" xfId="40719"/>
    <cellStyle name="Note 6 12 6" xfId="40720"/>
    <cellStyle name="Note 6 12 6 2" xfId="40721"/>
    <cellStyle name="Note 6 12 6 3" xfId="40722"/>
    <cellStyle name="Note 6 12 6 4" xfId="40723"/>
    <cellStyle name="Note 6 12 7" xfId="40724"/>
    <cellStyle name="Note 6 12 7 2" xfId="40725"/>
    <cellStyle name="Note 6 12 7 3" xfId="40726"/>
    <cellStyle name="Note 6 12 7 4" xfId="40727"/>
    <cellStyle name="Note 6 12 8" xfId="40728"/>
    <cellStyle name="Note 6 12 8 2" xfId="40729"/>
    <cellStyle name="Note 6 12 8 3" xfId="40730"/>
    <cellStyle name="Note 6 12 8 4" xfId="40731"/>
    <cellStyle name="Note 6 12 9" xfId="40732"/>
    <cellStyle name="Note 6 12 9 2" xfId="40733"/>
    <cellStyle name="Note 6 12 9 3" xfId="40734"/>
    <cellStyle name="Note 6 12 9 4" xfId="40735"/>
    <cellStyle name="Note 6 13" xfId="40736"/>
    <cellStyle name="Note 6 13 10" xfId="40737"/>
    <cellStyle name="Note 6 13 10 2" xfId="40738"/>
    <cellStyle name="Note 6 13 10 3" xfId="40739"/>
    <cellStyle name="Note 6 13 10 4" xfId="40740"/>
    <cellStyle name="Note 6 13 11" xfId="40741"/>
    <cellStyle name="Note 6 13 11 2" xfId="40742"/>
    <cellStyle name="Note 6 13 11 3" xfId="40743"/>
    <cellStyle name="Note 6 13 11 4" xfId="40744"/>
    <cellStyle name="Note 6 13 12" xfId="40745"/>
    <cellStyle name="Note 6 13 12 2" xfId="40746"/>
    <cellStyle name="Note 6 13 12 3" xfId="40747"/>
    <cellStyle name="Note 6 13 12 4" xfId="40748"/>
    <cellStyle name="Note 6 13 13" xfId="40749"/>
    <cellStyle name="Note 6 13 13 2" xfId="40750"/>
    <cellStyle name="Note 6 13 13 3" xfId="40751"/>
    <cellStyle name="Note 6 13 13 4" xfId="40752"/>
    <cellStyle name="Note 6 13 14" xfId="40753"/>
    <cellStyle name="Note 6 13 14 2" xfId="40754"/>
    <cellStyle name="Note 6 13 14 3" xfId="40755"/>
    <cellStyle name="Note 6 13 14 4" xfId="40756"/>
    <cellStyle name="Note 6 13 15" xfId="40757"/>
    <cellStyle name="Note 6 13 15 2" xfId="40758"/>
    <cellStyle name="Note 6 13 15 3" xfId="40759"/>
    <cellStyle name="Note 6 13 15 4" xfId="40760"/>
    <cellStyle name="Note 6 13 16" xfId="40761"/>
    <cellStyle name="Note 6 13 16 2" xfId="40762"/>
    <cellStyle name="Note 6 13 16 3" xfId="40763"/>
    <cellStyle name="Note 6 13 16 4" xfId="40764"/>
    <cellStyle name="Note 6 13 17" xfId="40765"/>
    <cellStyle name="Note 6 13 17 2" xfId="40766"/>
    <cellStyle name="Note 6 13 17 3" xfId="40767"/>
    <cellStyle name="Note 6 13 17 4" xfId="40768"/>
    <cellStyle name="Note 6 13 18" xfId="40769"/>
    <cellStyle name="Note 6 13 18 2" xfId="40770"/>
    <cellStyle name="Note 6 13 18 3" xfId="40771"/>
    <cellStyle name="Note 6 13 18 4" xfId="40772"/>
    <cellStyle name="Note 6 13 19" xfId="40773"/>
    <cellStyle name="Note 6 13 19 2" xfId="40774"/>
    <cellStyle name="Note 6 13 19 3" xfId="40775"/>
    <cellStyle name="Note 6 13 19 4" xfId="40776"/>
    <cellStyle name="Note 6 13 2" xfId="40777"/>
    <cellStyle name="Note 6 13 2 2" xfId="40778"/>
    <cellStyle name="Note 6 13 2 3" xfId="40779"/>
    <cellStyle name="Note 6 13 2 4" xfId="40780"/>
    <cellStyle name="Note 6 13 20" xfId="40781"/>
    <cellStyle name="Note 6 13 20 2" xfId="40782"/>
    <cellStyle name="Note 6 13 20 3" xfId="40783"/>
    <cellStyle name="Note 6 13 20 4" xfId="40784"/>
    <cellStyle name="Note 6 13 21" xfId="40785"/>
    <cellStyle name="Note 6 13 22" xfId="40786"/>
    <cellStyle name="Note 6 13 3" xfId="40787"/>
    <cellStyle name="Note 6 13 3 2" xfId="40788"/>
    <cellStyle name="Note 6 13 3 3" xfId="40789"/>
    <cellStyle name="Note 6 13 3 4" xfId="40790"/>
    <cellStyle name="Note 6 13 4" xfId="40791"/>
    <cellStyle name="Note 6 13 4 2" xfId="40792"/>
    <cellStyle name="Note 6 13 4 3" xfId="40793"/>
    <cellStyle name="Note 6 13 4 4" xfId="40794"/>
    <cellStyle name="Note 6 13 5" xfId="40795"/>
    <cellStyle name="Note 6 13 5 2" xfId="40796"/>
    <cellStyle name="Note 6 13 5 3" xfId="40797"/>
    <cellStyle name="Note 6 13 5 4" xfId="40798"/>
    <cellStyle name="Note 6 13 6" xfId="40799"/>
    <cellStyle name="Note 6 13 6 2" xfId="40800"/>
    <cellStyle name="Note 6 13 6 3" xfId="40801"/>
    <cellStyle name="Note 6 13 6 4" xfId="40802"/>
    <cellStyle name="Note 6 13 7" xfId="40803"/>
    <cellStyle name="Note 6 13 7 2" xfId="40804"/>
    <cellStyle name="Note 6 13 7 3" xfId="40805"/>
    <cellStyle name="Note 6 13 7 4" xfId="40806"/>
    <cellStyle name="Note 6 13 8" xfId="40807"/>
    <cellStyle name="Note 6 13 8 2" xfId="40808"/>
    <cellStyle name="Note 6 13 8 3" xfId="40809"/>
    <cellStyle name="Note 6 13 8 4" xfId="40810"/>
    <cellStyle name="Note 6 13 9" xfId="40811"/>
    <cellStyle name="Note 6 13 9 2" xfId="40812"/>
    <cellStyle name="Note 6 13 9 3" xfId="40813"/>
    <cellStyle name="Note 6 13 9 4" xfId="40814"/>
    <cellStyle name="Note 6 14" xfId="40815"/>
    <cellStyle name="Note 6 14 10" xfId="40816"/>
    <cellStyle name="Note 6 14 10 2" xfId="40817"/>
    <cellStyle name="Note 6 14 10 3" xfId="40818"/>
    <cellStyle name="Note 6 14 10 4" xfId="40819"/>
    <cellStyle name="Note 6 14 11" xfId="40820"/>
    <cellStyle name="Note 6 14 11 2" xfId="40821"/>
    <cellStyle name="Note 6 14 11 3" xfId="40822"/>
    <cellStyle name="Note 6 14 11 4" xfId="40823"/>
    <cellStyle name="Note 6 14 12" xfId="40824"/>
    <cellStyle name="Note 6 14 12 2" xfId="40825"/>
    <cellStyle name="Note 6 14 12 3" xfId="40826"/>
    <cellStyle name="Note 6 14 12 4" xfId="40827"/>
    <cellStyle name="Note 6 14 13" xfId="40828"/>
    <cellStyle name="Note 6 14 13 2" xfId="40829"/>
    <cellStyle name="Note 6 14 13 3" xfId="40830"/>
    <cellStyle name="Note 6 14 13 4" xfId="40831"/>
    <cellStyle name="Note 6 14 14" xfId="40832"/>
    <cellStyle name="Note 6 14 14 2" xfId="40833"/>
    <cellStyle name="Note 6 14 14 3" xfId="40834"/>
    <cellStyle name="Note 6 14 14 4" xfId="40835"/>
    <cellStyle name="Note 6 14 15" xfId="40836"/>
    <cellStyle name="Note 6 14 15 2" xfId="40837"/>
    <cellStyle name="Note 6 14 15 3" xfId="40838"/>
    <cellStyle name="Note 6 14 15 4" xfId="40839"/>
    <cellStyle name="Note 6 14 16" xfId="40840"/>
    <cellStyle name="Note 6 14 16 2" xfId="40841"/>
    <cellStyle name="Note 6 14 16 3" xfId="40842"/>
    <cellStyle name="Note 6 14 16 4" xfId="40843"/>
    <cellStyle name="Note 6 14 17" xfId="40844"/>
    <cellStyle name="Note 6 14 17 2" xfId="40845"/>
    <cellStyle name="Note 6 14 17 3" xfId="40846"/>
    <cellStyle name="Note 6 14 17 4" xfId="40847"/>
    <cellStyle name="Note 6 14 18" xfId="40848"/>
    <cellStyle name="Note 6 14 18 2" xfId="40849"/>
    <cellStyle name="Note 6 14 18 3" xfId="40850"/>
    <cellStyle name="Note 6 14 18 4" xfId="40851"/>
    <cellStyle name="Note 6 14 19" xfId="40852"/>
    <cellStyle name="Note 6 14 19 2" xfId="40853"/>
    <cellStyle name="Note 6 14 19 3" xfId="40854"/>
    <cellStyle name="Note 6 14 19 4" xfId="40855"/>
    <cellStyle name="Note 6 14 2" xfId="40856"/>
    <cellStyle name="Note 6 14 2 2" xfId="40857"/>
    <cellStyle name="Note 6 14 2 3" xfId="40858"/>
    <cellStyle name="Note 6 14 2 4" xfId="40859"/>
    <cellStyle name="Note 6 14 20" xfId="40860"/>
    <cellStyle name="Note 6 14 20 2" xfId="40861"/>
    <cellStyle name="Note 6 14 20 3" xfId="40862"/>
    <cellStyle name="Note 6 14 20 4" xfId="40863"/>
    <cellStyle name="Note 6 14 21" xfId="40864"/>
    <cellStyle name="Note 6 14 22" xfId="40865"/>
    <cellStyle name="Note 6 14 3" xfId="40866"/>
    <cellStyle name="Note 6 14 3 2" xfId="40867"/>
    <cellStyle name="Note 6 14 3 3" xfId="40868"/>
    <cellStyle name="Note 6 14 3 4" xfId="40869"/>
    <cellStyle name="Note 6 14 4" xfId="40870"/>
    <cellStyle name="Note 6 14 4 2" xfId="40871"/>
    <cellStyle name="Note 6 14 4 3" xfId="40872"/>
    <cellStyle name="Note 6 14 4 4" xfId="40873"/>
    <cellStyle name="Note 6 14 5" xfId="40874"/>
    <cellStyle name="Note 6 14 5 2" xfId="40875"/>
    <cellStyle name="Note 6 14 5 3" xfId="40876"/>
    <cellStyle name="Note 6 14 5 4" xfId="40877"/>
    <cellStyle name="Note 6 14 6" xfId="40878"/>
    <cellStyle name="Note 6 14 6 2" xfId="40879"/>
    <cellStyle name="Note 6 14 6 3" xfId="40880"/>
    <cellStyle name="Note 6 14 6 4" xfId="40881"/>
    <cellStyle name="Note 6 14 7" xfId="40882"/>
    <cellStyle name="Note 6 14 7 2" xfId="40883"/>
    <cellStyle name="Note 6 14 7 3" xfId="40884"/>
    <cellStyle name="Note 6 14 7 4" xfId="40885"/>
    <cellStyle name="Note 6 14 8" xfId="40886"/>
    <cellStyle name="Note 6 14 8 2" xfId="40887"/>
    <cellStyle name="Note 6 14 8 3" xfId="40888"/>
    <cellStyle name="Note 6 14 8 4" xfId="40889"/>
    <cellStyle name="Note 6 14 9" xfId="40890"/>
    <cellStyle name="Note 6 14 9 2" xfId="40891"/>
    <cellStyle name="Note 6 14 9 3" xfId="40892"/>
    <cellStyle name="Note 6 14 9 4" xfId="40893"/>
    <cellStyle name="Note 6 15" xfId="40894"/>
    <cellStyle name="Note 6 15 10" xfId="40895"/>
    <cellStyle name="Note 6 15 10 2" xfId="40896"/>
    <cellStyle name="Note 6 15 10 3" xfId="40897"/>
    <cellStyle name="Note 6 15 10 4" xfId="40898"/>
    <cellStyle name="Note 6 15 11" xfId="40899"/>
    <cellStyle name="Note 6 15 11 2" xfId="40900"/>
    <cellStyle name="Note 6 15 11 3" xfId="40901"/>
    <cellStyle name="Note 6 15 11 4" xfId="40902"/>
    <cellStyle name="Note 6 15 12" xfId="40903"/>
    <cellStyle name="Note 6 15 12 2" xfId="40904"/>
    <cellStyle name="Note 6 15 12 3" xfId="40905"/>
    <cellStyle name="Note 6 15 12 4" xfId="40906"/>
    <cellStyle name="Note 6 15 13" xfId="40907"/>
    <cellStyle name="Note 6 15 13 2" xfId="40908"/>
    <cellStyle name="Note 6 15 13 3" xfId="40909"/>
    <cellStyle name="Note 6 15 13 4" xfId="40910"/>
    <cellStyle name="Note 6 15 14" xfId="40911"/>
    <cellStyle name="Note 6 15 14 2" xfId="40912"/>
    <cellStyle name="Note 6 15 14 3" xfId="40913"/>
    <cellStyle name="Note 6 15 14 4" xfId="40914"/>
    <cellStyle name="Note 6 15 15" xfId="40915"/>
    <cellStyle name="Note 6 15 15 2" xfId="40916"/>
    <cellStyle name="Note 6 15 15 3" xfId="40917"/>
    <cellStyle name="Note 6 15 15 4" xfId="40918"/>
    <cellStyle name="Note 6 15 16" xfId="40919"/>
    <cellStyle name="Note 6 15 16 2" xfId="40920"/>
    <cellStyle name="Note 6 15 16 3" xfId="40921"/>
    <cellStyle name="Note 6 15 16 4" xfId="40922"/>
    <cellStyle name="Note 6 15 17" xfId="40923"/>
    <cellStyle name="Note 6 15 17 2" xfId="40924"/>
    <cellStyle name="Note 6 15 17 3" xfId="40925"/>
    <cellStyle name="Note 6 15 17 4" xfId="40926"/>
    <cellStyle name="Note 6 15 18" xfId="40927"/>
    <cellStyle name="Note 6 15 18 2" xfId="40928"/>
    <cellStyle name="Note 6 15 18 3" xfId="40929"/>
    <cellStyle name="Note 6 15 18 4" xfId="40930"/>
    <cellStyle name="Note 6 15 19" xfId="40931"/>
    <cellStyle name="Note 6 15 19 2" xfId="40932"/>
    <cellStyle name="Note 6 15 19 3" xfId="40933"/>
    <cellStyle name="Note 6 15 19 4" xfId="40934"/>
    <cellStyle name="Note 6 15 2" xfId="40935"/>
    <cellStyle name="Note 6 15 2 2" xfId="40936"/>
    <cellStyle name="Note 6 15 2 3" xfId="40937"/>
    <cellStyle name="Note 6 15 2 4" xfId="40938"/>
    <cellStyle name="Note 6 15 20" xfId="40939"/>
    <cellStyle name="Note 6 15 20 2" xfId="40940"/>
    <cellStyle name="Note 6 15 20 3" xfId="40941"/>
    <cellStyle name="Note 6 15 20 4" xfId="40942"/>
    <cellStyle name="Note 6 15 21" xfId="40943"/>
    <cellStyle name="Note 6 15 22" xfId="40944"/>
    <cellStyle name="Note 6 15 3" xfId="40945"/>
    <cellStyle name="Note 6 15 3 2" xfId="40946"/>
    <cellStyle name="Note 6 15 3 3" xfId="40947"/>
    <cellStyle name="Note 6 15 3 4" xfId="40948"/>
    <cellStyle name="Note 6 15 4" xfId="40949"/>
    <cellStyle name="Note 6 15 4 2" xfId="40950"/>
    <cellStyle name="Note 6 15 4 3" xfId="40951"/>
    <cellStyle name="Note 6 15 4 4" xfId="40952"/>
    <cellStyle name="Note 6 15 5" xfId="40953"/>
    <cellStyle name="Note 6 15 5 2" xfId="40954"/>
    <cellStyle name="Note 6 15 5 3" xfId="40955"/>
    <cellStyle name="Note 6 15 5 4" xfId="40956"/>
    <cellStyle name="Note 6 15 6" xfId="40957"/>
    <cellStyle name="Note 6 15 6 2" xfId="40958"/>
    <cellStyle name="Note 6 15 6 3" xfId="40959"/>
    <cellStyle name="Note 6 15 6 4" xfId="40960"/>
    <cellStyle name="Note 6 15 7" xfId="40961"/>
    <cellStyle name="Note 6 15 7 2" xfId="40962"/>
    <cellStyle name="Note 6 15 7 3" xfId="40963"/>
    <cellStyle name="Note 6 15 7 4" xfId="40964"/>
    <cellStyle name="Note 6 15 8" xfId="40965"/>
    <cellStyle name="Note 6 15 8 2" xfId="40966"/>
    <cellStyle name="Note 6 15 8 3" xfId="40967"/>
    <cellStyle name="Note 6 15 8 4" xfId="40968"/>
    <cellStyle name="Note 6 15 9" xfId="40969"/>
    <cellStyle name="Note 6 15 9 2" xfId="40970"/>
    <cellStyle name="Note 6 15 9 3" xfId="40971"/>
    <cellStyle name="Note 6 15 9 4" xfId="40972"/>
    <cellStyle name="Note 6 16" xfId="40973"/>
    <cellStyle name="Note 6 16 10" xfId="40974"/>
    <cellStyle name="Note 6 16 10 2" xfId="40975"/>
    <cellStyle name="Note 6 16 10 3" xfId="40976"/>
    <cellStyle name="Note 6 16 10 4" xfId="40977"/>
    <cellStyle name="Note 6 16 11" xfId="40978"/>
    <cellStyle name="Note 6 16 11 2" xfId="40979"/>
    <cellStyle name="Note 6 16 11 3" xfId="40980"/>
    <cellStyle name="Note 6 16 11 4" xfId="40981"/>
    <cellStyle name="Note 6 16 12" xfId="40982"/>
    <cellStyle name="Note 6 16 12 2" xfId="40983"/>
    <cellStyle name="Note 6 16 12 3" xfId="40984"/>
    <cellStyle name="Note 6 16 12 4" xfId="40985"/>
    <cellStyle name="Note 6 16 13" xfId="40986"/>
    <cellStyle name="Note 6 16 13 2" xfId="40987"/>
    <cellStyle name="Note 6 16 13 3" xfId="40988"/>
    <cellStyle name="Note 6 16 13 4" xfId="40989"/>
    <cellStyle name="Note 6 16 14" xfId="40990"/>
    <cellStyle name="Note 6 16 14 2" xfId="40991"/>
    <cellStyle name="Note 6 16 14 3" xfId="40992"/>
    <cellStyle name="Note 6 16 14 4" xfId="40993"/>
    <cellStyle name="Note 6 16 15" xfId="40994"/>
    <cellStyle name="Note 6 16 15 2" xfId="40995"/>
    <cellStyle name="Note 6 16 15 3" xfId="40996"/>
    <cellStyle name="Note 6 16 15 4" xfId="40997"/>
    <cellStyle name="Note 6 16 16" xfId="40998"/>
    <cellStyle name="Note 6 16 16 2" xfId="40999"/>
    <cellStyle name="Note 6 16 16 3" xfId="41000"/>
    <cellStyle name="Note 6 16 16 4" xfId="41001"/>
    <cellStyle name="Note 6 16 17" xfId="41002"/>
    <cellStyle name="Note 6 16 17 2" xfId="41003"/>
    <cellStyle name="Note 6 16 17 3" xfId="41004"/>
    <cellStyle name="Note 6 16 17 4" xfId="41005"/>
    <cellStyle name="Note 6 16 18" xfId="41006"/>
    <cellStyle name="Note 6 16 18 2" xfId="41007"/>
    <cellStyle name="Note 6 16 18 3" xfId="41008"/>
    <cellStyle name="Note 6 16 18 4" xfId="41009"/>
    <cellStyle name="Note 6 16 19" xfId="41010"/>
    <cellStyle name="Note 6 16 19 2" xfId="41011"/>
    <cellStyle name="Note 6 16 19 3" xfId="41012"/>
    <cellStyle name="Note 6 16 19 4" xfId="41013"/>
    <cellStyle name="Note 6 16 2" xfId="41014"/>
    <cellStyle name="Note 6 16 2 2" xfId="41015"/>
    <cellStyle name="Note 6 16 2 3" xfId="41016"/>
    <cellStyle name="Note 6 16 2 4" xfId="41017"/>
    <cellStyle name="Note 6 16 20" xfId="41018"/>
    <cellStyle name="Note 6 16 20 2" xfId="41019"/>
    <cellStyle name="Note 6 16 20 3" xfId="41020"/>
    <cellStyle name="Note 6 16 20 4" xfId="41021"/>
    <cellStyle name="Note 6 16 21" xfId="41022"/>
    <cellStyle name="Note 6 16 22" xfId="41023"/>
    <cellStyle name="Note 6 16 3" xfId="41024"/>
    <cellStyle name="Note 6 16 3 2" xfId="41025"/>
    <cellStyle name="Note 6 16 3 3" xfId="41026"/>
    <cellStyle name="Note 6 16 3 4" xfId="41027"/>
    <cellStyle name="Note 6 16 4" xfId="41028"/>
    <cellStyle name="Note 6 16 4 2" xfId="41029"/>
    <cellStyle name="Note 6 16 4 3" xfId="41030"/>
    <cellStyle name="Note 6 16 4 4" xfId="41031"/>
    <cellStyle name="Note 6 16 5" xfId="41032"/>
    <cellStyle name="Note 6 16 5 2" xfId="41033"/>
    <cellStyle name="Note 6 16 5 3" xfId="41034"/>
    <cellStyle name="Note 6 16 5 4" xfId="41035"/>
    <cellStyle name="Note 6 16 6" xfId="41036"/>
    <cellStyle name="Note 6 16 6 2" xfId="41037"/>
    <cellStyle name="Note 6 16 6 3" xfId="41038"/>
    <cellStyle name="Note 6 16 6 4" xfId="41039"/>
    <cellStyle name="Note 6 16 7" xfId="41040"/>
    <cellStyle name="Note 6 16 7 2" xfId="41041"/>
    <cellStyle name="Note 6 16 7 3" xfId="41042"/>
    <cellStyle name="Note 6 16 7 4" xfId="41043"/>
    <cellStyle name="Note 6 16 8" xfId="41044"/>
    <cellStyle name="Note 6 16 8 2" xfId="41045"/>
    <cellStyle name="Note 6 16 8 3" xfId="41046"/>
    <cellStyle name="Note 6 16 8 4" xfId="41047"/>
    <cellStyle name="Note 6 16 9" xfId="41048"/>
    <cellStyle name="Note 6 16 9 2" xfId="41049"/>
    <cellStyle name="Note 6 16 9 3" xfId="41050"/>
    <cellStyle name="Note 6 16 9 4" xfId="41051"/>
    <cellStyle name="Note 6 17" xfId="41052"/>
    <cellStyle name="Note 6 17 10" xfId="41053"/>
    <cellStyle name="Note 6 17 10 2" xfId="41054"/>
    <cellStyle name="Note 6 17 10 3" xfId="41055"/>
    <cellStyle name="Note 6 17 10 4" xfId="41056"/>
    <cellStyle name="Note 6 17 11" xfId="41057"/>
    <cellStyle name="Note 6 17 11 2" xfId="41058"/>
    <cellStyle name="Note 6 17 11 3" xfId="41059"/>
    <cellStyle name="Note 6 17 11 4" xfId="41060"/>
    <cellStyle name="Note 6 17 12" xfId="41061"/>
    <cellStyle name="Note 6 17 12 2" xfId="41062"/>
    <cellStyle name="Note 6 17 12 3" xfId="41063"/>
    <cellStyle name="Note 6 17 12 4" xfId="41064"/>
    <cellStyle name="Note 6 17 13" xfId="41065"/>
    <cellStyle name="Note 6 17 13 2" xfId="41066"/>
    <cellStyle name="Note 6 17 13 3" xfId="41067"/>
    <cellStyle name="Note 6 17 13 4" xfId="41068"/>
    <cellStyle name="Note 6 17 14" xfId="41069"/>
    <cellStyle name="Note 6 17 14 2" xfId="41070"/>
    <cellStyle name="Note 6 17 14 3" xfId="41071"/>
    <cellStyle name="Note 6 17 14 4" xfId="41072"/>
    <cellStyle name="Note 6 17 15" xfId="41073"/>
    <cellStyle name="Note 6 17 15 2" xfId="41074"/>
    <cellStyle name="Note 6 17 15 3" xfId="41075"/>
    <cellStyle name="Note 6 17 15 4" xfId="41076"/>
    <cellStyle name="Note 6 17 16" xfId="41077"/>
    <cellStyle name="Note 6 17 16 2" xfId="41078"/>
    <cellStyle name="Note 6 17 16 3" xfId="41079"/>
    <cellStyle name="Note 6 17 16 4" xfId="41080"/>
    <cellStyle name="Note 6 17 17" xfId="41081"/>
    <cellStyle name="Note 6 17 17 2" xfId="41082"/>
    <cellStyle name="Note 6 17 17 3" xfId="41083"/>
    <cellStyle name="Note 6 17 17 4" xfId="41084"/>
    <cellStyle name="Note 6 17 18" xfId="41085"/>
    <cellStyle name="Note 6 17 18 2" xfId="41086"/>
    <cellStyle name="Note 6 17 18 3" xfId="41087"/>
    <cellStyle name="Note 6 17 18 4" xfId="41088"/>
    <cellStyle name="Note 6 17 19" xfId="41089"/>
    <cellStyle name="Note 6 17 19 2" xfId="41090"/>
    <cellStyle name="Note 6 17 19 3" xfId="41091"/>
    <cellStyle name="Note 6 17 19 4" xfId="41092"/>
    <cellStyle name="Note 6 17 2" xfId="41093"/>
    <cellStyle name="Note 6 17 2 2" xfId="41094"/>
    <cellStyle name="Note 6 17 2 3" xfId="41095"/>
    <cellStyle name="Note 6 17 2 4" xfId="41096"/>
    <cellStyle name="Note 6 17 20" xfId="41097"/>
    <cellStyle name="Note 6 17 20 2" xfId="41098"/>
    <cellStyle name="Note 6 17 20 3" xfId="41099"/>
    <cellStyle name="Note 6 17 20 4" xfId="41100"/>
    <cellStyle name="Note 6 17 21" xfId="41101"/>
    <cellStyle name="Note 6 17 22" xfId="41102"/>
    <cellStyle name="Note 6 17 3" xfId="41103"/>
    <cellStyle name="Note 6 17 3 2" xfId="41104"/>
    <cellStyle name="Note 6 17 3 3" xfId="41105"/>
    <cellStyle name="Note 6 17 3 4" xfId="41106"/>
    <cellStyle name="Note 6 17 4" xfId="41107"/>
    <cellStyle name="Note 6 17 4 2" xfId="41108"/>
    <cellStyle name="Note 6 17 4 3" xfId="41109"/>
    <cellStyle name="Note 6 17 4 4" xfId="41110"/>
    <cellStyle name="Note 6 17 5" xfId="41111"/>
    <cellStyle name="Note 6 17 5 2" xfId="41112"/>
    <cellStyle name="Note 6 17 5 3" xfId="41113"/>
    <cellStyle name="Note 6 17 5 4" xfId="41114"/>
    <cellStyle name="Note 6 17 6" xfId="41115"/>
    <cellStyle name="Note 6 17 6 2" xfId="41116"/>
    <cellStyle name="Note 6 17 6 3" xfId="41117"/>
    <cellStyle name="Note 6 17 6 4" xfId="41118"/>
    <cellStyle name="Note 6 17 7" xfId="41119"/>
    <cellStyle name="Note 6 17 7 2" xfId="41120"/>
    <cellStyle name="Note 6 17 7 3" xfId="41121"/>
    <cellStyle name="Note 6 17 7 4" xfId="41122"/>
    <cellStyle name="Note 6 17 8" xfId="41123"/>
    <cellStyle name="Note 6 17 8 2" xfId="41124"/>
    <cellStyle name="Note 6 17 8 3" xfId="41125"/>
    <cellStyle name="Note 6 17 8 4" xfId="41126"/>
    <cellStyle name="Note 6 17 9" xfId="41127"/>
    <cellStyle name="Note 6 17 9 2" xfId="41128"/>
    <cellStyle name="Note 6 17 9 3" xfId="41129"/>
    <cellStyle name="Note 6 17 9 4" xfId="41130"/>
    <cellStyle name="Note 6 18" xfId="41131"/>
    <cellStyle name="Note 6 18 10" xfId="41132"/>
    <cellStyle name="Note 6 18 10 2" xfId="41133"/>
    <cellStyle name="Note 6 18 10 3" xfId="41134"/>
    <cellStyle name="Note 6 18 10 4" xfId="41135"/>
    <cellStyle name="Note 6 18 11" xfId="41136"/>
    <cellStyle name="Note 6 18 11 2" xfId="41137"/>
    <cellStyle name="Note 6 18 11 3" xfId="41138"/>
    <cellStyle name="Note 6 18 11 4" xfId="41139"/>
    <cellStyle name="Note 6 18 12" xfId="41140"/>
    <cellStyle name="Note 6 18 12 2" xfId="41141"/>
    <cellStyle name="Note 6 18 12 3" xfId="41142"/>
    <cellStyle name="Note 6 18 12 4" xfId="41143"/>
    <cellStyle name="Note 6 18 13" xfId="41144"/>
    <cellStyle name="Note 6 18 13 2" xfId="41145"/>
    <cellStyle name="Note 6 18 13 3" xfId="41146"/>
    <cellStyle name="Note 6 18 13 4" xfId="41147"/>
    <cellStyle name="Note 6 18 14" xfId="41148"/>
    <cellStyle name="Note 6 18 14 2" xfId="41149"/>
    <cellStyle name="Note 6 18 14 3" xfId="41150"/>
    <cellStyle name="Note 6 18 14 4" xfId="41151"/>
    <cellStyle name="Note 6 18 15" xfId="41152"/>
    <cellStyle name="Note 6 18 15 2" xfId="41153"/>
    <cellStyle name="Note 6 18 15 3" xfId="41154"/>
    <cellStyle name="Note 6 18 15 4" xfId="41155"/>
    <cellStyle name="Note 6 18 16" xfId="41156"/>
    <cellStyle name="Note 6 18 16 2" xfId="41157"/>
    <cellStyle name="Note 6 18 16 3" xfId="41158"/>
    <cellStyle name="Note 6 18 16 4" xfId="41159"/>
    <cellStyle name="Note 6 18 17" xfId="41160"/>
    <cellStyle name="Note 6 18 17 2" xfId="41161"/>
    <cellStyle name="Note 6 18 17 3" xfId="41162"/>
    <cellStyle name="Note 6 18 17 4" xfId="41163"/>
    <cellStyle name="Note 6 18 18" xfId="41164"/>
    <cellStyle name="Note 6 18 18 2" xfId="41165"/>
    <cellStyle name="Note 6 18 18 3" xfId="41166"/>
    <cellStyle name="Note 6 18 18 4" xfId="41167"/>
    <cellStyle name="Note 6 18 19" xfId="41168"/>
    <cellStyle name="Note 6 18 19 2" xfId="41169"/>
    <cellStyle name="Note 6 18 19 3" xfId="41170"/>
    <cellStyle name="Note 6 18 19 4" xfId="41171"/>
    <cellStyle name="Note 6 18 2" xfId="41172"/>
    <cellStyle name="Note 6 18 2 2" xfId="41173"/>
    <cellStyle name="Note 6 18 2 3" xfId="41174"/>
    <cellStyle name="Note 6 18 2 4" xfId="41175"/>
    <cellStyle name="Note 6 18 20" xfId="41176"/>
    <cellStyle name="Note 6 18 20 2" xfId="41177"/>
    <cellStyle name="Note 6 18 20 3" xfId="41178"/>
    <cellStyle name="Note 6 18 20 4" xfId="41179"/>
    <cellStyle name="Note 6 18 21" xfId="41180"/>
    <cellStyle name="Note 6 18 22" xfId="41181"/>
    <cellStyle name="Note 6 18 3" xfId="41182"/>
    <cellStyle name="Note 6 18 3 2" xfId="41183"/>
    <cellStyle name="Note 6 18 3 3" xfId="41184"/>
    <cellStyle name="Note 6 18 3 4" xfId="41185"/>
    <cellStyle name="Note 6 18 4" xfId="41186"/>
    <cellStyle name="Note 6 18 4 2" xfId="41187"/>
    <cellStyle name="Note 6 18 4 3" xfId="41188"/>
    <cellStyle name="Note 6 18 4 4" xfId="41189"/>
    <cellStyle name="Note 6 18 5" xfId="41190"/>
    <cellStyle name="Note 6 18 5 2" xfId="41191"/>
    <cellStyle name="Note 6 18 5 3" xfId="41192"/>
    <cellStyle name="Note 6 18 5 4" xfId="41193"/>
    <cellStyle name="Note 6 18 6" xfId="41194"/>
    <cellStyle name="Note 6 18 6 2" xfId="41195"/>
    <cellStyle name="Note 6 18 6 3" xfId="41196"/>
    <cellStyle name="Note 6 18 6 4" xfId="41197"/>
    <cellStyle name="Note 6 18 7" xfId="41198"/>
    <cellStyle name="Note 6 18 7 2" xfId="41199"/>
    <cellStyle name="Note 6 18 7 3" xfId="41200"/>
    <cellStyle name="Note 6 18 7 4" xfId="41201"/>
    <cellStyle name="Note 6 18 8" xfId="41202"/>
    <cellStyle name="Note 6 18 8 2" xfId="41203"/>
    <cellStyle name="Note 6 18 8 3" xfId="41204"/>
    <cellStyle name="Note 6 18 8 4" xfId="41205"/>
    <cellStyle name="Note 6 18 9" xfId="41206"/>
    <cellStyle name="Note 6 18 9 2" xfId="41207"/>
    <cellStyle name="Note 6 18 9 3" xfId="41208"/>
    <cellStyle name="Note 6 18 9 4" xfId="41209"/>
    <cellStyle name="Note 6 19" xfId="41210"/>
    <cellStyle name="Note 6 19 10" xfId="41211"/>
    <cellStyle name="Note 6 19 10 2" xfId="41212"/>
    <cellStyle name="Note 6 19 10 3" xfId="41213"/>
    <cellStyle name="Note 6 19 10 4" xfId="41214"/>
    <cellStyle name="Note 6 19 11" xfId="41215"/>
    <cellStyle name="Note 6 19 11 2" xfId="41216"/>
    <cellStyle name="Note 6 19 11 3" xfId="41217"/>
    <cellStyle name="Note 6 19 11 4" xfId="41218"/>
    <cellStyle name="Note 6 19 12" xfId="41219"/>
    <cellStyle name="Note 6 19 12 2" xfId="41220"/>
    <cellStyle name="Note 6 19 12 3" xfId="41221"/>
    <cellStyle name="Note 6 19 12 4" xfId="41222"/>
    <cellStyle name="Note 6 19 13" xfId="41223"/>
    <cellStyle name="Note 6 19 13 2" xfId="41224"/>
    <cellStyle name="Note 6 19 13 3" xfId="41225"/>
    <cellStyle name="Note 6 19 13 4" xfId="41226"/>
    <cellStyle name="Note 6 19 14" xfId="41227"/>
    <cellStyle name="Note 6 19 14 2" xfId="41228"/>
    <cellStyle name="Note 6 19 14 3" xfId="41229"/>
    <cellStyle name="Note 6 19 14 4" xfId="41230"/>
    <cellStyle name="Note 6 19 15" xfId="41231"/>
    <cellStyle name="Note 6 19 15 2" xfId="41232"/>
    <cellStyle name="Note 6 19 15 3" xfId="41233"/>
    <cellStyle name="Note 6 19 15 4" xfId="41234"/>
    <cellStyle name="Note 6 19 16" xfId="41235"/>
    <cellStyle name="Note 6 19 16 2" xfId="41236"/>
    <cellStyle name="Note 6 19 16 3" xfId="41237"/>
    <cellStyle name="Note 6 19 16 4" xfId="41238"/>
    <cellStyle name="Note 6 19 17" xfId="41239"/>
    <cellStyle name="Note 6 19 17 2" xfId="41240"/>
    <cellStyle name="Note 6 19 17 3" xfId="41241"/>
    <cellStyle name="Note 6 19 17 4" xfId="41242"/>
    <cellStyle name="Note 6 19 18" xfId="41243"/>
    <cellStyle name="Note 6 19 18 2" xfId="41244"/>
    <cellStyle name="Note 6 19 18 3" xfId="41245"/>
    <cellStyle name="Note 6 19 18 4" xfId="41246"/>
    <cellStyle name="Note 6 19 19" xfId="41247"/>
    <cellStyle name="Note 6 19 19 2" xfId="41248"/>
    <cellStyle name="Note 6 19 19 3" xfId="41249"/>
    <cellStyle name="Note 6 19 19 4" xfId="41250"/>
    <cellStyle name="Note 6 19 2" xfId="41251"/>
    <cellStyle name="Note 6 19 2 2" xfId="41252"/>
    <cellStyle name="Note 6 19 2 3" xfId="41253"/>
    <cellStyle name="Note 6 19 2 4" xfId="41254"/>
    <cellStyle name="Note 6 19 20" xfId="41255"/>
    <cellStyle name="Note 6 19 20 2" xfId="41256"/>
    <cellStyle name="Note 6 19 20 3" xfId="41257"/>
    <cellStyle name="Note 6 19 20 4" xfId="41258"/>
    <cellStyle name="Note 6 19 21" xfId="41259"/>
    <cellStyle name="Note 6 19 22" xfId="41260"/>
    <cellStyle name="Note 6 19 3" xfId="41261"/>
    <cellStyle name="Note 6 19 3 2" xfId="41262"/>
    <cellStyle name="Note 6 19 3 3" xfId="41263"/>
    <cellStyle name="Note 6 19 3 4" xfId="41264"/>
    <cellStyle name="Note 6 19 4" xfId="41265"/>
    <cellStyle name="Note 6 19 4 2" xfId="41266"/>
    <cellStyle name="Note 6 19 4 3" xfId="41267"/>
    <cellStyle name="Note 6 19 4 4" xfId="41268"/>
    <cellStyle name="Note 6 19 5" xfId="41269"/>
    <cellStyle name="Note 6 19 5 2" xfId="41270"/>
    <cellStyle name="Note 6 19 5 3" xfId="41271"/>
    <cellStyle name="Note 6 19 5 4" xfId="41272"/>
    <cellStyle name="Note 6 19 6" xfId="41273"/>
    <cellStyle name="Note 6 19 6 2" xfId="41274"/>
    <cellStyle name="Note 6 19 6 3" xfId="41275"/>
    <cellStyle name="Note 6 19 6 4" xfId="41276"/>
    <cellStyle name="Note 6 19 7" xfId="41277"/>
    <cellStyle name="Note 6 19 7 2" xfId="41278"/>
    <cellStyle name="Note 6 19 7 3" xfId="41279"/>
    <cellStyle name="Note 6 19 7 4" xfId="41280"/>
    <cellStyle name="Note 6 19 8" xfId="41281"/>
    <cellStyle name="Note 6 19 8 2" xfId="41282"/>
    <cellStyle name="Note 6 19 8 3" xfId="41283"/>
    <cellStyle name="Note 6 19 8 4" xfId="41284"/>
    <cellStyle name="Note 6 19 9" xfId="41285"/>
    <cellStyle name="Note 6 19 9 2" xfId="41286"/>
    <cellStyle name="Note 6 19 9 3" xfId="41287"/>
    <cellStyle name="Note 6 19 9 4" xfId="41288"/>
    <cellStyle name="Note 6 2" xfId="41289"/>
    <cellStyle name="Note 6 2 10" xfId="41290"/>
    <cellStyle name="Note 6 2 10 2" xfId="41291"/>
    <cellStyle name="Note 6 2 10 3" xfId="41292"/>
    <cellStyle name="Note 6 2 10 4" xfId="41293"/>
    <cellStyle name="Note 6 2 11" xfId="41294"/>
    <cellStyle name="Note 6 2 11 2" xfId="41295"/>
    <cellStyle name="Note 6 2 11 3" xfId="41296"/>
    <cellStyle name="Note 6 2 11 4" xfId="41297"/>
    <cellStyle name="Note 6 2 12" xfId="41298"/>
    <cellStyle name="Note 6 2 12 2" xfId="41299"/>
    <cellStyle name="Note 6 2 12 3" xfId="41300"/>
    <cellStyle name="Note 6 2 12 4" xfId="41301"/>
    <cellStyle name="Note 6 2 13" xfId="41302"/>
    <cellStyle name="Note 6 2 13 2" xfId="41303"/>
    <cellStyle name="Note 6 2 13 3" xfId="41304"/>
    <cellStyle name="Note 6 2 13 4" xfId="41305"/>
    <cellStyle name="Note 6 2 14" xfId="41306"/>
    <cellStyle name="Note 6 2 14 2" xfId="41307"/>
    <cellStyle name="Note 6 2 14 3" xfId="41308"/>
    <cellStyle name="Note 6 2 14 4" xfId="41309"/>
    <cellStyle name="Note 6 2 15" xfId="41310"/>
    <cellStyle name="Note 6 2 15 2" xfId="41311"/>
    <cellStyle name="Note 6 2 15 3" xfId="41312"/>
    <cellStyle name="Note 6 2 15 4" xfId="41313"/>
    <cellStyle name="Note 6 2 16" xfId="41314"/>
    <cellStyle name="Note 6 2 16 2" xfId="41315"/>
    <cellStyle name="Note 6 2 16 3" xfId="41316"/>
    <cellStyle name="Note 6 2 16 4" xfId="41317"/>
    <cellStyle name="Note 6 2 17" xfId="41318"/>
    <cellStyle name="Note 6 2 17 2" xfId="41319"/>
    <cellStyle name="Note 6 2 17 3" xfId="41320"/>
    <cellStyle name="Note 6 2 17 4" xfId="41321"/>
    <cellStyle name="Note 6 2 18" xfId="41322"/>
    <cellStyle name="Note 6 2 18 2" xfId="41323"/>
    <cellStyle name="Note 6 2 18 3" xfId="41324"/>
    <cellStyle name="Note 6 2 18 4" xfId="41325"/>
    <cellStyle name="Note 6 2 19" xfId="41326"/>
    <cellStyle name="Note 6 2 19 2" xfId="41327"/>
    <cellStyle name="Note 6 2 19 3" xfId="41328"/>
    <cellStyle name="Note 6 2 19 4" xfId="41329"/>
    <cellStyle name="Note 6 2 2" xfId="41330"/>
    <cellStyle name="Note 6 2 2 10" xfId="41331"/>
    <cellStyle name="Note 6 2 2 10 2" xfId="41332"/>
    <cellStyle name="Note 6 2 2 10 3" xfId="41333"/>
    <cellStyle name="Note 6 2 2 10 4" xfId="41334"/>
    <cellStyle name="Note 6 2 2 11" xfId="41335"/>
    <cellStyle name="Note 6 2 2 11 2" xfId="41336"/>
    <cellStyle name="Note 6 2 2 11 3" xfId="41337"/>
    <cellStyle name="Note 6 2 2 11 4" xfId="41338"/>
    <cellStyle name="Note 6 2 2 12" xfId="41339"/>
    <cellStyle name="Note 6 2 2 12 2" xfId="41340"/>
    <cellStyle name="Note 6 2 2 12 3" xfId="41341"/>
    <cellStyle name="Note 6 2 2 12 4" xfId="41342"/>
    <cellStyle name="Note 6 2 2 13" xfId="41343"/>
    <cellStyle name="Note 6 2 2 13 2" xfId="41344"/>
    <cellStyle name="Note 6 2 2 13 3" xfId="41345"/>
    <cellStyle name="Note 6 2 2 13 4" xfId="41346"/>
    <cellStyle name="Note 6 2 2 14" xfId="41347"/>
    <cellStyle name="Note 6 2 2 14 2" xfId="41348"/>
    <cellStyle name="Note 6 2 2 14 3" xfId="41349"/>
    <cellStyle name="Note 6 2 2 14 4" xfId="41350"/>
    <cellStyle name="Note 6 2 2 15" xfId="41351"/>
    <cellStyle name="Note 6 2 2 15 2" xfId="41352"/>
    <cellStyle name="Note 6 2 2 15 3" xfId="41353"/>
    <cellStyle name="Note 6 2 2 15 4" xfId="41354"/>
    <cellStyle name="Note 6 2 2 16" xfId="41355"/>
    <cellStyle name="Note 6 2 2 16 2" xfId="41356"/>
    <cellStyle name="Note 6 2 2 16 3" xfId="41357"/>
    <cellStyle name="Note 6 2 2 16 4" xfId="41358"/>
    <cellStyle name="Note 6 2 2 17" xfId="41359"/>
    <cellStyle name="Note 6 2 2 17 2" xfId="41360"/>
    <cellStyle name="Note 6 2 2 17 3" xfId="41361"/>
    <cellStyle name="Note 6 2 2 17 4" xfId="41362"/>
    <cellStyle name="Note 6 2 2 18" xfId="41363"/>
    <cellStyle name="Note 6 2 2 18 2" xfId="41364"/>
    <cellStyle name="Note 6 2 2 18 3" xfId="41365"/>
    <cellStyle name="Note 6 2 2 18 4" xfId="41366"/>
    <cellStyle name="Note 6 2 2 19" xfId="41367"/>
    <cellStyle name="Note 6 2 2 19 2" xfId="41368"/>
    <cellStyle name="Note 6 2 2 19 3" xfId="41369"/>
    <cellStyle name="Note 6 2 2 19 4" xfId="41370"/>
    <cellStyle name="Note 6 2 2 2" xfId="41371"/>
    <cellStyle name="Note 6 2 2 2 10" xfId="41372"/>
    <cellStyle name="Note 6 2 2 2 10 2" xfId="41373"/>
    <cellStyle name="Note 6 2 2 2 10 3" xfId="41374"/>
    <cellStyle name="Note 6 2 2 2 10 4" xfId="41375"/>
    <cellStyle name="Note 6 2 2 2 11" xfId="41376"/>
    <cellStyle name="Note 6 2 2 2 11 2" xfId="41377"/>
    <cellStyle name="Note 6 2 2 2 11 3" xfId="41378"/>
    <cellStyle name="Note 6 2 2 2 11 4" xfId="41379"/>
    <cellStyle name="Note 6 2 2 2 12" xfId="41380"/>
    <cellStyle name="Note 6 2 2 2 12 2" xfId="41381"/>
    <cellStyle name="Note 6 2 2 2 12 3" xfId="41382"/>
    <cellStyle name="Note 6 2 2 2 12 4" xfId="41383"/>
    <cellStyle name="Note 6 2 2 2 13" xfId="41384"/>
    <cellStyle name="Note 6 2 2 2 13 2" xfId="41385"/>
    <cellStyle name="Note 6 2 2 2 13 3" xfId="41386"/>
    <cellStyle name="Note 6 2 2 2 13 4" xfId="41387"/>
    <cellStyle name="Note 6 2 2 2 14" xfId="41388"/>
    <cellStyle name="Note 6 2 2 2 14 2" xfId="41389"/>
    <cellStyle name="Note 6 2 2 2 14 3" xfId="41390"/>
    <cellStyle name="Note 6 2 2 2 14 4" xfId="41391"/>
    <cellStyle name="Note 6 2 2 2 15" xfId="41392"/>
    <cellStyle name="Note 6 2 2 2 15 2" xfId="41393"/>
    <cellStyle name="Note 6 2 2 2 15 3" xfId="41394"/>
    <cellStyle name="Note 6 2 2 2 15 4" xfId="41395"/>
    <cellStyle name="Note 6 2 2 2 16" xfId="41396"/>
    <cellStyle name="Note 6 2 2 2 16 2" xfId="41397"/>
    <cellStyle name="Note 6 2 2 2 16 3" xfId="41398"/>
    <cellStyle name="Note 6 2 2 2 16 4" xfId="41399"/>
    <cellStyle name="Note 6 2 2 2 17" xfId="41400"/>
    <cellStyle name="Note 6 2 2 2 17 2" xfId="41401"/>
    <cellStyle name="Note 6 2 2 2 17 3" xfId="41402"/>
    <cellStyle name="Note 6 2 2 2 17 4" xfId="41403"/>
    <cellStyle name="Note 6 2 2 2 18" xfId="41404"/>
    <cellStyle name="Note 6 2 2 2 18 2" xfId="41405"/>
    <cellStyle name="Note 6 2 2 2 18 3" xfId="41406"/>
    <cellStyle name="Note 6 2 2 2 18 4" xfId="41407"/>
    <cellStyle name="Note 6 2 2 2 19" xfId="41408"/>
    <cellStyle name="Note 6 2 2 2 19 2" xfId="41409"/>
    <cellStyle name="Note 6 2 2 2 19 3" xfId="41410"/>
    <cellStyle name="Note 6 2 2 2 19 4" xfId="41411"/>
    <cellStyle name="Note 6 2 2 2 2" xfId="41412"/>
    <cellStyle name="Note 6 2 2 2 2 2" xfId="41413"/>
    <cellStyle name="Note 6 2 2 2 2 3" xfId="41414"/>
    <cellStyle name="Note 6 2 2 2 2 4" xfId="41415"/>
    <cellStyle name="Note 6 2 2 2 20" xfId="41416"/>
    <cellStyle name="Note 6 2 2 2 20 2" xfId="41417"/>
    <cellStyle name="Note 6 2 2 2 20 3" xfId="41418"/>
    <cellStyle name="Note 6 2 2 2 20 4" xfId="41419"/>
    <cellStyle name="Note 6 2 2 2 21" xfId="41420"/>
    <cellStyle name="Note 6 2 2 2 22" xfId="41421"/>
    <cellStyle name="Note 6 2 2 2 3" xfId="41422"/>
    <cellStyle name="Note 6 2 2 2 3 2" xfId="41423"/>
    <cellStyle name="Note 6 2 2 2 3 3" xfId="41424"/>
    <cellStyle name="Note 6 2 2 2 3 4" xfId="41425"/>
    <cellStyle name="Note 6 2 2 2 4" xfId="41426"/>
    <cellStyle name="Note 6 2 2 2 4 2" xfId="41427"/>
    <cellStyle name="Note 6 2 2 2 4 3" xfId="41428"/>
    <cellStyle name="Note 6 2 2 2 4 4" xfId="41429"/>
    <cellStyle name="Note 6 2 2 2 5" xfId="41430"/>
    <cellStyle name="Note 6 2 2 2 5 2" xfId="41431"/>
    <cellStyle name="Note 6 2 2 2 5 3" xfId="41432"/>
    <cellStyle name="Note 6 2 2 2 5 4" xfId="41433"/>
    <cellStyle name="Note 6 2 2 2 6" xfId="41434"/>
    <cellStyle name="Note 6 2 2 2 6 2" xfId="41435"/>
    <cellStyle name="Note 6 2 2 2 6 3" xfId="41436"/>
    <cellStyle name="Note 6 2 2 2 6 4" xfId="41437"/>
    <cellStyle name="Note 6 2 2 2 7" xfId="41438"/>
    <cellStyle name="Note 6 2 2 2 7 2" xfId="41439"/>
    <cellStyle name="Note 6 2 2 2 7 3" xfId="41440"/>
    <cellStyle name="Note 6 2 2 2 7 4" xfId="41441"/>
    <cellStyle name="Note 6 2 2 2 8" xfId="41442"/>
    <cellStyle name="Note 6 2 2 2 8 2" xfId="41443"/>
    <cellStyle name="Note 6 2 2 2 8 3" xfId="41444"/>
    <cellStyle name="Note 6 2 2 2 8 4" xfId="41445"/>
    <cellStyle name="Note 6 2 2 2 9" xfId="41446"/>
    <cellStyle name="Note 6 2 2 2 9 2" xfId="41447"/>
    <cellStyle name="Note 6 2 2 2 9 3" xfId="41448"/>
    <cellStyle name="Note 6 2 2 2 9 4" xfId="41449"/>
    <cellStyle name="Note 6 2 2 20" xfId="41450"/>
    <cellStyle name="Note 6 2 2 20 2" xfId="41451"/>
    <cellStyle name="Note 6 2 2 20 3" xfId="41452"/>
    <cellStyle name="Note 6 2 2 20 4" xfId="41453"/>
    <cellStyle name="Note 6 2 2 21" xfId="41454"/>
    <cellStyle name="Note 6 2 2 21 2" xfId="41455"/>
    <cellStyle name="Note 6 2 2 21 3" xfId="41456"/>
    <cellStyle name="Note 6 2 2 21 4" xfId="41457"/>
    <cellStyle name="Note 6 2 2 22" xfId="41458"/>
    <cellStyle name="Note 6 2 2 23" xfId="41459"/>
    <cellStyle name="Note 6 2 2 3" xfId="41460"/>
    <cellStyle name="Note 6 2 2 3 2" xfId="41461"/>
    <cellStyle name="Note 6 2 2 3 3" xfId="41462"/>
    <cellStyle name="Note 6 2 2 3 4" xfId="41463"/>
    <cellStyle name="Note 6 2 2 4" xfId="41464"/>
    <cellStyle name="Note 6 2 2 4 2" xfId="41465"/>
    <cellStyle name="Note 6 2 2 4 3" xfId="41466"/>
    <cellStyle name="Note 6 2 2 4 4" xfId="41467"/>
    <cellStyle name="Note 6 2 2 5" xfId="41468"/>
    <cellStyle name="Note 6 2 2 5 2" xfId="41469"/>
    <cellStyle name="Note 6 2 2 5 3" xfId="41470"/>
    <cellStyle name="Note 6 2 2 5 4" xfId="41471"/>
    <cellStyle name="Note 6 2 2 6" xfId="41472"/>
    <cellStyle name="Note 6 2 2 6 2" xfId="41473"/>
    <cellStyle name="Note 6 2 2 6 3" xfId="41474"/>
    <cellStyle name="Note 6 2 2 6 4" xfId="41475"/>
    <cellStyle name="Note 6 2 2 7" xfId="41476"/>
    <cellStyle name="Note 6 2 2 7 2" xfId="41477"/>
    <cellStyle name="Note 6 2 2 7 3" xfId="41478"/>
    <cellStyle name="Note 6 2 2 7 4" xfId="41479"/>
    <cellStyle name="Note 6 2 2 8" xfId="41480"/>
    <cellStyle name="Note 6 2 2 8 2" xfId="41481"/>
    <cellStyle name="Note 6 2 2 8 3" xfId="41482"/>
    <cellStyle name="Note 6 2 2 8 4" xfId="41483"/>
    <cellStyle name="Note 6 2 2 9" xfId="41484"/>
    <cellStyle name="Note 6 2 2 9 2" xfId="41485"/>
    <cellStyle name="Note 6 2 2 9 3" xfId="41486"/>
    <cellStyle name="Note 6 2 2 9 4" xfId="41487"/>
    <cellStyle name="Note 6 2 20" xfId="41488"/>
    <cellStyle name="Note 6 2 20 2" xfId="41489"/>
    <cellStyle name="Note 6 2 20 3" xfId="41490"/>
    <cellStyle name="Note 6 2 20 4" xfId="41491"/>
    <cellStyle name="Note 6 2 21" xfId="41492"/>
    <cellStyle name="Note 6 2 21 2" xfId="41493"/>
    <cellStyle name="Note 6 2 21 3" xfId="41494"/>
    <cellStyle name="Note 6 2 21 4" xfId="41495"/>
    <cellStyle name="Note 6 2 22" xfId="41496"/>
    <cellStyle name="Note 6 2 23" xfId="41497"/>
    <cellStyle name="Note 6 2 3" xfId="41498"/>
    <cellStyle name="Note 6 2 3 2" xfId="41499"/>
    <cellStyle name="Note 6 2 3 3" xfId="41500"/>
    <cellStyle name="Note 6 2 3 4" xfId="41501"/>
    <cellStyle name="Note 6 2 4" xfId="41502"/>
    <cellStyle name="Note 6 2 4 2" xfId="41503"/>
    <cellStyle name="Note 6 2 4 3" xfId="41504"/>
    <cellStyle name="Note 6 2 4 4" xfId="41505"/>
    <cellStyle name="Note 6 2 5" xfId="41506"/>
    <cellStyle name="Note 6 2 5 2" xfId="41507"/>
    <cellStyle name="Note 6 2 5 3" xfId="41508"/>
    <cellStyle name="Note 6 2 5 4" xfId="41509"/>
    <cellStyle name="Note 6 2 6" xfId="41510"/>
    <cellStyle name="Note 6 2 6 2" xfId="41511"/>
    <cellStyle name="Note 6 2 6 3" xfId="41512"/>
    <cellStyle name="Note 6 2 6 4" xfId="41513"/>
    <cellStyle name="Note 6 2 7" xfId="41514"/>
    <cellStyle name="Note 6 2 7 2" xfId="41515"/>
    <cellStyle name="Note 6 2 7 3" xfId="41516"/>
    <cellStyle name="Note 6 2 7 4" xfId="41517"/>
    <cellStyle name="Note 6 2 8" xfId="41518"/>
    <cellStyle name="Note 6 2 8 2" xfId="41519"/>
    <cellStyle name="Note 6 2 8 3" xfId="41520"/>
    <cellStyle name="Note 6 2 8 4" xfId="41521"/>
    <cellStyle name="Note 6 2 9" xfId="41522"/>
    <cellStyle name="Note 6 2 9 2" xfId="41523"/>
    <cellStyle name="Note 6 2 9 3" xfId="41524"/>
    <cellStyle name="Note 6 2 9 4" xfId="41525"/>
    <cellStyle name="Note 6 20" xfId="41526"/>
    <cellStyle name="Note 6 20 10" xfId="41527"/>
    <cellStyle name="Note 6 20 10 2" xfId="41528"/>
    <cellStyle name="Note 6 20 10 3" xfId="41529"/>
    <cellStyle name="Note 6 20 10 4" xfId="41530"/>
    <cellStyle name="Note 6 20 11" xfId="41531"/>
    <cellStyle name="Note 6 20 11 2" xfId="41532"/>
    <cellStyle name="Note 6 20 11 3" xfId="41533"/>
    <cellStyle name="Note 6 20 11 4" xfId="41534"/>
    <cellStyle name="Note 6 20 12" xfId="41535"/>
    <cellStyle name="Note 6 20 12 2" xfId="41536"/>
    <cellStyle name="Note 6 20 12 3" xfId="41537"/>
    <cellStyle name="Note 6 20 12 4" xfId="41538"/>
    <cellStyle name="Note 6 20 13" xfId="41539"/>
    <cellStyle name="Note 6 20 13 2" xfId="41540"/>
    <cellStyle name="Note 6 20 13 3" xfId="41541"/>
    <cellStyle name="Note 6 20 13 4" xfId="41542"/>
    <cellStyle name="Note 6 20 14" xfId="41543"/>
    <cellStyle name="Note 6 20 14 2" xfId="41544"/>
    <cellStyle name="Note 6 20 14 3" xfId="41545"/>
    <cellStyle name="Note 6 20 14 4" xfId="41546"/>
    <cellStyle name="Note 6 20 15" xfId="41547"/>
    <cellStyle name="Note 6 20 15 2" xfId="41548"/>
    <cellStyle name="Note 6 20 15 3" xfId="41549"/>
    <cellStyle name="Note 6 20 15 4" xfId="41550"/>
    <cellStyle name="Note 6 20 16" xfId="41551"/>
    <cellStyle name="Note 6 20 16 2" xfId="41552"/>
    <cellStyle name="Note 6 20 16 3" xfId="41553"/>
    <cellStyle name="Note 6 20 16 4" xfId="41554"/>
    <cellStyle name="Note 6 20 17" xfId="41555"/>
    <cellStyle name="Note 6 20 17 2" xfId="41556"/>
    <cellStyle name="Note 6 20 17 3" xfId="41557"/>
    <cellStyle name="Note 6 20 17 4" xfId="41558"/>
    <cellStyle name="Note 6 20 18" xfId="41559"/>
    <cellStyle name="Note 6 20 18 2" xfId="41560"/>
    <cellStyle name="Note 6 20 18 3" xfId="41561"/>
    <cellStyle name="Note 6 20 18 4" xfId="41562"/>
    <cellStyle name="Note 6 20 19" xfId="41563"/>
    <cellStyle name="Note 6 20 19 2" xfId="41564"/>
    <cellStyle name="Note 6 20 19 3" xfId="41565"/>
    <cellStyle name="Note 6 20 19 4" xfId="41566"/>
    <cellStyle name="Note 6 20 2" xfId="41567"/>
    <cellStyle name="Note 6 20 2 2" xfId="41568"/>
    <cellStyle name="Note 6 20 2 3" xfId="41569"/>
    <cellStyle name="Note 6 20 2 4" xfId="41570"/>
    <cellStyle name="Note 6 20 20" xfId="41571"/>
    <cellStyle name="Note 6 20 20 2" xfId="41572"/>
    <cellStyle name="Note 6 20 20 3" xfId="41573"/>
    <cellStyle name="Note 6 20 20 4" xfId="41574"/>
    <cellStyle name="Note 6 20 21" xfId="41575"/>
    <cellStyle name="Note 6 20 22" xfId="41576"/>
    <cellStyle name="Note 6 20 3" xfId="41577"/>
    <cellStyle name="Note 6 20 3 2" xfId="41578"/>
    <cellStyle name="Note 6 20 3 3" xfId="41579"/>
    <cellStyle name="Note 6 20 3 4" xfId="41580"/>
    <cellStyle name="Note 6 20 4" xfId="41581"/>
    <cellStyle name="Note 6 20 4 2" xfId="41582"/>
    <cellStyle name="Note 6 20 4 3" xfId="41583"/>
    <cellStyle name="Note 6 20 4 4" xfId="41584"/>
    <cellStyle name="Note 6 20 5" xfId="41585"/>
    <cellStyle name="Note 6 20 5 2" xfId="41586"/>
    <cellStyle name="Note 6 20 5 3" xfId="41587"/>
    <cellStyle name="Note 6 20 5 4" xfId="41588"/>
    <cellStyle name="Note 6 20 6" xfId="41589"/>
    <cellStyle name="Note 6 20 6 2" xfId="41590"/>
    <cellStyle name="Note 6 20 6 3" xfId="41591"/>
    <cellStyle name="Note 6 20 6 4" xfId="41592"/>
    <cellStyle name="Note 6 20 7" xfId="41593"/>
    <cellStyle name="Note 6 20 7 2" xfId="41594"/>
    <cellStyle name="Note 6 20 7 3" xfId="41595"/>
    <cellStyle name="Note 6 20 7 4" xfId="41596"/>
    <cellStyle name="Note 6 20 8" xfId="41597"/>
    <cellStyle name="Note 6 20 8 2" xfId="41598"/>
    <cellStyle name="Note 6 20 8 3" xfId="41599"/>
    <cellStyle name="Note 6 20 8 4" xfId="41600"/>
    <cellStyle name="Note 6 20 9" xfId="41601"/>
    <cellStyle name="Note 6 20 9 2" xfId="41602"/>
    <cellStyle name="Note 6 20 9 3" xfId="41603"/>
    <cellStyle name="Note 6 20 9 4" xfId="41604"/>
    <cellStyle name="Note 6 21" xfId="41605"/>
    <cellStyle name="Note 6 21 10" xfId="41606"/>
    <cellStyle name="Note 6 21 10 2" xfId="41607"/>
    <cellStyle name="Note 6 21 10 3" xfId="41608"/>
    <cellStyle name="Note 6 21 10 4" xfId="41609"/>
    <cellStyle name="Note 6 21 11" xfId="41610"/>
    <cellStyle name="Note 6 21 11 2" xfId="41611"/>
    <cellStyle name="Note 6 21 11 3" xfId="41612"/>
    <cellStyle name="Note 6 21 11 4" xfId="41613"/>
    <cellStyle name="Note 6 21 12" xfId="41614"/>
    <cellStyle name="Note 6 21 12 2" xfId="41615"/>
    <cellStyle name="Note 6 21 12 3" xfId="41616"/>
    <cellStyle name="Note 6 21 12 4" xfId="41617"/>
    <cellStyle name="Note 6 21 13" xfId="41618"/>
    <cellStyle name="Note 6 21 13 2" xfId="41619"/>
    <cellStyle name="Note 6 21 13 3" xfId="41620"/>
    <cellStyle name="Note 6 21 13 4" xfId="41621"/>
    <cellStyle name="Note 6 21 14" xfId="41622"/>
    <cellStyle name="Note 6 21 14 2" xfId="41623"/>
    <cellStyle name="Note 6 21 14 3" xfId="41624"/>
    <cellStyle name="Note 6 21 14 4" xfId="41625"/>
    <cellStyle name="Note 6 21 15" xfId="41626"/>
    <cellStyle name="Note 6 21 15 2" xfId="41627"/>
    <cellStyle name="Note 6 21 15 3" xfId="41628"/>
    <cellStyle name="Note 6 21 15 4" xfId="41629"/>
    <cellStyle name="Note 6 21 16" xfId="41630"/>
    <cellStyle name="Note 6 21 16 2" xfId="41631"/>
    <cellStyle name="Note 6 21 16 3" xfId="41632"/>
    <cellStyle name="Note 6 21 16 4" xfId="41633"/>
    <cellStyle name="Note 6 21 17" xfId="41634"/>
    <cellStyle name="Note 6 21 17 2" xfId="41635"/>
    <cellStyle name="Note 6 21 17 3" xfId="41636"/>
    <cellStyle name="Note 6 21 17 4" xfId="41637"/>
    <cellStyle name="Note 6 21 18" xfId="41638"/>
    <cellStyle name="Note 6 21 18 2" xfId="41639"/>
    <cellStyle name="Note 6 21 18 3" xfId="41640"/>
    <cellStyle name="Note 6 21 18 4" xfId="41641"/>
    <cellStyle name="Note 6 21 19" xfId="41642"/>
    <cellStyle name="Note 6 21 19 2" xfId="41643"/>
    <cellStyle name="Note 6 21 19 3" xfId="41644"/>
    <cellStyle name="Note 6 21 19 4" xfId="41645"/>
    <cellStyle name="Note 6 21 2" xfId="41646"/>
    <cellStyle name="Note 6 21 2 2" xfId="41647"/>
    <cellStyle name="Note 6 21 2 3" xfId="41648"/>
    <cellStyle name="Note 6 21 2 4" xfId="41649"/>
    <cellStyle name="Note 6 21 20" xfId="41650"/>
    <cellStyle name="Note 6 21 20 2" xfId="41651"/>
    <cellStyle name="Note 6 21 20 3" xfId="41652"/>
    <cellStyle name="Note 6 21 20 4" xfId="41653"/>
    <cellStyle name="Note 6 21 21" xfId="41654"/>
    <cellStyle name="Note 6 21 22" xfId="41655"/>
    <cellStyle name="Note 6 21 3" xfId="41656"/>
    <cellStyle name="Note 6 21 3 2" xfId="41657"/>
    <cellStyle name="Note 6 21 3 3" xfId="41658"/>
    <cellStyle name="Note 6 21 3 4" xfId="41659"/>
    <cellStyle name="Note 6 21 4" xfId="41660"/>
    <cellStyle name="Note 6 21 4 2" xfId="41661"/>
    <cellStyle name="Note 6 21 4 3" xfId="41662"/>
    <cellStyle name="Note 6 21 4 4" xfId="41663"/>
    <cellStyle name="Note 6 21 5" xfId="41664"/>
    <cellStyle name="Note 6 21 5 2" xfId="41665"/>
    <cellStyle name="Note 6 21 5 3" xfId="41666"/>
    <cellStyle name="Note 6 21 5 4" xfId="41667"/>
    <cellStyle name="Note 6 21 6" xfId="41668"/>
    <cellStyle name="Note 6 21 6 2" xfId="41669"/>
    <cellStyle name="Note 6 21 6 3" xfId="41670"/>
    <cellStyle name="Note 6 21 6 4" xfId="41671"/>
    <cellStyle name="Note 6 21 7" xfId="41672"/>
    <cellStyle name="Note 6 21 7 2" xfId="41673"/>
    <cellStyle name="Note 6 21 7 3" xfId="41674"/>
    <cellStyle name="Note 6 21 7 4" xfId="41675"/>
    <cellStyle name="Note 6 21 8" xfId="41676"/>
    <cellStyle name="Note 6 21 8 2" xfId="41677"/>
    <cellStyle name="Note 6 21 8 3" xfId="41678"/>
    <cellStyle name="Note 6 21 8 4" xfId="41679"/>
    <cellStyle name="Note 6 21 9" xfId="41680"/>
    <cellStyle name="Note 6 21 9 2" xfId="41681"/>
    <cellStyle name="Note 6 21 9 3" xfId="41682"/>
    <cellStyle name="Note 6 21 9 4" xfId="41683"/>
    <cellStyle name="Note 6 22" xfId="41684"/>
    <cellStyle name="Note 6 22 10" xfId="41685"/>
    <cellStyle name="Note 6 22 10 2" xfId="41686"/>
    <cellStyle name="Note 6 22 10 3" xfId="41687"/>
    <cellStyle name="Note 6 22 10 4" xfId="41688"/>
    <cellStyle name="Note 6 22 11" xfId="41689"/>
    <cellStyle name="Note 6 22 11 2" xfId="41690"/>
    <cellStyle name="Note 6 22 11 3" xfId="41691"/>
    <cellStyle name="Note 6 22 11 4" xfId="41692"/>
    <cellStyle name="Note 6 22 12" xfId="41693"/>
    <cellStyle name="Note 6 22 12 2" xfId="41694"/>
    <cellStyle name="Note 6 22 12 3" xfId="41695"/>
    <cellStyle name="Note 6 22 12 4" xfId="41696"/>
    <cellStyle name="Note 6 22 13" xfId="41697"/>
    <cellStyle name="Note 6 22 13 2" xfId="41698"/>
    <cellStyle name="Note 6 22 13 3" xfId="41699"/>
    <cellStyle name="Note 6 22 13 4" xfId="41700"/>
    <cellStyle name="Note 6 22 14" xfId="41701"/>
    <cellStyle name="Note 6 22 14 2" xfId="41702"/>
    <cellStyle name="Note 6 22 14 3" xfId="41703"/>
    <cellStyle name="Note 6 22 14 4" xfId="41704"/>
    <cellStyle name="Note 6 22 15" xfId="41705"/>
    <cellStyle name="Note 6 22 15 2" xfId="41706"/>
    <cellStyle name="Note 6 22 15 3" xfId="41707"/>
    <cellStyle name="Note 6 22 15 4" xfId="41708"/>
    <cellStyle name="Note 6 22 16" xfId="41709"/>
    <cellStyle name="Note 6 22 16 2" xfId="41710"/>
    <cellStyle name="Note 6 22 16 3" xfId="41711"/>
    <cellStyle name="Note 6 22 16 4" xfId="41712"/>
    <cellStyle name="Note 6 22 17" xfId="41713"/>
    <cellStyle name="Note 6 22 17 2" xfId="41714"/>
    <cellStyle name="Note 6 22 17 3" xfId="41715"/>
    <cellStyle name="Note 6 22 17 4" xfId="41716"/>
    <cellStyle name="Note 6 22 18" xfId="41717"/>
    <cellStyle name="Note 6 22 18 2" xfId="41718"/>
    <cellStyle name="Note 6 22 18 3" xfId="41719"/>
    <cellStyle name="Note 6 22 18 4" xfId="41720"/>
    <cellStyle name="Note 6 22 19" xfId="41721"/>
    <cellStyle name="Note 6 22 19 2" xfId="41722"/>
    <cellStyle name="Note 6 22 19 3" xfId="41723"/>
    <cellStyle name="Note 6 22 19 4" xfId="41724"/>
    <cellStyle name="Note 6 22 2" xfId="41725"/>
    <cellStyle name="Note 6 22 2 2" xfId="41726"/>
    <cellStyle name="Note 6 22 2 3" xfId="41727"/>
    <cellStyle name="Note 6 22 2 4" xfId="41728"/>
    <cellStyle name="Note 6 22 20" xfId="41729"/>
    <cellStyle name="Note 6 22 20 2" xfId="41730"/>
    <cellStyle name="Note 6 22 20 3" xfId="41731"/>
    <cellStyle name="Note 6 22 20 4" xfId="41732"/>
    <cellStyle name="Note 6 22 21" xfId="41733"/>
    <cellStyle name="Note 6 22 22" xfId="41734"/>
    <cellStyle name="Note 6 22 3" xfId="41735"/>
    <cellStyle name="Note 6 22 3 2" xfId="41736"/>
    <cellStyle name="Note 6 22 3 3" xfId="41737"/>
    <cellStyle name="Note 6 22 3 4" xfId="41738"/>
    <cellStyle name="Note 6 22 4" xfId="41739"/>
    <cellStyle name="Note 6 22 4 2" xfId="41740"/>
    <cellStyle name="Note 6 22 4 3" xfId="41741"/>
    <cellStyle name="Note 6 22 4 4" xfId="41742"/>
    <cellStyle name="Note 6 22 5" xfId="41743"/>
    <cellStyle name="Note 6 22 5 2" xfId="41744"/>
    <cellStyle name="Note 6 22 5 3" xfId="41745"/>
    <cellStyle name="Note 6 22 5 4" xfId="41746"/>
    <cellStyle name="Note 6 22 6" xfId="41747"/>
    <cellStyle name="Note 6 22 6 2" xfId="41748"/>
    <cellStyle name="Note 6 22 6 3" xfId="41749"/>
    <cellStyle name="Note 6 22 6 4" xfId="41750"/>
    <cellStyle name="Note 6 22 7" xfId="41751"/>
    <cellStyle name="Note 6 22 7 2" xfId="41752"/>
    <cellStyle name="Note 6 22 7 3" xfId="41753"/>
    <cellStyle name="Note 6 22 7 4" xfId="41754"/>
    <cellStyle name="Note 6 22 8" xfId="41755"/>
    <cellStyle name="Note 6 22 8 2" xfId="41756"/>
    <cellStyle name="Note 6 22 8 3" xfId="41757"/>
    <cellStyle name="Note 6 22 8 4" xfId="41758"/>
    <cellStyle name="Note 6 22 9" xfId="41759"/>
    <cellStyle name="Note 6 22 9 2" xfId="41760"/>
    <cellStyle name="Note 6 22 9 3" xfId="41761"/>
    <cellStyle name="Note 6 22 9 4" xfId="41762"/>
    <cellStyle name="Note 6 23" xfId="41763"/>
    <cellStyle name="Note 6 23 10" xfId="41764"/>
    <cellStyle name="Note 6 23 10 2" xfId="41765"/>
    <cellStyle name="Note 6 23 10 3" xfId="41766"/>
    <cellStyle name="Note 6 23 10 4" xfId="41767"/>
    <cellStyle name="Note 6 23 11" xfId="41768"/>
    <cellStyle name="Note 6 23 11 2" xfId="41769"/>
    <cellStyle name="Note 6 23 11 3" xfId="41770"/>
    <cellStyle name="Note 6 23 11 4" xfId="41771"/>
    <cellStyle name="Note 6 23 12" xfId="41772"/>
    <cellStyle name="Note 6 23 12 2" xfId="41773"/>
    <cellStyle name="Note 6 23 12 3" xfId="41774"/>
    <cellStyle name="Note 6 23 12 4" xfId="41775"/>
    <cellStyle name="Note 6 23 13" xfId="41776"/>
    <cellStyle name="Note 6 23 13 2" xfId="41777"/>
    <cellStyle name="Note 6 23 13 3" xfId="41778"/>
    <cellStyle name="Note 6 23 13 4" xfId="41779"/>
    <cellStyle name="Note 6 23 14" xfId="41780"/>
    <cellStyle name="Note 6 23 14 2" xfId="41781"/>
    <cellStyle name="Note 6 23 14 3" xfId="41782"/>
    <cellStyle name="Note 6 23 14 4" xfId="41783"/>
    <cellStyle name="Note 6 23 15" xfId="41784"/>
    <cellStyle name="Note 6 23 15 2" xfId="41785"/>
    <cellStyle name="Note 6 23 15 3" xfId="41786"/>
    <cellStyle name="Note 6 23 15 4" xfId="41787"/>
    <cellStyle name="Note 6 23 16" xfId="41788"/>
    <cellStyle name="Note 6 23 16 2" xfId="41789"/>
    <cellStyle name="Note 6 23 16 3" xfId="41790"/>
    <cellStyle name="Note 6 23 16 4" xfId="41791"/>
    <cellStyle name="Note 6 23 17" xfId="41792"/>
    <cellStyle name="Note 6 23 17 2" xfId="41793"/>
    <cellStyle name="Note 6 23 17 3" xfId="41794"/>
    <cellStyle name="Note 6 23 17 4" xfId="41795"/>
    <cellStyle name="Note 6 23 18" xfId="41796"/>
    <cellStyle name="Note 6 23 18 2" xfId="41797"/>
    <cellStyle name="Note 6 23 18 3" xfId="41798"/>
    <cellStyle name="Note 6 23 18 4" xfId="41799"/>
    <cellStyle name="Note 6 23 19" xfId="41800"/>
    <cellStyle name="Note 6 23 19 2" xfId="41801"/>
    <cellStyle name="Note 6 23 19 3" xfId="41802"/>
    <cellStyle name="Note 6 23 19 4" xfId="41803"/>
    <cellStyle name="Note 6 23 2" xfId="41804"/>
    <cellStyle name="Note 6 23 2 2" xfId="41805"/>
    <cellStyle name="Note 6 23 2 3" xfId="41806"/>
    <cellStyle name="Note 6 23 2 4" xfId="41807"/>
    <cellStyle name="Note 6 23 20" xfId="41808"/>
    <cellStyle name="Note 6 23 20 2" xfId="41809"/>
    <cellStyle name="Note 6 23 20 3" xfId="41810"/>
    <cellStyle name="Note 6 23 20 4" xfId="41811"/>
    <cellStyle name="Note 6 23 21" xfId="41812"/>
    <cellStyle name="Note 6 23 22" xfId="41813"/>
    <cellStyle name="Note 6 23 3" xfId="41814"/>
    <cellStyle name="Note 6 23 3 2" xfId="41815"/>
    <cellStyle name="Note 6 23 3 3" xfId="41816"/>
    <cellStyle name="Note 6 23 3 4" xfId="41817"/>
    <cellStyle name="Note 6 23 4" xfId="41818"/>
    <cellStyle name="Note 6 23 4 2" xfId="41819"/>
    <cellStyle name="Note 6 23 4 3" xfId="41820"/>
    <cellStyle name="Note 6 23 4 4" xfId="41821"/>
    <cellStyle name="Note 6 23 5" xfId="41822"/>
    <cellStyle name="Note 6 23 5 2" xfId="41823"/>
    <cellStyle name="Note 6 23 5 3" xfId="41824"/>
    <cellStyle name="Note 6 23 5 4" xfId="41825"/>
    <cellStyle name="Note 6 23 6" xfId="41826"/>
    <cellStyle name="Note 6 23 6 2" xfId="41827"/>
    <cellStyle name="Note 6 23 6 3" xfId="41828"/>
    <cellStyle name="Note 6 23 6 4" xfId="41829"/>
    <cellStyle name="Note 6 23 7" xfId="41830"/>
    <cellStyle name="Note 6 23 7 2" xfId="41831"/>
    <cellStyle name="Note 6 23 7 3" xfId="41832"/>
    <cellStyle name="Note 6 23 7 4" xfId="41833"/>
    <cellStyle name="Note 6 23 8" xfId="41834"/>
    <cellStyle name="Note 6 23 8 2" xfId="41835"/>
    <cellStyle name="Note 6 23 8 3" xfId="41836"/>
    <cellStyle name="Note 6 23 8 4" xfId="41837"/>
    <cellStyle name="Note 6 23 9" xfId="41838"/>
    <cellStyle name="Note 6 23 9 2" xfId="41839"/>
    <cellStyle name="Note 6 23 9 3" xfId="41840"/>
    <cellStyle name="Note 6 23 9 4" xfId="41841"/>
    <cellStyle name="Note 6 24" xfId="41842"/>
    <cellStyle name="Note 6 24 2" xfId="41843"/>
    <cellStyle name="Note 6 24 3" xfId="41844"/>
    <cellStyle name="Note 6 24 4" xfId="41845"/>
    <cellStyle name="Note 6 25" xfId="41846"/>
    <cellStyle name="Note 6 25 2" xfId="41847"/>
    <cellStyle name="Note 6 25 3" xfId="41848"/>
    <cellStyle name="Note 6 25 4" xfId="41849"/>
    <cellStyle name="Note 6 26" xfId="41850"/>
    <cellStyle name="Note 6 26 2" xfId="41851"/>
    <cellStyle name="Note 6 26 3" xfId="41852"/>
    <cellStyle name="Note 6 26 4" xfId="41853"/>
    <cellStyle name="Note 6 27" xfId="41854"/>
    <cellStyle name="Note 6 27 2" xfId="41855"/>
    <cellStyle name="Note 6 27 3" xfId="41856"/>
    <cellStyle name="Note 6 27 4" xfId="41857"/>
    <cellStyle name="Note 6 28" xfId="41858"/>
    <cellStyle name="Note 6 28 2" xfId="41859"/>
    <cellStyle name="Note 6 28 3" xfId="41860"/>
    <cellStyle name="Note 6 28 4" xfId="41861"/>
    <cellStyle name="Note 6 29" xfId="41862"/>
    <cellStyle name="Note 6 29 2" xfId="41863"/>
    <cellStyle name="Note 6 29 3" xfId="41864"/>
    <cellStyle name="Note 6 29 4" xfId="41865"/>
    <cellStyle name="Note 6 3" xfId="41866"/>
    <cellStyle name="Note 6 3 2" xfId="41867"/>
    <cellStyle name="Note 6 3 2 10" xfId="41868"/>
    <cellStyle name="Note 6 3 2 10 2" xfId="41869"/>
    <cellStyle name="Note 6 3 2 10 3" xfId="41870"/>
    <cellStyle name="Note 6 3 2 10 4" xfId="41871"/>
    <cellStyle name="Note 6 3 2 11" xfId="41872"/>
    <cellStyle name="Note 6 3 2 11 2" xfId="41873"/>
    <cellStyle name="Note 6 3 2 11 3" xfId="41874"/>
    <cellStyle name="Note 6 3 2 11 4" xfId="41875"/>
    <cellStyle name="Note 6 3 2 12" xfId="41876"/>
    <cellStyle name="Note 6 3 2 12 2" xfId="41877"/>
    <cellStyle name="Note 6 3 2 12 3" xfId="41878"/>
    <cellStyle name="Note 6 3 2 12 4" xfId="41879"/>
    <cellStyle name="Note 6 3 2 13" xfId="41880"/>
    <cellStyle name="Note 6 3 2 13 2" xfId="41881"/>
    <cellStyle name="Note 6 3 2 13 3" xfId="41882"/>
    <cellStyle name="Note 6 3 2 13 4" xfId="41883"/>
    <cellStyle name="Note 6 3 2 14" xfId="41884"/>
    <cellStyle name="Note 6 3 2 14 2" xfId="41885"/>
    <cellStyle name="Note 6 3 2 14 3" xfId="41886"/>
    <cellStyle name="Note 6 3 2 14 4" xfId="41887"/>
    <cellStyle name="Note 6 3 2 15" xfId="41888"/>
    <cellStyle name="Note 6 3 2 15 2" xfId="41889"/>
    <cellStyle name="Note 6 3 2 15 3" xfId="41890"/>
    <cellStyle name="Note 6 3 2 15 4" xfId="41891"/>
    <cellStyle name="Note 6 3 2 16" xfId="41892"/>
    <cellStyle name="Note 6 3 2 16 2" xfId="41893"/>
    <cellStyle name="Note 6 3 2 16 3" xfId="41894"/>
    <cellStyle name="Note 6 3 2 16 4" xfId="41895"/>
    <cellStyle name="Note 6 3 2 17" xfId="41896"/>
    <cellStyle name="Note 6 3 2 17 2" xfId="41897"/>
    <cellStyle name="Note 6 3 2 17 3" xfId="41898"/>
    <cellStyle name="Note 6 3 2 17 4" xfId="41899"/>
    <cellStyle name="Note 6 3 2 18" xfId="41900"/>
    <cellStyle name="Note 6 3 2 18 2" xfId="41901"/>
    <cellStyle name="Note 6 3 2 18 3" xfId="41902"/>
    <cellStyle name="Note 6 3 2 18 4" xfId="41903"/>
    <cellStyle name="Note 6 3 2 19" xfId="41904"/>
    <cellStyle name="Note 6 3 2 19 2" xfId="41905"/>
    <cellStyle name="Note 6 3 2 19 3" xfId="41906"/>
    <cellStyle name="Note 6 3 2 19 4" xfId="41907"/>
    <cellStyle name="Note 6 3 2 2" xfId="41908"/>
    <cellStyle name="Note 6 3 2 2 2" xfId="41909"/>
    <cellStyle name="Note 6 3 2 2 3" xfId="41910"/>
    <cellStyle name="Note 6 3 2 2 4" xfId="41911"/>
    <cellStyle name="Note 6 3 2 20" xfId="41912"/>
    <cellStyle name="Note 6 3 2 20 2" xfId="41913"/>
    <cellStyle name="Note 6 3 2 20 3" xfId="41914"/>
    <cellStyle name="Note 6 3 2 20 4" xfId="41915"/>
    <cellStyle name="Note 6 3 2 21" xfId="41916"/>
    <cellStyle name="Note 6 3 2 22" xfId="41917"/>
    <cellStyle name="Note 6 3 2 3" xfId="41918"/>
    <cellStyle name="Note 6 3 2 3 2" xfId="41919"/>
    <cellStyle name="Note 6 3 2 3 3" xfId="41920"/>
    <cellStyle name="Note 6 3 2 3 4" xfId="41921"/>
    <cellStyle name="Note 6 3 2 4" xfId="41922"/>
    <cellStyle name="Note 6 3 2 4 2" xfId="41923"/>
    <cellStyle name="Note 6 3 2 4 3" xfId="41924"/>
    <cellStyle name="Note 6 3 2 4 4" xfId="41925"/>
    <cellStyle name="Note 6 3 2 5" xfId="41926"/>
    <cellStyle name="Note 6 3 2 5 2" xfId="41927"/>
    <cellStyle name="Note 6 3 2 5 3" xfId="41928"/>
    <cellStyle name="Note 6 3 2 5 4" xfId="41929"/>
    <cellStyle name="Note 6 3 2 6" xfId="41930"/>
    <cellStyle name="Note 6 3 2 6 2" xfId="41931"/>
    <cellStyle name="Note 6 3 2 6 3" xfId="41932"/>
    <cellStyle name="Note 6 3 2 6 4" xfId="41933"/>
    <cellStyle name="Note 6 3 2 7" xfId="41934"/>
    <cellStyle name="Note 6 3 2 7 2" xfId="41935"/>
    <cellStyle name="Note 6 3 2 7 3" xfId="41936"/>
    <cellStyle name="Note 6 3 2 7 4" xfId="41937"/>
    <cellStyle name="Note 6 3 2 8" xfId="41938"/>
    <cellStyle name="Note 6 3 2 8 2" xfId="41939"/>
    <cellStyle name="Note 6 3 2 8 3" xfId="41940"/>
    <cellStyle name="Note 6 3 2 8 4" xfId="41941"/>
    <cellStyle name="Note 6 3 2 9" xfId="41942"/>
    <cellStyle name="Note 6 3 2 9 2" xfId="41943"/>
    <cellStyle name="Note 6 3 2 9 3" xfId="41944"/>
    <cellStyle name="Note 6 3 2 9 4" xfId="41945"/>
    <cellStyle name="Note 6 3 3" xfId="41946"/>
    <cellStyle name="Note 6 3 3 10" xfId="41947"/>
    <cellStyle name="Note 6 3 3 10 2" xfId="41948"/>
    <cellStyle name="Note 6 3 3 10 3" xfId="41949"/>
    <cellStyle name="Note 6 3 3 10 4" xfId="41950"/>
    <cellStyle name="Note 6 3 3 11" xfId="41951"/>
    <cellStyle name="Note 6 3 3 11 2" xfId="41952"/>
    <cellStyle name="Note 6 3 3 11 3" xfId="41953"/>
    <cellStyle name="Note 6 3 3 11 4" xfId="41954"/>
    <cellStyle name="Note 6 3 3 12" xfId="41955"/>
    <cellStyle name="Note 6 3 3 12 2" xfId="41956"/>
    <cellStyle name="Note 6 3 3 12 3" xfId="41957"/>
    <cellStyle name="Note 6 3 3 12 4" xfId="41958"/>
    <cellStyle name="Note 6 3 3 13" xfId="41959"/>
    <cellStyle name="Note 6 3 3 13 2" xfId="41960"/>
    <cellStyle name="Note 6 3 3 13 3" xfId="41961"/>
    <cellStyle name="Note 6 3 3 13 4" xfId="41962"/>
    <cellStyle name="Note 6 3 3 14" xfId="41963"/>
    <cellStyle name="Note 6 3 3 14 2" xfId="41964"/>
    <cellStyle name="Note 6 3 3 14 3" xfId="41965"/>
    <cellStyle name="Note 6 3 3 14 4" xfId="41966"/>
    <cellStyle name="Note 6 3 3 15" xfId="41967"/>
    <cellStyle name="Note 6 3 3 15 2" xfId="41968"/>
    <cellStyle name="Note 6 3 3 15 3" xfId="41969"/>
    <cellStyle name="Note 6 3 3 15 4" xfId="41970"/>
    <cellStyle name="Note 6 3 3 16" xfId="41971"/>
    <cellStyle name="Note 6 3 3 16 2" xfId="41972"/>
    <cellStyle name="Note 6 3 3 16 3" xfId="41973"/>
    <cellStyle name="Note 6 3 3 16 4" xfId="41974"/>
    <cellStyle name="Note 6 3 3 17" xfId="41975"/>
    <cellStyle name="Note 6 3 3 17 2" xfId="41976"/>
    <cellStyle name="Note 6 3 3 17 3" xfId="41977"/>
    <cellStyle name="Note 6 3 3 17 4" xfId="41978"/>
    <cellStyle name="Note 6 3 3 18" xfId="41979"/>
    <cellStyle name="Note 6 3 3 18 2" xfId="41980"/>
    <cellStyle name="Note 6 3 3 18 3" xfId="41981"/>
    <cellStyle name="Note 6 3 3 18 4" xfId="41982"/>
    <cellStyle name="Note 6 3 3 19" xfId="41983"/>
    <cellStyle name="Note 6 3 3 19 2" xfId="41984"/>
    <cellStyle name="Note 6 3 3 19 3" xfId="41985"/>
    <cellStyle name="Note 6 3 3 19 4" xfId="41986"/>
    <cellStyle name="Note 6 3 3 2" xfId="41987"/>
    <cellStyle name="Note 6 3 3 2 2" xfId="41988"/>
    <cellStyle name="Note 6 3 3 2 3" xfId="41989"/>
    <cellStyle name="Note 6 3 3 2 4" xfId="41990"/>
    <cellStyle name="Note 6 3 3 20" xfId="41991"/>
    <cellStyle name="Note 6 3 3 20 2" xfId="41992"/>
    <cellStyle name="Note 6 3 3 20 3" xfId="41993"/>
    <cellStyle name="Note 6 3 3 20 4" xfId="41994"/>
    <cellStyle name="Note 6 3 3 21" xfId="41995"/>
    <cellStyle name="Note 6 3 3 22" xfId="41996"/>
    <cellStyle name="Note 6 3 3 3" xfId="41997"/>
    <cellStyle name="Note 6 3 3 3 2" xfId="41998"/>
    <cellStyle name="Note 6 3 3 3 3" xfId="41999"/>
    <cellStyle name="Note 6 3 3 3 4" xfId="42000"/>
    <cellStyle name="Note 6 3 3 4" xfId="42001"/>
    <cellStyle name="Note 6 3 3 4 2" xfId="42002"/>
    <cellStyle name="Note 6 3 3 4 3" xfId="42003"/>
    <cellStyle name="Note 6 3 3 4 4" xfId="42004"/>
    <cellStyle name="Note 6 3 3 5" xfId="42005"/>
    <cellStyle name="Note 6 3 3 5 2" xfId="42006"/>
    <cellStyle name="Note 6 3 3 5 3" xfId="42007"/>
    <cellStyle name="Note 6 3 3 5 4" xfId="42008"/>
    <cellStyle name="Note 6 3 3 6" xfId="42009"/>
    <cellStyle name="Note 6 3 3 6 2" xfId="42010"/>
    <cellStyle name="Note 6 3 3 6 3" xfId="42011"/>
    <cellStyle name="Note 6 3 3 6 4" xfId="42012"/>
    <cellStyle name="Note 6 3 3 7" xfId="42013"/>
    <cellStyle name="Note 6 3 3 7 2" xfId="42014"/>
    <cellStyle name="Note 6 3 3 7 3" xfId="42015"/>
    <cellStyle name="Note 6 3 3 7 4" xfId="42016"/>
    <cellStyle name="Note 6 3 3 8" xfId="42017"/>
    <cellStyle name="Note 6 3 3 8 2" xfId="42018"/>
    <cellStyle name="Note 6 3 3 8 3" xfId="42019"/>
    <cellStyle name="Note 6 3 3 8 4" xfId="42020"/>
    <cellStyle name="Note 6 3 3 9" xfId="42021"/>
    <cellStyle name="Note 6 3 3 9 2" xfId="42022"/>
    <cellStyle name="Note 6 3 3 9 3" xfId="42023"/>
    <cellStyle name="Note 6 3 3 9 4" xfId="42024"/>
    <cellStyle name="Note 6 3 4" xfId="42025"/>
    <cellStyle name="Note 6 3 4 10" xfId="42026"/>
    <cellStyle name="Note 6 3 4 10 2" xfId="42027"/>
    <cellStyle name="Note 6 3 4 10 3" xfId="42028"/>
    <cellStyle name="Note 6 3 4 10 4" xfId="42029"/>
    <cellStyle name="Note 6 3 4 11" xfId="42030"/>
    <cellStyle name="Note 6 3 4 11 2" xfId="42031"/>
    <cellStyle name="Note 6 3 4 11 3" xfId="42032"/>
    <cellStyle name="Note 6 3 4 11 4" xfId="42033"/>
    <cellStyle name="Note 6 3 4 12" xfId="42034"/>
    <cellStyle name="Note 6 3 4 12 2" xfId="42035"/>
    <cellStyle name="Note 6 3 4 12 3" xfId="42036"/>
    <cellStyle name="Note 6 3 4 12 4" xfId="42037"/>
    <cellStyle name="Note 6 3 4 13" xfId="42038"/>
    <cellStyle name="Note 6 3 4 13 2" xfId="42039"/>
    <cellStyle name="Note 6 3 4 13 3" xfId="42040"/>
    <cellStyle name="Note 6 3 4 13 4" xfId="42041"/>
    <cellStyle name="Note 6 3 4 14" xfId="42042"/>
    <cellStyle name="Note 6 3 4 14 2" xfId="42043"/>
    <cellStyle name="Note 6 3 4 14 3" xfId="42044"/>
    <cellStyle name="Note 6 3 4 14 4" xfId="42045"/>
    <cellStyle name="Note 6 3 4 15" xfId="42046"/>
    <cellStyle name="Note 6 3 4 15 2" xfId="42047"/>
    <cellStyle name="Note 6 3 4 15 3" xfId="42048"/>
    <cellStyle name="Note 6 3 4 15 4" xfId="42049"/>
    <cellStyle name="Note 6 3 4 16" xfId="42050"/>
    <cellStyle name="Note 6 3 4 16 2" xfId="42051"/>
    <cellStyle name="Note 6 3 4 16 3" xfId="42052"/>
    <cellStyle name="Note 6 3 4 16 4" xfId="42053"/>
    <cellStyle name="Note 6 3 4 17" xfId="42054"/>
    <cellStyle name="Note 6 3 4 17 2" xfId="42055"/>
    <cellStyle name="Note 6 3 4 17 3" xfId="42056"/>
    <cellStyle name="Note 6 3 4 17 4" xfId="42057"/>
    <cellStyle name="Note 6 3 4 18" xfId="42058"/>
    <cellStyle name="Note 6 3 4 18 2" xfId="42059"/>
    <cellStyle name="Note 6 3 4 18 3" xfId="42060"/>
    <cellStyle name="Note 6 3 4 18 4" xfId="42061"/>
    <cellStyle name="Note 6 3 4 19" xfId="42062"/>
    <cellStyle name="Note 6 3 4 19 2" xfId="42063"/>
    <cellStyle name="Note 6 3 4 19 3" xfId="42064"/>
    <cellStyle name="Note 6 3 4 19 4" xfId="42065"/>
    <cellStyle name="Note 6 3 4 2" xfId="42066"/>
    <cellStyle name="Note 6 3 4 2 2" xfId="42067"/>
    <cellStyle name="Note 6 3 4 2 3" xfId="42068"/>
    <cellStyle name="Note 6 3 4 2 4" xfId="42069"/>
    <cellStyle name="Note 6 3 4 20" xfId="42070"/>
    <cellStyle name="Note 6 3 4 20 2" xfId="42071"/>
    <cellStyle name="Note 6 3 4 20 3" xfId="42072"/>
    <cellStyle name="Note 6 3 4 20 4" xfId="42073"/>
    <cellStyle name="Note 6 3 4 21" xfId="42074"/>
    <cellStyle name="Note 6 3 4 22" xfId="42075"/>
    <cellStyle name="Note 6 3 4 3" xfId="42076"/>
    <cellStyle name="Note 6 3 4 3 2" xfId="42077"/>
    <cellStyle name="Note 6 3 4 3 3" xfId="42078"/>
    <cellStyle name="Note 6 3 4 3 4" xfId="42079"/>
    <cellStyle name="Note 6 3 4 4" xfId="42080"/>
    <cellStyle name="Note 6 3 4 4 2" xfId="42081"/>
    <cellStyle name="Note 6 3 4 4 3" xfId="42082"/>
    <cellStyle name="Note 6 3 4 4 4" xfId="42083"/>
    <cellStyle name="Note 6 3 4 5" xfId="42084"/>
    <cellStyle name="Note 6 3 4 5 2" xfId="42085"/>
    <cellStyle name="Note 6 3 4 5 3" xfId="42086"/>
    <cellStyle name="Note 6 3 4 5 4" xfId="42087"/>
    <cellStyle name="Note 6 3 4 6" xfId="42088"/>
    <cellStyle name="Note 6 3 4 6 2" xfId="42089"/>
    <cellStyle name="Note 6 3 4 6 3" xfId="42090"/>
    <cellStyle name="Note 6 3 4 6 4" xfId="42091"/>
    <cellStyle name="Note 6 3 4 7" xfId="42092"/>
    <cellStyle name="Note 6 3 4 7 2" xfId="42093"/>
    <cellStyle name="Note 6 3 4 7 3" xfId="42094"/>
    <cellStyle name="Note 6 3 4 7 4" xfId="42095"/>
    <cellStyle name="Note 6 3 4 8" xfId="42096"/>
    <cellStyle name="Note 6 3 4 8 2" xfId="42097"/>
    <cellStyle name="Note 6 3 4 8 3" xfId="42098"/>
    <cellStyle name="Note 6 3 4 8 4" xfId="42099"/>
    <cellStyle name="Note 6 3 4 9" xfId="42100"/>
    <cellStyle name="Note 6 3 4 9 2" xfId="42101"/>
    <cellStyle name="Note 6 3 4 9 3" xfId="42102"/>
    <cellStyle name="Note 6 3 4 9 4" xfId="42103"/>
    <cellStyle name="Note 6 3 5" xfId="42104"/>
    <cellStyle name="Note 6 3 5 10" xfId="42105"/>
    <cellStyle name="Note 6 3 5 10 2" xfId="42106"/>
    <cellStyle name="Note 6 3 5 10 3" xfId="42107"/>
    <cellStyle name="Note 6 3 5 10 4" xfId="42108"/>
    <cellStyle name="Note 6 3 5 11" xfId="42109"/>
    <cellStyle name="Note 6 3 5 11 2" xfId="42110"/>
    <cellStyle name="Note 6 3 5 11 3" xfId="42111"/>
    <cellStyle name="Note 6 3 5 11 4" xfId="42112"/>
    <cellStyle name="Note 6 3 5 12" xfId="42113"/>
    <cellStyle name="Note 6 3 5 12 2" xfId="42114"/>
    <cellStyle name="Note 6 3 5 12 3" xfId="42115"/>
    <cellStyle name="Note 6 3 5 12 4" xfId="42116"/>
    <cellStyle name="Note 6 3 5 13" xfId="42117"/>
    <cellStyle name="Note 6 3 5 13 2" xfId="42118"/>
    <cellStyle name="Note 6 3 5 13 3" xfId="42119"/>
    <cellStyle name="Note 6 3 5 13 4" xfId="42120"/>
    <cellStyle name="Note 6 3 5 14" xfId="42121"/>
    <cellStyle name="Note 6 3 5 14 2" xfId="42122"/>
    <cellStyle name="Note 6 3 5 14 3" xfId="42123"/>
    <cellStyle name="Note 6 3 5 14 4" xfId="42124"/>
    <cellStyle name="Note 6 3 5 15" xfId="42125"/>
    <cellStyle name="Note 6 3 5 15 2" xfId="42126"/>
    <cellStyle name="Note 6 3 5 15 3" xfId="42127"/>
    <cellStyle name="Note 6 3 5 15 4" xfId="42128"/>
    <cellStyle name="Note 6 3 5 16" xfId="42129"/>
    <cellStyle name="Note 6 3 5 16 2" xfId="42130"/>
    <cellStyle name="Note 6 3 5 16 3" xfId="42131"/>
    <cellStyle name="Note 6 3 5 16 4" xfId="42132"/>
    <cellStyle name="Note 6 3 5 17" xfId="42133"/>
    <cellStyle name="Note 6 3 5 17 2" xfId="42134"/>
    <cellStyle name="Note 6 3 5 17 3" xfId="42135"/>
    <cellStyle name="Note 6 3 5 17 4" xfId="42136"/>
    <cellStyle name="Note 6 3 5 18" xfId="42137"/>
    <cellStyle name="Note 6 3 5 18 2" xfId="42138"/>
    <cellStyle name="Note 6 3 5 18 3" xfId="42139"/>
    <cellStyle name="Note 6 3 5 18 4" xfId="42140"/>
    <cellStyle name="Note 6 3 5 19" xfId="42141"/>
    <cellStyle name="Note 6 3 5 19 2" xfId="42142"/>
    <cellStyle name="Note 6 3 5 19 3" xfId="42143"/>
    <cellStyle name="Note 6 3 5 19 4" xfId="42144"/>
    <cellStyle name="Note 6 3 5 2" xfId="42145"/>
    <cellStyle name="Note 6 3 5 2 2" xfId="42146"/>
    <cellStyle name="Note 6 3 5 2 3" xfId="42147"/>
    <cellStyle name="Note 6 3 5 2 4" xfId="42148"/>
    <cellStyle name="Note 6 3 5 20" xfId="42149"/>
    <cellStyle name="Note 6 3 5 20 2" xfId="42150"/>
    <cellStyle name="Note 6 3 5 20 3" xfId="42151"/>
    <cellStyle name="Note 6 3 5 20 4" xfId="42152"/>
    <cellStyle name="Note 6 3 5 21" xfId="42153"/>
    <cellStyle name="Note 6 3 5 22" xfId="42154"/>
    <cellStyle name="Note 6 3 5 3" xfId="42155"/>
    <cellStyle name="Note 6 3 5 3 2" xfId="42156"/>
    <cellStyle name="Note 6 3 5 3 3" xfId="42157"/>
    <cellStyle name="Note 6 3 5 3 4" xfId="42158"/>
    <cellStyle name="Note 6 3 5 4" xfId="42159"/>
    <cellStyle name="Note 6 3 5 4 2" xfId="42160"/>
    <cellStyle name="Note 6 3 5 4 3" xfId="42161"/>
    <cellStyle name="Note 6 3 5 4 4" xfId="42162"/>
    <cellStyle name="Note 6 3 5 5" xfId="42163"/>
    <cellStyle name="Note 6 3 5 5 2" xfId="42164"/>
    <cellStyle name="Note 6 3 5 5 3" xfId="42165"/>
    <cellStyle name="Note 6 3 5 5 4" xfId="42166"/>
    <cellStyle name="Note 6 3 5 6" xfId="42167"/>
    <cellStyle name="Note 6 3 5 6 2" xfId="42168"/>
    <cellStyle name="Note 6 3 5 6 3" xfId="42169"/>
    <cellStyle name="Note 6 3 5 6 4" xfId="42170"/>
    <cellStyle name="Note 6 3 5 7" xfId="42171"/>
    <cellStyle name="Note 6 3 5 7 2" xfId="42172"/>
    <cellStyle name="Note 6 3 5 7 3" xfId="42173"/>
    <cellStyle name="Note 6 3 5 7 4" xfId="42174"/>
    <cellStyle name="Note 6 3 5 8" xfId="42175"/>
    <cellStyle name="Note 6 3 5 8 2" xfId="42176"/>
    <cellStyle name="Note 6 3 5 8 3" xfId="42177"/>
    <cellStyle name="Note 6 3 5 8 4" xfId="42178"/>
    <cellStyle name="Note 6 3 5 9" xfId="42179"/>
    <cellStyle name="Note 6 3 5 9 2" xfId="42180"/>
    <cellStyle name="Note 6 3 5 9 3" xfId="42181"/>
    <cellStyle name="Note 6 3 5 9 4" xfId="42182"/>
    <cellStyle name="Note 6 3 6" xfId="42183"/>
    <cellStyle name="Note 6 30" xfId="42184"/>
    <cellStyle name="Note 6 30 2" xfId="42185"/>
    <cellStyle name="Note 6 30 3" xfId="42186"/>
    <cellStyle name="Note 6 30 4" xfId="42187"/>
    <cellStyle name="Note 6 31" xfId="42188"/>
    <cellStyle name="Note 6 31 2" xfId="42189"/>
    <cellStyle name="Note 6 31 3" xfId="42190"/>
    <cellStyle name="Note 6 31 4" xfId="42191"/>
    <cellStyle name="Note 6 32" xfId="42192"/>
    <cellStyle name="Note 6 32 2" xfId="42193"/>
    <cellStyle name="Note 6 32 3" xfId="42194"/>
    <cellStyle name="Note 6 32 4" xfId="42195"/>
    <cellStyle name="Note 6 33" xfId="42196"/>
    <cellStyle name="Note 6 33 2" xfId="42197"/>
    <cellStyle name="Note 6 33 3" xfId="42198"/>
    <cellStyle name="Note 6 33 4" xfId="42199"/>
    <cellStyle name="Note 6 34" xfId="42200"/>
    <cellStyle name="Note 6 34 2" xfId="42201"/>
    <cellStyle name="Note 6 34 3" xfId="42202"/>
    <cellStyle name="Note 6 34 4" xfId="42203"/>
    <cellStyle name="Note 6 35" xfId="42204"/>
    <cellStyle name="Note 6 35 2" xfId="42205"/>
    <cellStyle name="Note 6 35 3" xfId="42206"/>
    <cellStyle name="Note 6 35 4" xfId="42207"/>
    <cellStyle name="Note 6 36" xfId="42208"/>
    <cellStyle name="Note 6 36 2" xfId="42209"/>
    <cellStyle name="Note 6 36 3" xfId="42210"/>
    <cellStyle name="Note 6 36 4" xfId="42211"/>
    <cellStyle name="Note 6 37" xfId="42212"/>
    <cellStyle name="Note 6 37 2" xfId="42213"/>
    <cellStyle name="Note 6 37 3" xfId="42214"/>
    <cellStyle name="Note 6 37 4" xfId="42215"/>
    <cellStyle name="Note 6 38" xfId="42216"/>
    <cellStyle name="Note 6 38 2" xfId="42217"/>
    <cellStyle name="Note 6 38 3" xfId="42218"/>
    <cellStyle name="Note 6 38 4" xfId="42219"/>
    <cellStyle name="Note 6 39" xfId="42220"/>
    <cellStyle name="Note 6 39 2" xfId="42221"/>
    <cellStyle name="Note 6 39 3" xfId="42222"/>
    <cellStyle name="Note 6 39 4" xfId="42223"/>
    <cellStyle name="Note 6 4" xfId="42224"/>
    <cellStyle name="Note 6 4 10" xfId="42225"/>
    <cellStyle name="Note 6 4 10 2" xfId="42226"/>
    <cellStyle name="Note 6 4 10 3" xfId="42227"/>
    <cellStyle name="Note 6 4 10 4" xfId="42228"/>
    <cellStyle name="Note 6 4 11" xfId="42229"/>
    <cellStyle name="Note 6 4 11 2" xfId="42230"/>
    <cellStyle name="Note 6 4 11 3" xfId="42231"/>
    <cellStyle name="Note 6 4 11 4" xfId="42232"/>
    <cellStyle name="Note 6 4 12" xfId="42233"/>
    <cellStyle name="Note 6 4 12 2" xfId="42234"/>
    <cellStyle name="Note 6 4 12 3" xfId="42235"/>
    <cellStyle name="Note 6 4 12 4" xfId="42236"/>
    <cellStyle name="Note 6 4 13" xfId="42237"/>
    <cellStyle name="Note 6 4 13 2" xfId="42238"/>
    <cellStyle name="Note 6 4 13 3" xfId="42239"/>
    <cellStyle name="Note 6 4 13 4" xfId="42240"/>
    <cellStyle name="Note 6 4 14" xfId="42241"/>
    <cellStyle name="Note 6 4 14 2" xfId="42242"/>
    <cellStyle name="Note 6 4 14 3" xfId="42243"/>
    <cellStyle name="Note 6 4 14 4" xfId="42244"/>
    <cellStyle name="Note 6 4 15" xfId="42245"/>
    <cellStyle name="Note 6 4 15 2" xfId="42246"/>
    <cellStyle name="Note 6 4 15 3" xfId="42247"/>
    <cellStyle name="Note 6 4 15 4" xfId="42248"/>
    <cellStyle name="Note 6 4 16" xfId="42249"/>
    <cellStyle name="Note 6 4 16 2" xfId="42250"/>
    <cellStyle name="Note 6 4 16 3" xfId="42251"/>
    <cellStyle name="Note 6 4 16 4" xfId="42252"/>
    <cellStyle name="Note 6 4 17" xfId="42253"/>
    <cellStyle name="Note 6 4 17 2" xfId="42254"/>
    <cellStyle name="Note 6 4 17 3" xfId="42255"/>
    <cellStyle name="Note 6 4 17 4" xfId="42256"/>
    <cellStyle name="Note 6 4 18" xfId="42257"/>
    <cellStyle name="Note 6 4 18 2" xfId="42258"/>
    <cellStyle name="Note 6 4 18 3" xfId="42259"/>
    <cellStyle name="Note 6 4 18 4" xfId="42260"/>
    <cellStyle name="Note 6 4 19" xfId="42261"/>
    <cellStyle name="Note 6 4 19 2" xfId="42262"/>
    <cellStyle name="Note 6 4 19 3" xfId="42263"/>
    <cellStyle name="Note 6 4 19 4" xfId="42264"/>
    <cellStyle name="Note 6 4 2" xfId="42265"/>
    <cellStyle name="Note 6 4 2 2" xfId="42266"/>
    <cellStyle name="Note 6 4 2 3" xfId="42267"/>
    <cellStyle name="Note 6 4 2 4" xfId="42268"/>
    <cellStyle name="Note 6 4 20" xfId="42269"/>
    <cellStyle name="Note 6 4 20 2" xfId="42270"/>
    <cellStyle name="Note 6 4 20 3" xfId="42271"/>
    <cellStyle name="Note 6 4 20 4" xfId="42272"/>
    <cellStyle name="Note 6 4 21" xfId="42273"/>
    <cellStyle name="Note 6 4 22" xfId="42274"/>
    <cellStyle name="Note 6 4 3" xfId="42275"/>
    <cellStyle name="Note 6 4 3 2" xfId="42276"/>
    <cellStyle name="Note 6 4 3 3" xfId="42277"/>
    <cellStyle name="Note 6 4 3 4" xfId="42278"/>
    <cellStyle name="Note 6 4 4" xfId="42279"/>
    <cellStyle name="Note 6 4 4 2" xfId="42280"/>
    <cellStyle name="Note 6 4 4 3" xfId="42281"/>
    <cellStyle name="Note 6 4 4 4" xfId="42282"/>
    <cellStyle name="Note 6 4 5" xfId="42283"/>
    <cellStyle name="Note 6 4 5 2" xfId="42284"/>
    <cellStyle name="Note 6 4 5 3" xfId="42285"/>
    <cellStyle name="Note 6 4 5 4" xfId="42286"/>
    <cellStyle name="Note 6 4 6" xfId="42287"/>
    <cellStyle name="Note 6 4 6 2" xfId="42288"/>
    <cellStyle name="Note 6 4 6 3" xfId="42289"/>
    <cellStyle name="Note 6 4 6 4" xfId="42290"/>
    <cellStyle name="Note 6 4 7" xfId="42291"/>
    <cellStyle name="Note 6 4 7 2" xfId="42292"/>
    <cellStyle name="Note 6 4 7 3" xfId="42293"/>
    <cellStyle name="Note 6 4 7 4" xfId="42294"/>
    <cellStyle name="Note 6 4 8" xfId="42295"/>
    <cellStyle name="Note 6 4 8 2" xfId="42296"/>
    <cellStyle name="Note 6 4 8 3" xfId="42297"/>
    <cellStyle name="Note 6 4 8 4" xfId="42298"/>
    <cellStyle name="Note 6 4 9" xfId="42299"/>
    <cellStyle name="Note 6 4 9 2" xfId="42300"/>
    <cellStyle name="Note 6 4 9 3" xfId="42301"/>
    <cellStyle name="Note 6 4 9 4" xfId="42302"/>
    <cellStyle name="Note 6 40" xfId="42303"/>
    <cellStyle name="Note 6 40 2" xfId="42304"/>
    <cellStyle name="Note 6 40 3" xfId="42305"/>
    <cellStyle name="Note 6 40 4" xfId="42306"/>
    <cellStyle name="Note 6 41" xfId="42307"/>
    <cellStyle name="Note 6 41 2" xfId="42308"/>
    <cellStyle name="Note 6 41 3" xfId="42309"/>
    <cellStyle name="Note 6 41 4" xfId="42310"/>
    <cellStyle name="Note 6 42" xfId="42311"/>
    <cellStyle name="Note 6 42 2" xfId="42312"/>
    <cellStyle name="Note 6 42 3" xfId="42313"/>
    <cellStyle name="Note 6 42 4" xfId="42314"/>
    <cellStyle name="Note 6 43" xfId="42315"/>
    <cellStyle name="Note 6 44" xfId="42316"/>
    <cellStyle name="Note 6 45" xfId="42317"/>
    <cellStyle name="Note 6 5" xfId="42318"/>
    <cellStyle name="Note 6 5 10" xfId="42319"/>
    <cellStyle name="Note 6 5 10 2" xfId="42320"/>
    <cellStyle name="Note 6 5 10 3" xfId="42321"/>
    <cellStyle name="Note 6 5 10 4" xfId="42322"/>
    <cellStyle name="Note 6 5 11" xfId="42323"/>
    <cellStyle name="Note 6 5 11 2" xfId="42324"/>
    <cellStyle name="Note 6 5 11 3" xfId="42325"/>
    <cellStyle name="Note 6 5 11 4" xfId="42326"/>
    <cellStyle name="Note 6 5 12" xfId="42327"/>
    <cellStyle name="Note 6 5 12 2" xfId="42328"/>
    <cellStyle name="Note 6 5 12 3" xfId="42329"/>
    <cellStyle name="Note 6 5 12 4" xfId="42330"/>
    <cellStyle name="Note 6 5 13" xfId="42331"/>
    <cellStyle name="Note 6 5 13 2" xfId="42332"/>
    <cellStyle name="Note 6 5 13 3" xfId="42333"/>
    <cellStyle name="Note 6 5 13 4" xfId="42334"/>
    <cellStyle name="Note 6 5 14" xfId="42335"/>
    <cellStyle name="Note 6 5 14 2" xfId="42336"/>
    <cellStyle name="Note 6 5 14 3" xfId="42337"/>
    <cellStyle name="Note 6 5 14 4" xfId="42338"/>
    <cellStyle name="Note 6 5 15" xfId="42339"/>
    <cellStyle name="Note 6 5 15 2" xfId="42340"/>
    <cellStyle name="Note 6 5 15 3" xfId="42341"/>
    <cellStyle name="Note 6 5 15 4" xfId="42342"/>
    <cellStyle name="Note 6 5 16" xfId="42343"/>
    <cellStyle name="Note 6 5 16 2" xfId="42344"/>
    <cellStyle name="Note 6 5 16 3" xfId="42345"/>
    <cellStyle name="Note 6 5 16 4" xfId="42346"/>
    <cellStyle name="Note 6 5 17" xfId="42347"/>
    <cellStyle name="Note 6 5 17 2" xfId="42348"/>
    <cellStyle name="Note 6 5 17 3" xfId="42349"/>
    <cellStyle name="Note 6 5 17 4" xfId="42350"/>
    <cellStyle name="Note 6 5 18" xfId="42351"/>
    <cellStyle name="Note 6 5 18 2" xfId="42352"/>
    <cellStyle name="Note 6 5 18 3" xfId="42353"/>
    <cellStyle name="Note 6 5 18 4" xfId="42354"/>
    <cellStyle name="Note 6 5 19" xfId="42355"/>
    <cellStyle name="Note 6 5 19 2" xfId="42356"/>
    <cellStyle name="Note 6 5 19 3" xfId="42357"/>
    <cellStyle name="Note 6 5 19 4" xfId="42358"/>
    <cellStyle name="Note 6 5 2" xfId="42359"/>
    <cellStyle name="Note 6 5 2 2" xfId="42360"/>
    <cellStyle name="Note 6 5 2 3" xfId="42361"/>
    <cellStyle name="Note 6 5 2 4" xfId="42362"/>
    <cellStyle name="Note 6 5 20" xfId="42363"/>
    <cellStyle name="Note 6 5 20 2" xfId="42364"/>
    <cellStyle name="Note 6 5 20 3" xfId="42365"/>
    <cellStyle name="Note 6 5 20 4" xfId="42366"/>
    <cellStyle name="Note 6 5 21" xfId="42367"/>
    <cellStyle name="Note 6 5 22" xfId="42368"/>
    <cellStyle name="Note 6 5 3" xfId="42369"/>
    <cellStyle name="Note 6 5 3 2" xfId="42370"/>
    <cellStyle name="Note 6 5 3 3" xfId="42371"/>
    <cellStyle name="Note 6 5 3 4" xfId="42372"/>
    <cellStyle name="Note 6 5 4" xfId="42373"/>
    <cellStyle name="Note 6 5 4 2" xfId="42374"/>
    <cellStyle name="Note 6 5 4 3" xfId="42375"/>
    <cellStyle name="Note 6 5 4 4" xfId="42376"/>
    <cellStyle name="Note 6 5 5" xfId="42377"/>
    <cellStyle name="Note 6 5 5 2" xfId="42378"/>
    <cellStyle name="Note 6 5 5 3" xfId="42379"/>
    <cellStyle name="Note 6 5 5 4" xfId="42380"/>
    <cellStyle name="Note 6 5 6" xfId="42381"/>
    <cellStyle name="Note 6 5 6 2" xfId="42382"/>
    <cellStyle name="Note 6 5 6 3" xfId="42383"/>
    <cellStyle name="Note 6 5 6 4" xfId="42384"/>
    <cellStyle name="Note 6 5 7" xfId="42385"/>
    <cellStyle name="Note 6 5 7 2" xfId="42386"/>
    <cellStyle name="Note 6 5 7 3" xfId="42387"/>
    <cellStyle name="Note 6 5 7 4" xfId="42388"/>
    <cellStyle name="Note 6 5 8" xfId="42389"/>
    <cellStyle name="Note 6 5 8 2" xfId="42390"/>
    <cellStyle name="Note 6 5 8 3" xfId="42391"/>
    <cellStyle name="Note 6 5 8 4" xfId="42392"/>
    <cellStyle name="Note 6 5 9" xfId="42393"/>
    <cellStyle name="Note 6 5 9 2" xfId="42394"/>
    <cellStyle name="Note 6 5 9 3" xfId="42395"/>
    <cellStyle name="Note 6 5 9 4" xfId="42396"/>
    <cellStyle name="Note 6 6" xfId="42397"/>
    <cellStyle name="Note 6 6 10" xfId="42398"/>
    <cellStyle name="Note 6 6 10 2" xfId="42399"/>
    <cellStyle name="Note 6 6 10 3" xfId="42400"/>
    <cellStyle name="Note 6 6 10 4" xfId="42401"/>
    <cellStyle name="Note 6 6 11" xfId="42402"/>
    <cellStyle name="Note 6 6 11 2" xfId="42403"/>
    <cellStyle name="Note 6 6 11 3" xfId="42404"/>
    <cellStyle name="Note 6 6 11 4" xfId="42405"/>
    <cellStyle name="Note 6 6 12" xfId="42406"/>
    <cellStyle name="Note 6 6 12 2" xfId="42407"/>
    <cellStyle name="Note 6 6 12 3" xfId="42408"/>
    <cellStyle name="Note 6 6 12 4" xfId="42409"/>
    <cellStyle name="Note 6 6 13" xfId="42410"/>
    <cellStyle name="Note 6 6 13 2" xfId="42411"/>
    <cellStyle name="Note 6 6 13 3" xfId="42412"/>
    <cellStyle name="Note 6 6 13 4" xfId="42413"/>
    <cellStyle name="Note 6 6 14" xfId="42414"/>
    <cellStyle name="Note 6 6 14 2" xfId="42415"/>
    <cellStyle name="Note 6 6 14 3" xfId="42416"/>
    <cellStyle name="Note 6 6 14 4" xfId="42417"/>
    <cellStyle name="Note 6 6 15" xfId="42418"/>
    <cellStyle name="Note 6 6 15 2" xfId="42419"/>
    <cellStyle name="Note 6 6 15 3" xfId="42420"/>
    <cellStyle name="Note 6 6 15 4" xfId="42421"/>
    <cellStyle name="Note 6 6 16" xfId="42422"/>
    <cellStyle name="Note 6 6 16 2" xfId="42423"/>
    <cellStyle name="Note 6 6 16 3" xfId="42424"/>
    <cellStyle name="Note 6 6 16 4" xfId="42425"/>
    <cellStyle name="Note 6 6 17" xfId="42426"/>
    <cellStyle name="Note 6 6 17 2" xfId="42427"/>
    <cellStyle name="Note 6 6 17 3" xfId="42428"/>
    <cellStyle name="Note 6 6 17 4" xfId="42429"/>
    <cellStyle name="Note 6 6 18" xfId="42430"/>
    <cellStyle name="Note 6 6 18 2" xfId="42431"/>
    <cellStyle name="Note 6 6 18 3" xfId="42432"/>
    <cellStyle name="Note 6 6 18 4" xfId="42433"/>
    <cellStyle name="Note 6 6 19" xfId="42434"/>
    <cellStyle name="Note 6 6 19 2" xfId="42435"/>
    <cellStyle name="Note 6 6 19 3" xfId="42436"/>
    <cellStyle name="Note 6 6 19 4" xfId="42437"/>
    <cellStyle name="Note 6 6 2" xfId="42438"/>
    <cellStyle name="Note 6 6 2 2" xfId="42439"/>
    <cellStyle name="Note 6 6 2 3" xfId="42440"/>
    <cellStyle name="Note 6 6 2 4" xfId="42441"/>
    <cellStyle name="Note 6 6 20" xfId="42442"/>
    <cellStyle name="Note 6 6 20 2" xfId="42443"/>
    <cellStyle name="Note 6 6 20 3" xfId="42444"/>
    <cellStyle name="Note 6 6 20 4" xfId="42445"/>
    <cellStyle name="Note 6 6 21" xfId="42446"/>
    <cellStyle name="Note 6 6 22" xfId="42447"/>
    <cellStyle name="Note 6 6 3" xfId="42448"/>
    <cellStyle name="Note 6 6 3 2" xfId="42449"/>
    <cellStyle name="Note 6 6 3 3" xfId="42450"/>
    <cellStyle name="Note 6 6 3 4" xfId="42451"/>
    <cellStyle name="Note 6 6 4" xfId="42452"/>
    <cellStyle name="Note 6 6 4 2" xfId="42453"/>
    <cellStyle name="Note 6 6 4 3" xfId="42454"/>
    <cellStyle name="Note 6 6 4 4" xfId="42455"/>
    <cellStyle name="Note 6 6 5" xfId="42456"/>
    <cellStyle name="Note 6 6 5 2" xfId="42457"/>
    <cellStyle name="Note 6 6 5 3" xfId="42458"/>
    <cellStyle name="Note 6 6 5 4" xfId="42459"/>
    <cellStyle name="Note 6 6 6" xfId="42460"/>
    <cellStyle name="Note 6 6 6 2" xfId="42461"/>
    <cellStyle name="Note 6 6 6 3" xfId="42462"/>
    <cellStyle name="Note 6 6 6 4" xfId="42463"/>
    <cellStyle name="Note 6 6 7" xfId="42464"/>
    <cellStyle name="Note 6 6 7 2" xfId="42465"/>
    <cellStyle name="Note 6 6 7 3" xfId="42466"/>
    <cellStyle name="Note 6 6 7 4" xfId="42467"/>
    <cellStyle name="Note 6 6 8" xfId="42468"/>
    <cellStyle name="Note 6 6 8 2" xfId="42469"/>
    <cellStyle name="Note 6 6 8 3" xfId="42470"/>
    <cellStyle name="Note 6 6 8 4" xfId="42471"/>
    <cellStyle name="Note 6 6 9" xfId="42472"/>
    <cellStyle name="Note 6 6 9 2" xfId="42473"/>
    <cellStyle name="Note 6 6 9 3" xfId="42474"/>
    <cellStyle name="Note 6 6 9 4" xfId="42475"/>
    <cellStyle name="Note 6 7" xfId="42476"/>
    <cellStyle name="Note 6 7 2" xfId="42477"/>
    <cellStyle name="Note 6 7 2 10" xfId="42478"/>
    <cellStyle name="Note 6 7 2 10 2" xfId="42479"/>
    <cellStyle name="Note 6 7 2 10 3" xfId="42480"/>
    <cellStyle name="Note 6 7 2 10 4" xfId="42481"/>
    <cellStyle name="Note 6 7 2 11" xfId="42482"/>
    <cellStyle name="Note 6 7 2 11 2" xfId="42483"/>
    <cellStyle name="Note 6 7 2 11 3" xfId="42484"/>
    <cellStyle name="Note 6 7 2 11 4" xfId="42485"/>
    <cellStyle name="Note 6 7 2 12" xfId="42486"/>
    <cellStyle name="Note 6 7 2 12 2" xfId="42487"/>
    <cellStyle name="Note 6 7 2 12 3" xfId="42488"/>
    <cellStyle name="Note 6 7 2 12 4" xfId="42489"/>
    <cellStyle name="Note 6 7 2 13" xfId="42490"/>
    <cellStyle name="Note 6 7 2 13 2" xfId="42491"/>
    <cellStyle name="Note 6 7 2 13 3" xfId="42492"/>
    <cellStyle name="Note 6 7 2 13 4" xfId="42493"/>
    <cellStyle name="Note 6 7 2 14" xfId="42494"/>
    <cellStyle name="Note 6 7 2 14 2" xfId="42495"/>
    <cellStyle name="Note 6 7 2 14 3" xfId="42496"/>
    <cellStyle name="Note 6 7 2 14 4" xfId="42497"/>
    <cellStyle name="Note 6 7 2 15" xfId="42498"/>
    <cellStyle name="Note 6 7 2 15 2" xfId="42499"/>
    <cellStyle name="Note 6 7 2 15 3" xfId="42500"/>
    <cellStyle name="Note 6 7 2 15 4" xfId="42501"/>
    <cellStyle name="Note 6 7 2 16" xfId="42502"/>
    <cellStyle name="Note 6 7 2 16 2" xfId="42503"/>
    <cellStyle name="Note 6 7 2 16 3" xfId="42504"/>
    <cellStyle name="Note 6 7 2 16 4" xfId="42505"/>
    <cellStyle name="Note 6 7 2 17" xfId="42506"/>
    <cellStyle name="Note 6 7 2 17 2" xfId="42507"/>
    <cellStyle name="Note 6 7 2 17 3" xfId="42508"/>
    <cellStyle name="Note 6 7 2 17 4" xfId="42509"/>
    <cellStyle name="Note 6 7 2 18" xfId="42510"/>
    <cellStyle name="Note 6 7 2 18 2" xfId="42511"/>
    <cellStyle name="Note 6 7 2 18 3" xfId="42512"/>
    <cellStyle name="Note 6 7 2 18 4" xfId="42513"/>
    <cellStyle name="Note 6 7 2 19" xfId="42514"/>
    <cellStyle name="Note 6 7 2 19 2" xfId="42515"/>
    <cellStyle name="Note 6 7 2 19 3" xfId="42516"/>
    <cellStyle name="Note 6 7 2 19 4" xfId="42517"/>
    <cellStyle name="Note 6 7 2 2" xfId="42518"/>
    <cellStyle name="Note 6 7 2 2 2" xfId="42519"/>
    <cellStyle name="Note 6 7 2 2 3" xfId="42520"/>
    <cellStyle name="Note 6 7 2 2 4" xfId="42521"/>
    <cellStyle name="Note 6 7 2 20" xfId="42522"/>
    <cellStyle name="Note 6 7 2 20 2" xfId="42523"/>
    <cellStyle name="Note 6 7 2 20 3" xfId="42524"/>
    <cellStyle name="Note 6 7 2 20 4" xfId="42525"/>
    <cellStyle name="Note 6 7 2 21" xfId="42526"/>
    <cellStyle name="Note 6 7 2 22" xfId="42527"/>
    <cellStyle name="Note 6 7 2 3" xfId="42528"/>
    <cellStyle name="Note 6 7 2 3 2" xfId="42529"/>
    <cellStyle name="Note 6 7 2 3 3" xfId="42530"/>
    <cellStyle name="Note 6 7 2 3 4" xfId="42531"/>
    <cellStyle name="Note 6 7 2 4" xfId="42532"/>
    <cellStyle name="Note 6 7 2 4 2" xfId="42533"/>
    <cellStyle name="Note 6 7 2 4 3" xfId="42534"/>
    <cellStyle name="Note 6 7 2 4 4" xfId="42535"/>
    <cellStyle name="Note 6 7 2 5" xfId="42536"/>
    <cellStyle name="Note 6 7 2 5 2" xfId="42537"/>
    <cellStyle name="Note 6 7 2 5 3" xfId="42538"/>
    <cellStyle name="Note 6 7 2 5 4" xfId="42539"/>
    <cellStyle name="Note 6 7 2 6" xfId="42540"/>
    <cellStyle name="Note 6 7 2 6 2" xfId="42541"/>
    <cellStyle name="Note 6 7 2 6 3" xfId="42542"/>
    <cellStyle name="Note 6 7 2 6 4" xfId="42543"/>
    <cellStyle name="Note 6 7 2 7" xfId="42544"/>
    <cellStyle name="Note 6 7 2 7 2" xfId="42545"/>
    <cellStyle name="Note 6 7 2 7 3" xfId="42546"/>
    <cellStyle name="Note 6 7 2 7 4" xfId="42547"/>
    <cellStyle name="Note 6 7 2 8" xfId="42548"/>
    <cellStyle name="Note 6 7 2 8 2" xfId="42549"/>
    <cellStyle name="Note 6 7 2 8 3" xfId="42550"/>
    <cellStyle name="Note 6 7 2 8 4" xfId="42551"/>
    <cellStyle name="Note 6 7 2 9" xfId="42552"/>
    <cellStyle name="Note 6 7 2 9 2" xfId="42553"/>
    <cellStyle name="Note 6 7 2 9 3" xfId="42554"/>
    <cellStyle name="Note 6 7 2 9 4" xfId="42555"/>
    <cellStyle name="Note 6 7 3" xfId="42556"/>
    <cellStyle name="Note 6 8" xfId="42557"/>
    <cellStyle name="Note 6 8 2" xfId="42558"/>
    <cellStyle name="Note 6 8 2 10" xfId="42559"/>
    <cellStyle name="Note 6 8 2 10 2" xfId="42560"/>
    <cellStyle name="Note 6 8 2 10 3" xfId="42561"/>
    <cellStyle name="Note 6 8 2 10 4" xfId="42562"/>
    <cellStyle name="Note 6 8 2 11" xfId="42563"/>
    <cellStyle name="Note 6 8 2 11 2" xfId="42564"/>
    <cellStyle name="Note 6 8 2 11 3" xfId="42565"/>
    <cellStyle name="Note 6 8 2 11 4" xfId="42566"/>
    <cellStyle name="Note 6 8 2 12" xfId="42567"/>
    <cellStyle name="Note 6 8 2 12 2" xfId="42568"/>
    <cellStyle name="Note 6 8 2 12 3" xfId="42569"/>
    <cellStyle name="Note 6 8 2 12 4" xfId="42570"/>
    <cellStyle name="Note 6 8 2 13" xfId="42571"/>
    <cellStyle name="Note 6 8 2 13 2" xfId="42572"/>
    <cellStyle name="Note 6 8 2 13 3" xfId="42573"/>
    <cellStyle name="Note 6 8 2 13 4" xfId="42574"/>
    <cellStyle name="Note 6 8 2 14" xfId="42575"/>
    <cellStyle name="Note 6 8 2 14 2" xfId="42576"/>
    <cellStyle name="Note 6 8 2 14 3" xfId="42577"/>
    <cellStyle name="Note 6 8 2 14 4" xfId="42578"/>
    <cellStyle name="Note 6 8 2 15" xfId="42579"/>
    <cellStyle name="Note 6 8 2 15 2" xfId="42580"/>
    <cellStyle name="Note 6 8 2 15 3" xfId="42581"/>
    <cellStyle name="Note 6 8 2 15 4" xfId="42582"/>
    <cellStyle name="Note 6 8 2 16" xfId="42583"/>
    <cellStyle name="Note 6 8 2 16 2" xfId="42584"/>
    <cellStyle name="Note 6 8 2 16 3" xfId="42585"/>
    <cellStyle name="Note 6 8 2 16 4" xfId="42586"/>
    <cellStyle name="Note 6 8 2 17" xfId="42587"/>
    <cellStyle name="Note 6 8 2 17 2" xfId="42588"/>
    <cellStyle name="Note 6 8 2 17 3" xfId="42589"/>
    <cellStyle name="Note 6 8 2 17 4" xfId="42590"/>
    <cellStyle name="Note 6 8 2 18" xfId="42591"/>
    <cellStyle name="Note 6 8 2 18 2" xfId="42592"/>
    <cellStyle name="Note 6 8 2 18 3" xfId="42593"/>
    <cellStyle name="Note 6 8 2 18 4" xfId="42594"/>
    <cellStyle name="Note 6 8 2 19" xfId="42595"/>
    <cellStyle name="Note 6 8 2 19 2" xfId="42596"/>
    <cellStyle name="Note 6 8 2 19 3" xfId="42597"/>
    <cellStyle name="Note 6 8 2 19 4" xfId="42598"/>
    <cellStyle name="Note 6 8 2 2" xfId="42599"/>
    <cellStyle name="Note 6 8 2 2 2" xfId="42600"/>
    <cellStyle name="Note 6 8 2 2 3" xfId="42601"/>
    <cellStyle name="Note 6 8 2 2 4" xfId="42602"/>
    <cellStyle name="Note 6 8 2 20" xfId="42603"/>
    <cellStyle name="Note 6 8 2 20 2" xfId="42604"/>
    <cellStyle name="Note 6 8 2 20 3" xfId="42605"/>
    <cellStyle name="Note 6 8 2 20 4" xfId="42606"/>
    <cellStyle name="Note 6 8 2 21" xfId="42607"/>
    <cellStyle name="Note 6 8 2 22" xfId="42608"/>
    <cellStyle name="Note 6 8 2 3" xfId="42609"/>
    <cellStyle name="Note 6 8 2 3 2" xfId="42610"/>
    <cellStyle name="Note 6 8 2 3 3" xfId="42611"/>
    <cellStyle name="Note 6 8 2 3 4" xfId="42612"/>
    <cellStyle name="Note 6 8 2 4" xfId="42613"/>
    <cellStyle name="Note 6 8 2 4 2" xfId="42614"/>
    <cellStyle name="Note 6 8 2 4 3" xfId="42615"/>
    <cellStyle name="Note 6 8 2 4 4" xfId="42616"/>
    <cellStyle name="Note 6 8 2 5" xfId="42617"/>
    <cellStyle name="Note 6 8 2 5 2" xfId="42618"/>
    <cellStyle name="Note 6 8 2 5 3" xfId="42619"/>
    <cellStyle name="Note 6 8 2 5 4" xfId="42620"/>
    <cellStyle name="Note 6 8 2 6" xfId="42621"/>
    <cellStyle name="Note 6 8 2 6 2" xfId="42622"/>
    <cellStyle name="Note 6 8 2 6 3" xfId="42623"/>
    <cellStyle name="Note 6 8 2 6 4" xfId="42624"/>
    <cellStyle name="Note 6 8 2 7" xfId="42625"/>
    <cellStyle name="Note 6 8 2 7 2" xfId="42626"/>
    <cellStyle name="Note 6 8 2 7 3" xfId="42627"/>
    <cellStyle name="Note 6 8 2 7 4" xfId="42628"/>
    <cellStyle name="Note 6 8 2 8" xfId="42629"/>
    <cellStyle name="Note 6 8 2 8 2" xfId="42630"/>
    <cellStyle name="Note 6 8 2 8 3" xfId="42631"/>
    <cellStyle name="Note 6 8 2 8 4" xfId="42632"/>
    <cellStyle name="Note 6 8 2 9" xfId="42633"/>
    <cellStyle name="Note 6 8 2 9 2" xfId="42634"/>
    <cellStyle name="Note 6 8 2 9 3" xfId="42635"/>
    <cellStyle name="Note 6 8 2 9 4" xfId="42636"/>
    <cellStyle name="Note 6 8 3" xfId="42637"/>
    <cellStyle name="Note 6 9" xfId="42638"/>
    <cellStyle name="Note 6 9 2" xfId="42639"/>
    <cellStyle name="Note 6 9 2 10" xfId="42640"/>
    <cellStyle name="Note 6 9 2 10 2" xfId="42641"/>
    <cellStyle name="Note 6 9 2 10 3" xfId="42642"/>
    <cellStyle name="Note 6 9 2 10 4" xfId="42643"/>
    <cellStyle name="Note 6 9 2 11" xfId="42644"/>
    <cellStyle name="Note 6 9 2 11 2" xfId="42645"/>
    <cellStyle name="Note 6 9 2 11 3" xfId="42646"/>
    <cellStyle name="Note 6 9 2 11 4" xfId="42647"/>
    <cellStyle name="Note 6 9 2 12" xfId="42648"/>
    <cellStyle name="Note 6 9 2 12 2" xfId="42649"/>
    <cellStyle name="Note 6 9 2 12 3" xfId="42650"/>
    <cellStyle name="Note 6 9 2 12 4" xfId="42651"/>
    <cellStyle name="Note 6 9 2 13" xfId="42652"/>
    <cellStyle name="Note 6 9 2 13 2" xfId="42653"/>
    <cellStyle name="Note 6 9 2 13 3" xfId="42654"/>
    <cellStyle name="Note 6 9 2 13 4" xfId="42655"/>
    <cellStyle name="Note 6 9 2 14" xfId="42656"/>
    <cellStyle name="Note 6 9 2 14 2" xfId="42657"/>
    <cellStyle name="Note 6 9 2 14 3" xfId="42658"/>
    <cellStyle name="Note 6 9 2 14 4" xfId="42659"/>
    <cellStyle name="Note 6 9 2 15" xfId="42660"/>
    <cellStyle name="Note 6 9 2 15 2" xfId="42661"/>
    <cellStyle name="Note 6 9 2 15 3" xfId="42662"/>
    <cellStyle name="Note 6 9 2 15 4" xfId="42663"/>
    <cellStyle name="Note 6 9 2 16" xfId="42664"/>
    <cellStyle name="Note 6 9 2 16 2" xfId="42665"/>
    <cellStyle name="Note 6 9 2 16 3" xfId="42666"/>
    <cellStyle name="Note 6 9 2 16 4" xfId="42667"/>
    <cellStyle name="Note 6 9 2 17" xfId="42668"/>
    <cellStyle name="Note 6 9 2 17 2" xfId="42669"/>
    <cellStyle name="Note 6 9 2 17 3" xfId="42670"/>
    <cellStyle name="Note 6 9 2 17 4" xfId="42671"/>
    <cellStyle name="Note 6 9 2 18" xfId="42672"/>
    <cellStyle name="Note 6 9 2 18 2" xfId="42673"/>
    <cellStyle name="Note 6 9 2 18 3" xfId="42674"/>
    <cellStyle name="Note 6 9 2 18 4" xfId="42675"/>
    <cellStyle name="Note 6 9 2 19" xfId="42676"/>
    <cellStyle name="Note 6 9 2 19 2" xfId="42677"/>
    <cellStyle name="Note 6 9 2 19 3" xfId="42678"/>
    <cellStyle name="Note 6 9 2 19 4" xfId="42679"/>
    <cellStyle name="Note 6 9 2 2" xfId="42680"/>
    <cellStyle name="Note 6 9 2 2 2" xfId="42681"/>
    <cellStyle name="Note 6 9 2 2 3" xfId="42682"/>
    <cellStyle name="Note 6 9 2 2 4" xfId="42683"/>
    <cellStyle name="Note 6 9 2 20" xfId="42684"/>
    <cellStyle name="Note 6 9 2 20 2" xfId="42685"/>
    <cellStyle name="Note 6 9 2 20 3" xfId="42686"/>
    <cellStyle name="Note 6 9 2 20 4" xfId="42687"/>
    <cellStyle name="Note 6 9 2 21" xfId="42688"/>
    <cellStyle name="Note 6 9 2 22" xfId="42689"/>
    <cellStyle name="Note 6 9 2 3" xfId="42690"/>
    <cellStyle name="Note 6 9 2 3 2" xfId="42691"/>
    <cellStyle name="Note 6 9 2 3 3" xfId="42692"/>
    <cellStyle name="Note 6 9 2 3 4" xfId="42693"/>
    <cellStyle name="Note 6 9 2 4" xfId="42694"/>
    <cellStyle name="Note 6 9 2 4 2" xfId="42695"/>
    <cellStyle name="Note 6 9 2 4 3" xfId="42696"/>
    <cellStyle name="Note 6 9 2 4 4" xfId="42697"/>
    <cellStyle name="Note 6 9 2 5" xfId="42698"/>
    <cellStyle name="Note 6 9 2 5 2" xfId="42699"/>
    <cellStyle name="Note 6 9 2 5 3" xfId="42700"/>
    <cellStyle name="Note 6 9 2 5 4" xfId="42701"/>
    <cellStyle name="Note 6 9 2 6" xfId="42702"/>
    <cellStyle name="Note 6 9 2 6 2" xfId="42703"/>
    <cellStyle name="Note 6 9 2 6 3" xfId="42704"/>
    <cellStyle name="Note 6 9 2 6 4" xfId="42705"/>
    <cellStyle name="Note 6 9 2 7" xfId="42706"/>
    <cellStyle name="Note 6 9 2 7 2" xfId="42707"/>
    <cellStyle name="Note 6 9 2 7 3" xfId="42708"/>
    <cellStyle name="Note 6 9 2 7 4" xfId="42709"/>
    <cellStyle name="Note 6 9 2 8" xfId="42710"/>
    <cellStyle name="Note 6 9 2 8 2" xfId="42711"/>
    <cellStyle name="Note 6 9 2 8 3" xfId="42712"/>
    <cellStyle name="Note 6 9 2 8 4" xfId="42713"/>
    <cellStyle name="Note 6 9 2 9" xfId="42714"/>
    <cellStyle name="Note 6 9 2 9 2" xfId="42715"/>
    <cellStyle name="Note 6 9 2 9 3" xfId="42716"/>
    <cellStyle name="Note 6 9 2 9 4" xfId="42717"/>
    <cellStyle name="Note 6 9 3" xfId="42718"/>
    <cellStyle name="Note 7" xfId="42719"/>
    <cellStyle name="Note 7 10" xfId="42720"/>
    <cellStyle name="Note 7 10 10" xfId="42721"/>
    <cellStyle name="Note 7 10 10 2" xfId="42722"/>
    <cellStyle name="Note 7 10 10 3" xfId="42723"/>
    <cellStyle name="Note 7 10 10 4" xfId="42724"/>
    <cellStyle name="Note 7 10 11" xfId="42725"/>
    <cellStyle name="Note 7 10 11 2" xfId="42726"/>
    <cellStyle name="Note 7 10 11 3" xfId="42727"/>
    <cellStyle name="Note 7 10 11 4" xfId="42728"/>
    <cellStyle name="Note 7 10 12" xfId="42729"/>
    <cellStyle name="Note 7 10 12 2" xfId="42730"/>
    <cellStyle name="Note 7 10 12 3" xfId="42731"/>
    <cellStyle name="Note 7 10 12 4" xfId="42732"/>
    <cellStyle name="Note 7 10 13" xfId="42733"/>
    <cellStyle name="Note 7 10 13 2" xfId="42734"/>
    <cellStyle name="Note 7 10 13 3" xfId="42735"/>
    <cellStyle name="Note 7 10 13 4" xfId="42736"/>
    <cellStyle name="Note 7 10 14" xfId="42737"/>
    <cellStyle name="Note 7 10 14 2" xfId="42738"/>
    <cellStyle name="Note 7 10 14 3" xfId="42739"/>
    <cellStyle name="Note 7 10 14 4" xfId="42740"/>
    <cellStyle name="Note 7 10 15" xfId="42741"/>
    <cellStyle name="Note 7 10 15 2" xfId="42742"/>
    <cellStyle name="Note 7 10 15 3" xfId="42743"/>
    <cellStyle name="Note 7 10 15 4" xfId="42744"/>
    <cellStyle name="Note 7 10 16" xfId="42745"/>
    <cellStyle name="Note 7 10 16 2" xfId="42746"/>
    <cellStyle name="Note 7 10 16 3" xfId="42747"/>
    <cellStyle name="Note 7 10 16 4" xfId="42748"/>
    <cellStyle name="Note 7 10 17" xfId="42749"/>
    <cellStyle name="Note 7 10 17 2" xfId="42750"/>
    <cellStyle name="Note 7 10 17 3" xfId="42751"/>
    <cellStyle name="Note 7 10 17 4" xfId="42752"/>
    <cellStyle name="Note 7 10 18" xfId="42753"/>
    <cellStyle name="Note 7 10 18 2" xfId="42754"/>
    <cellStyle name="Note 7 10 18 3" xfId="42755"/>
    <cellStyle name="Note 7 10 18 4" xfId="42756"/>
    <cellStyle name="Note 7 10 19" xfId="42757"/>
    <cellStyle name="Note 7 10 19 2" xfId="42758"/>
    <cellStyle name="Note 7 10 19 3" xfId="42759"/>
    <cellStyle name="Note 7 10 19 4" xfId="42760"/>
    <cellStyle name="Note 7 10 2" xfId="42761"/>
    <cellStyle name="Note 7 10 2 2" xfId="42762"/>
    <cellStyle name="Note 7 10 2 3" xfId="42763"/>
    <cellStyle name="Note 7 10 2 4" xfId="42764"/>
    <cellStyle name="Note 7 10 20" xfId="42765"/>
    <cellStyle name="Note 7 10 20 2" xfId="42766"/>
    <cellStyle name="Note 7 10 20 3" xfId="42767"/>
    <cellStyle name="Note 7 10 20 4" xfId="42768"/>
    <cellStyle name="Note 7 10 21" xfId="42769"/>
    <cellStyle name="Note 7 10 22" xfId="42770"/>
    <cellStyle name="Note 7 10 3" xfId="42771"/>
    <cellStyle name="Note 7 10 3 2" xfId="42772"/>
    <cellStyle name="Note 7 10 3 3" xfId="42773"/>
    <cellStyle name="Note 7 10 3 4" xfId="42774"/>
    <cellStyle name="Note 7 10 4" xfId="42775"/>
    <cellStyle name="Note 7 10 4 2" xfId="42776"/>
    <cellStyle name="Note 7 10 4 3" xfId="42777"/>
    <cellStyle name="Note 7 10 4 4" xfId="42778"/>
    <cellStyle name="Note 7 10 5" xfId="42779"/>
    <cellStyle name="Note 7 10 5 2" xfId="42780"/>
    <cellStyle name="Note 7 10 5 3" xfId="42781"/>
    <cellStyle name="Note 7 10 5 4" xfId="42782"/>
    <cellStyle name="Note 7 10 6" xfId="42783"/>
    <cellStyle name="Note 7 10 6 2" xfId="42784"/>
    <cellStyle name="Note 7 10 6 3" xfId="42785"/>
    <cellStyle name="Note 7 10 6 4" xfId="42786"/>
    <cellStyle name="Note 7 10 7" xfId="42787"/>
    <cellStyle name="Note 7 10 7 2" xfId="42788"/>
    <cellStyle name="Note 7 10 7 3" xfId="42789"/>
    <cellStyle name="Note 7 10 7 4" xfId="42790"/>
    <cellStyle name="Note 7 10 8" xfId="42791"/>
    <cellStyle name="Note 7 10 8 2" xfId="42792"/>
    <cellStyle name="Note 7 10 8 3" xfId="42793"/>
    <cellStyle name="Note 7 10 8 4" xfId="42794"/>
    <cellStyle name="Note 7 10 9" xfId="42795"/>
    <cellStyle name="Note 7 10 9 2" xfId="42796"/>
    <cellStyle name="Note 7 10 9 3" xfId="42797"/>
    <cellStyle name="Note 7 10 9 4" xfId="42798"/>
    <cellStyle name="Note 7 11" xfId="42799"/>
    <cellStyle name="Note 7 11 10" xfId="42800"/>
    <cellStyle name="Note 7 11 10 2" xfId="42801"/>
    <cellStyle name="Note 7 11 10 3" xfId="42802"/>
    <cellStyle name="Note 7 11 10 4" xfId="42803"/>
    <cellStyle name="Note 7 11 11" xfId="42804"/>
    <cellStyle name="Note 7 11 11 2" xfId="42805"/>
    <cellStyle name="Note 7 11 11 3" xfId="42806"/>
    <cellStyle name="Note 7 11 11 4" xfId="42807"/>
    <cellStyle name="Note 7 11 12" xfId="42808"/>
    <cellStyle name="Note 7 11 12 2" xfId="42809"/>
    <cellStyle name="Note 7 11 12 3" xfId="42810"/>
    <cellStyle name="Note 7 11 12 4" xfId="42811"/>
    <cellStyle name="Note 7 11 13" xfId="42812"/>
    <cellStyle name="Note 7 11 13 2" xfId="42813"/>
    <cellStyle name="Note 7 11 13 3" xfId="42814"/>
    <cellStyle name="Note 7 11 13 4" xfId="42815"/>
    <cellStyle name="Note 7 11 14" xfId="42816"/>
    <cellStyle name="Note 7 11 14 2" xfId="42817"/>
    <cellStyle name="Note 7 11 14 3" xfId="42818"/>
    <cellStyle name="Note 7 11 14 4" xfId="42819"/>
    <cellStyle name="Note 7 11 15" xfId="42820"/>
    <cellStyle name="Note 7 11 15 2" xfId="42821"/>
    <cellStyle name="Note 7 11 15 3" xfId="42822"/>
    <cellStyle name="Note 7 11 15 4" xfId="42823"/>
    <cellStyle name="Note 7 11 16" xfId="42824"/>
    <cellStyle name="Note 7 11 16 2" xfId="42825"/>
    <cellStyle name="Note 7 11 16 3" xfId="42826"/>
    <cellStyle name="Note 7 11 16 4" xfId="42827"/>
    <cellStyle name="Note 7 11 17" xfId="42828"/>
    <cellStyle name="Note 7 11 17 2" xfId="42829"/>
    <cellStyle name="Note 7 11 17 3" xfId="42830"/>
    <cellStyle name="Note 7 11 17 4" xfId="42831"/>
    <cellStyle name="Note 7 11 18" xfId="42832"/>
    <cellStyle name="Note 7 11 18 2" xfId="42833"/>
    <cellStyle name="Note 7 11 18 3" xfId="42834"/>
    <cellStyle name="Note 7 11 18 4" xfId="42835"/>
    <cellStyle name="Note 7 11 19" xfId="42836"/>
    <cellStyle name="Note 7 11 19 2" xfId="42837"/>
    <cellStyle name="Note 7 11 19 3" xfId="42838"/>
    <cellStyle name="Note 7 11 19 4" xfId="42839"/>
    <cellStyle name="Note 7 11 2" xfId="42840"/>
    <cellStyle name="Note 7 11 2 2" xfId="42841"/>
    <cellStyle name="Note 7 11 2 3" xfId="42842"/>
    <cellStyle name="Note 7 11 2 4" xfId="42843"/>
    <cellStyle name="Note 7 11 20" xfId="42844"/>
    <cellStyle name="Note 7 11 20 2" xfId="42845"/>
    <cellStyle name="Note 7 11 20 3" xfId="42846"/>
    <cellStyle name="Note 7 11 20 4" xfId="42847"/>
    <cellStyle name="Note 7 11 21" xfId="42848"/>
    <cellStyle name="Note 7 11 22" xfId="42849"/>
    <cellStyle name="Note 7 11 3" xfId="42850"/>
    <cellStyle name="Note 7 11 3 2" xfId="42851"/>
    <cellStyle name="Note 7 11 3 3" xfId="42852"/>
    <cellStyle name="Note 7 11 3 4" xfId="42853"/>
    <cellStyle name="Note 7 11 4" xfId="42854"/>
    <cellStyle name="Note 7 11 4 2" xfId="42855"/>
    <cellStyle name="Note 7 11 4 3" xfId="42856"/>
    <cellStyle name="Note 7 11 4 4" xfId="42857"/>
    <cellStyle name="Note 7 11 5" xfId="42858"/>
    <cellStyle name="Note 7 11 5 2" xfId="42859"/>
    <cellStyle name="Note 7 11 5 3" xfId="42860"/>
    <cellStyle name="Note 7 11 5 4" xfId="42861"/>
    <cellStyle name="Note 7 11 6" xfId="42862"/>
    <cellStyle name="Note 7 11 6 2" xfId="42863"/>
    <cellStyle name="Note 7 11 6 3" xfId="42864"/>
    <cellStyle name="Note 7 11 6 4" xfId="42865"/>
    <cellStyle name="Note 7 11 7" xfId="42866"/>
    <cellStyle name="Note 7 11 7 2" xfId="42867"/>
    <cellStyle name="Note 7 11 7 3" xfId="42868"/>
    <cellStyle name="Note 7 11 7 4" xfId="42869"/>
    <cellStyle name="Note 7 11 8" xfId="42870"/>
    <cellStyle name="Note 7 11 8 2" xfId="42871"/>
    <cellStyle name="Note 7 11 8 3" xfId="42872"/>
    <cellStyle name="Note 7 11 8 4" xfId="42873"/>
    <cellStyle name="Note 7 11 9" xfId="42874"/>
    <cellStyle name="Note 7 11 9 2" xfId="42875"/>
    <cellStyle name="Note 7 11 9 3" xfId="42876"/>
    <cellStyle name="Note 7 11 9 4" xfId="42877"/>
    <cellStyle name="Note 7 12" xfId="42878"/>
    <cellStyle name="Note 7 13" xfId="42879"/>
    <cellStyle name="Note 7 2" xfId="42880"/>
    <cellStyle name="Note 7 2 10" xfId="42881"/>
    <cellStyle name="Note 7 2 10 2" xfId="42882"/>
    <cellStyle name="Note 7 2 10 3" xfId="42883"/>
    <cellStyle name="Note 7 2 10 4" xfId="42884"/>
    <cellStyle name="Note 7 2 11" xfId="42885"/>
    <cellStyle name="Note 7 2 11 2" xfId="42886"/>
    <cellStyle name="Note 7 2 11 3" xfId="42887"/>
    <cellStyle name="Note 7 2 11 4" xfId="42888"/>
    <cellStyle name="Note 7 2 12" xfId="42889"/>
    <cellStyle name="Note 7 2 12 2" xfId="42890"/>
    <cellStyle name="Note 7 2 12 3" xfId="42891"/>
    <cellStyle name="Note 7 2 12 4" xfId="42892"/>
    <cellStyle name="Note 7 2 13" xfId="42893"/>
    <cellStyle name="Note 7 2 13 2" xfId="42894"/>
    <cellStyle name="Note 7 2 13 3" xfId="42895"/>
    <cellStyle name="Note 7 2 13 4" xfId="42896"/>
    <cellStyle name="Note 7 2 14" xfId="42897"/>
    <cellStyle name="Note 7 2 14 2" xfId="42898"/>
    <cellStyle name="Note 7 2 14 3" xfId="42899"/>
    <cellStyle name="Note 7 2 14 4" xfId="42900"/>
    <cellStyle name="Note 7 2 15" xfId="42901"/>
    <cellStyle name="Note 7 2 15 2" xfId="42902"/>
    <cellStyle name="Note 7 2 15 3" xfId="42903"/>
    <cellStyle name="Note 7 2 15 4" xfId="42904"/>
    <cellStyle name="Note 7 2 16" xfId="42905"/>
    <cellStyle name="Note 7 2 16 2" xfId="42906"/>
    <cellStyle name="Note 7 2 16 3" xfId="42907"/>
    <cellStyle name="Note 7 2 16 4" xfId="42908"/>
    <cellStyle name="Note 7 2 17" xfId="42909"/>
    <cellStyle name="Note 7 2 17 2" xfId="42910"/>
    <cellStyle name="Note 7 2 17 3" xfId="42911"/>
    <cellStyle name="Note 7 2 17 4" xfId="42912"/>
    <cellStyle name="Note 7 2 18" xfId="42913"/>
    <cellStyle name="Note 7 2 18 2" xfId="42914"/>
    <cellStyle name="Note 7 2 18 3" xfId="42915"/>
    <cellStyle name="Note 7 2 18 4" xfId="42916"/>
    <cellStyle name="Note 7 2 19" xfId="42917"/>
    <cellStyle name="Note 7 2 19 2" xfId="42918"/>
    <cellStyle name="Note 7 2 19 3" xfId="42919"/>
    <cellStyle name="Note 7 2 19 4" xfId="42920"/>
    <cellStyle name="Note 7 2 2" xfId="42921"/>
    <cellStyle name="Note 7 2 2 2" xfId="42922"/>
    <cellStyle name="Note 7 2 2 2 10" xfId="42923"/>
    <cellStyle name="Note 7 2 2 2 10 2" xfId="42924"/>
    <cellStyle name="Note 7 2 2 2 10 3" xfId="42925"/>
    <cellStyle name="Note 7 2 2 2 10 4" xfId="42926"/>
    <cellStyle name="Note 7 2 2 2 11" xfId="42927"/>
    <cellStyle name="Note 7 2 2 2 11 2" xfId="42928"/>
    <cellStyle name="Note 7 2 2 2 11 3" xfId="42929"/>
    <cellStyle name="Note 7 2 2 2 11 4" xfId="42930"/>
    <cellStyle name="Note 7 2 2 2 12" xfId="42931"/>
    <cellStyle name="Note 7 2 2 2 12 2" xfId="42932"/>
    <cellStyle name="Note 7 2 2 2 12 3" xfId="42933"/>
    <cellStyle name="Note 7 2 2 2 12 4" xfId="42934"/>
    <cellStyle name="Note 7 2 2 2 13" xfId="42935"/>
    <cellStyle name="Note 7 2 2 2 13 2" xfId="42936"/>
    <cellStyle name="Note 7 2 2 2 13 3" xfId="42937"/>
    <cellStyle name="Note 7 2 2 2 13 4" xfId="42938"/>
    <cellStyle name="Note 7 2 2 2 14" xfId="42939"/>
    <cellStyle name="Note 7 2 2 2 14 2" xfId="42940"/>
    <cellStyle name="Note 7 2 2 2 14 3" xfId="42941"/>
    <cellStyle name="Note 7 2 2 2 14 4" xfId="42942"/>
    <cellStyle name="Note 7 2 2 2 15" xfId="42943"/>
    <cellStyle name="Note 7 2 2 2 15 2" xfId="42944"/>
    <cellStyle name="Note 7 2 2 2 15 3" xfId="42945"/>
    <cellStyle name="Note 7 2 2 2 15 4" xfId="42946"/>
    <cellStyle name="Note 7 2 2 2 16" xfId="42947"/>
    <cellStyle name="Note 7 2 2 2 16 2" xfId="42948"/>
    <cellStyle name="Note 7 2 2 2 16 3" xfId="42949"/>
    <cellStyle name="Note 7 2 2 2 16 4" xfId="42950"/>
    <cellStyle name="Note 7 2 2 2 17" xfId="42951"/>
    <cellStyle name="Note 7 2 2 2 17 2" xfId="42952"/>
    <cellStyle name="Note 7 2 2 2 17 3" xfId="42953"/>
    <cellStyle name="Note 7 2 2 2 17 4" xfId="42954"/>
    <cellStyle name="Note 7 2 2 2 18" xfId="42955"/>
    <cellStyle name="Note 7 2 2 2 18 2" xfId="42956"/>
    <cellStyle name="Note 7 2 2 2 18 3" xfId="42957"/>
    <cellStyle name="Note 7 2 2 2 18 4" xfId="42958"/>
    <cellStyle name="Note 7 2 2 2 19" xfId="42959"/>
    <cellStyle name="Note 7 2 2 2 19 2" xfId="42960"/>
    <cellStyle name="Note 7 2 2 2 19 3" xfId="42961"/>
    <cellStyle name="Note 7 2 2 2 19 4" xfId="42962"/>
    <cellStyle name="Note 7 2 2 2 2" xfId="42963"/>
    <cellStyle name="Note 7 2 2 2 2 2" xfId="42964"/>
    <cellStyle name="Note 7 2 2 2 2 3" xfId="42965"/>
    <cellStyle name="Note 7 2 2 2 2 4" xfId="42966"/>
    <cellStyle name="Note 7 2 2 2 20" xfId="42967"/>
    <cellStyle name="Note 7 2 2 2 20 2" xfId="42968"/>
    <cellStyle name="Note 7 2 2 2 20 3" xfId="42969"/>
    <cellStyle name="Note 7 2 2 2 20 4" xfId="42970"/>
    <cellStyle name="Note 7 2 2 2 21" xfId="42971"/>
    <cellStyle name="Note 7 2 2 2 22" xfId="42972"/>
    <cellStyle name="Note 7 2 2 2 3" xfId="42973"/>
    <cellStyle name="Note 7 2 2 2 3 2" xfId="42974"/>
    <cellStyle name="Note 7 2 2 2 3 3" xfId="42975"/>
    <cellStyle name="Note 7 2 2 2 3 4" xfId="42976"/>
    <cellStyle name="Note 7 2 2 2 4" xfId="42977"/>
    <cellStyle name="Note 7 2 2 2 4 2" xfId="42978"/>
    <cellStyle name="Note 7 2 2 2 4 3" xfId="42979"/>
    <cellStyle name="Note 7 2 2 2 4 4" xfId="42980"/>
    <cellStyle name="Note 7 2 2 2 5" xfId="42981"/>
    <cellStyle name="Note 7 2 2 2 5 2" xfId="42982"/>
    <cellStyle name="Note 7 2 2 2 5 3" xfId="42983"/>
    <cellStyle name="Note 7 2 2 2 5 4" xfId="42984"/>
    <cellStyle name="Note 7 2 2 2 6" xfId="42985"/>
    <cellStyle name="Note 7 2 2 2 6 2" xfId="42986"/>
    <cellStyle name="Note 7 2 2 2 6 3" xfId="42987"/>
    <cellStyle name="Note 7 2 2 2 6 4" xfId="42988"/>
    <cellStyle name="Note 7 2 2 2 7" xfId="42989"/>
    <cellStyle name="Note 7 2 2 2 7 2" xfId="42990"/>
    <cellStyle name="Note 7 2 2 2 7 3" xfId="42991"/>
    <cellStyle name="Note 7 2 2 2 7 4" xfId="42992"/>
    <cellStyle name="Note 7 2 2 2 8" xfId="42993"/>
    <cellStyle name="Note 7 2 2 2 8 2" xfId="42994"/>
    <cellStyle name="Note 7 2 2 2 8 3" xfId="42995"/>
    <cellStyle name="Note 7 2 2 2 8 4" xfId="42996"/>
    <cellStyle name="Note 7 2 2 2 9" xfId="42997"/>
    <cellStyle name="Note 7 2 2 2 9 2" xfId="42998"/>
    <cellStyle name="Note 7 2 2 2 9 3" xfId="42999"/>
    <cellStyle name="Note 7 2 2 2 9 4" xfId="43000"/>
    <cellStyle name="Note 7 2 2 3" xfId="43001"/>
    <cellStyle name="Note 7 2 20" xfId="43002"/>
    <cellStyle name="Note 7 2 20 2" xfId="43003"/>
    <cellStyle name="Note 7 2 20 3" xfId="43004"/>
    <cellStyle name="Note 7 2 20 4" xfId="43005"/>
    <cellStyle name="Note 7 2 21" xfId="43006"/>
    <cellStyle name="Note 7 2 21 2" xfId="43007"/>
    <cellStyle name="Note 7 2 21 3" xfId="43008"/>
    <cellStyle name="Note 7 2 21 4" xfId="43009"/>
    <cellStyle name="Note 7 2 22" xfId="43010"/>
    <cellStyle name="Note 7 2 22 2" xfId="43011"/>
    <cellStyle name="Note 7 2 22 3" xfId="43012"/>
    <cellStyle name="Note 7 2 22 4" xfId="43013"/>
    <cellStyle name="Note 7 2 23" xfId="43014"/>
    <cellStyle name="Note 7 2 23 2" xfId="43015"/>
    <cellStyle name="Note 7 2 23 3" xfId="43016"/>
    <cellStyle name="Note 7 2 23 4" xfId="43017"/>
    <cellStyle name="Note 7 2 24" xfId="43018"/>
    <cellStyle name="Note 7 2 24 2" xfId="43019"/>
    <cellStyle name="Note 7 2 24 3" xfId="43020"/>
    <cellStyle name="Note 7 2 24 4" xfId="43021"/>
    <cellStyle name="Note 7 2 25" xfId="43022"/>
    <cellStyle name="Note 7 2 26" xfId="43023"/>
    <cellStyle name="Note 7 2 3" xfId="43024"/>
    <cellStyle name="Note 7 2 3 10" xfId="43025"/>
    <cellStyle name="Note 7 2 3 10 2" xfId="43026"/>
    <cellStyle name="Note 7 2 3 10 3" xfId="43027"/>
    <cellStyle name="Note 7 2 3 10 4" xfId="43028"/>
    <cellStyle name="Note 7 2 3 11" xfId="43029"/>
    <cellStyle name="Note 7 2 3 11 2" xfId="43030"/>
    <cellStyle name="Note 7 2 3 11 3" xfId="43031"/>
    <cellStyle name="Note 7 2 3 11 4" xfId="43032"/>
    <cellStyle name="Note 7 2 3 12" xfId="43033"/>
    <cellStyle name="Note 7 2 3 12 2" xfId="43034"/>
    <cellStyle name="Note 7 2 3 12 3" xfId="43035"/>
    <cellStyle name="Note 7 2 3 12 4" xfId="43036"/>
    <cellStyle name="Note 7 2 3 13" xfId="43037"/>
    <cellStyle name="Note 7 2 3 13 2" xfId="43038"/>
    <cellStyle name="Note 7 2 3 13 3" xfId="43039"/>
    <cellStyle name="Note 7 2 3 13 4" xfId="43040"/>
    <cellStyle name="Note 7 2 3 14" xfId="43041"/>
    <cellStyle name="Note 7 2 3 14 2" xfId="43042"/>
    <cellStyle name="Note 7 2 3 14 3" xfId="43043"/>
    <cellStyle name="Note 7 2 3 14 4" xfId="43044"/>
    <cellStyle name="Note 7 2 3 15" xfId="43045"/>
    <cellStyle name="Note 7 2 3 15 2" xfId="43046"/>
    <cellStyle name="Note 7 2 3 15 3" xfId="43047"/>
    <cellStyle name="Note 7 2 3 15 4" xfId="43048"/>
    <cellStyle name="Note 7 2 3 16" xfId="43049"/>
    <cellStyle name="Note 7 2 3 16 2" xfId="43050"/>
    <cellStyle name="Note 7 2 3 16 3" xfId="43051"/>
    <cellStyle name="Note 7 2 3 16 4" xfId="43052"/>
    <cellStyle name="Note 7 2 3 17" xfId="43053"/>
    <cellStyle name="Note 7 2 3 17 2" xfId="43054"/>
    <cellStyle name="Note 7 2 3 17 3" xfId="43055"/>
    <cellStyle name="Note 7 2 3 17 4" xfId="43056"/>
    <cellStyle name="Note 7 2 3 18" xfId="43057"/>
    <cellStyle name="Note 7 2 3 18 2" xfId="43058"/>
    <cellStyle name="Note 7 2 3 18 3" xfId="43059"/>
    <cellStyle name="Note 7 2 3 18 4" xfId="43060"/>
    <cellStyle name="Note 7 2 3 19" xfId="43061"/>
    <cellStyle name="Note 7 2 3 19 2" xfId="43062"/>
    <cellStyle name="Note 7 2 3 19 3" xfId="43063"/>
    <cellStyle name="Note 7 2 3 19 4" xfId="43064"/>
    <cellStyle name="Note 7 2 3 2" xfId="43065"/>
    <cellStyle name="Note 7 2 3 2 2" xfId="43066"/>
    <cellStyle name="Note 7 2 3 2 3" xfId="43067"/>
    <cellStyle name="Note 7 2 3 2 4" xfId="43068"/>
    <cellStyle name="Note 7 2 3 20" xfId="43069"/>
    <cellStyle name="Note 7 2 3 20 2" xfId="43070"/>
    <cellStyle name="Note 7 2 3 20 3" xfId="43071"/>
    <cellStyle name="Note 7 2 3 20 4" xfId="43072"/>
    <cellStyle name="Note 7 2 3 21" xfId="43073"/>
    <cellStyle name="Note 7 2 3 22" xfId="43074"/>
    <cellStyle name="Note 7 2 3 3" xfId="43075"/>
    <cellStyle name="Note 7 2 3 3 2" xfId="43076"/>
    <cellStyle name="Note 7 2 3 3 3" xfId="43077"/>
    <cellStyle name="Note 7 2 3 3 4" xfId="43078"/>
    <cellStyle name="Note 7 2 3 4" xfId="43079"/>
    <cellStyle name="Note 7 2 3 4 2" xfId="43080"/>
    <cellStyle name="Note 7 2 3 4 3" xfId="43081"/>
    <cellStyle name="Note 7 2 3 4 4" xfId="43082"/>
    <cellStyle name="Note 7 2 3 5" xfId="43083"/>
    <cellStyle name="Note 7 2 3 5 2" xfId="43084"/>
    <cellStyle name="Note 7 2 3 5 3" xfId="43085"/>
    <cellStyle name="Note 7 2 3 5 4" xfId="43086"/>
    <cellStyle name="Note 7 2 3 6" xfId="43087"/>
    <cellStyle name="Note 7 2 3 6 2" xfId="43088"/>
    <cellStyle name="Note 7 2 3 6 3" xfId="43089"/>
    <cellStyle name="Note 7 2 3 6 4" xfId="43090"/>
    <cellStyle name="Note 7 2 3 7" xfId="43091"/>
    <cellStyle name="Note 7 2 3 7 2" xfId="43092"/>
    <cellStyle name="Note 7 2 3 7 3" xfId="43093"/>
    <cellStyle name="Note 7 2 3 7 4" xfId="43094"/>
    <cellStyle name="Note 7 2 3 8" xfId="43095"/>
    <cellStyle name="Note 7 2 3 8 2" xfId="43096"/>
    <cellStyle name="Note 7 2 3 8 3" xfId="43097"/>
    <cellStyle name="Note 7 2 3 8 4" xfId="43098"/>
    <cellStyle name="Note 7 2 3 9" xfId="43099"/>
    <cellStyle name="Note 7 2 3 9 2" xfId="43100"/>
    <cellStyle name="Note 7 2 3 9 3" xfId="43101"/>
    <cellStyle name="Note 7 2 3 9 4" xfId="43102"/>
    <cellStyle name="Note 7 2 4" xfId="43103"/>
    <cellStyle name="Note 7 2 4 10" xfId="43104"/>
    <cellStyle name="Note 7 2 4 10 2" xfId="43105"/>
    <cellStyle name="Note 7 2 4 10 3" xfId="43106"/>
    <cellStyle name="Note 7 2 4 10 4" xfId="43107"/>
    <cellStyle name="Note 7 2 4 11" xfId="43108"/>
    <cellStyle name="Note 7 2 4 11 2" xfId="43109"/>
    <cellStyle name="Note 7 2 4 11 3" xfId="43110"/>
    <cellStyle name="Note 7 2 4 11 4" xfId="43111"/>
    <cellStyle name="Note 7 2 4 12" xfId="43112"/>
    <cellStyle name="Note 7 2 4 12 2" xfId="43113"/>
    <cellStyle name="Note 7 2 4 12 3" xfId="43114"/>
    <cellStyle name="Note 7 2 4 12 4" xfId="43115"/>
    <cellStyle name="Note 7 2 4 13" xfId="43116"/>
    <cellStyle name="Note 7 2 4 13 2" xfId="43117"/>
    <cellStyle name="Note 7 2 4 13 3" xfId="43118"/>
    <cellStyle name="Note 7 2 4 13 4" xfId="43119"/>
    <cellStyle name="Note 7 2 4 14" xfId="43120"/>
    <cellStyle name="Note 7 2 4 14 2" xfId="43121"/>
    <cellStyle name="Note 7 2 4 14 3" xfId="43122"/>
    <cellStyle name="Note 7 2 4 14 4" xfId="43123"/>
    <cellStyle name="Note 7 2 4 15" xfId="43124"/>
    <cellStyle name="Note 7 2 4 15 2" xfId="43125"/>
    <cellStyle name="Note 7 2 4 15 3" xfId="43126"/>
    <cellStyle name="Note 7 2 4 15 4" xfId="43127"/>
    <cellStyle name="Note 7 2 4 16" xfId="43128"/>
    <cellStyle name="Note 7 2 4 16 2" xfId="43129"/>
    <cellStyle name="Note 7 2 4 16 3" xfId="43130"/>
    <cellStyle name="Note 7 2 4 16 4" xfId="43131"/>
    <cellStyle name="Note 7 2 4 17" xfId="43132"/>
    <cellStyle name="Note 7 2 4 17 2" xfId="43133"/>
    <cellStyle name="Note 7 2 4 17 3" xfId="43134"/>
    <cellStyle name="Note 7 2 4 17 4" xfId="43135"/>
    <cellStyle name="Note 7 2 4 18" xfId="43136"/>
    <cellStyle name="Note 7 2 4 18 2" xfId="43137"/>
    <cellStyle name="Note 7 2 4 18 3" xfId="43138"/>
    <cellStyle name="Note 7 2 4 18 4" xfId="43139"/>
    <cellStyle name="Note 7 2 4 19" xfId="43140"/>
    <cellStyle name="Note 7 2 4 19 2" xfId="43141"/>
    <cellStyle name="Note 7 2 4 19 3" xfId="43142"/>
    <cellStyle name="Note 7 2 4 19 4" xfId="43143"/>
    <cellStyle name="Note 7 2 4 2" xfId="43144"/>
    <cellStyle name="Note 7 2 4 2 2" xfId="43145"/>
    <cellStyle name="Note 7 2 4 2 3" xfId="43146"/>
    <cellStyle name="Note 7 2 4 2 4" xfId="43147"/>
    <cellStyle name="Note 7 2 4 20" xfId="43148"/>
    <cellStyle name="Note 7 2 4 20 2" xfId="43149"/>
    <cellStyle name="Note 7 2 4 20 3" xfId="43150"/>
    <cellStyle name="Note 7 2 4 20 4" xfId="43151"/>
    <cellStyle name="Note 7 2 4 21" xfId="43152"/>
    <cellStyle name="Note 7 2 4 22" xfId="43153"/>
    <cellStyle name="Note 7 2 4 3" xfId="43154"/>
    <cellStyle name="Note 7 2 4 3 2" xfId="43155"/>
    <cellStyle name="Note 7 2 4 3 3" xfId="43156"/>
    <cellStyle name="Note 7 2 4 3 4" xfId="43157"/>
    <cellStyle name="Note 7 2 4 4" xfId="43158"/>
    <cellStyle name="Note 7 2 4 4 2" xfId="43159"/>
    <cellStyle name="Note 7 2 4 4 3" xfId="43160"/>
    <cellStyle name="Note 7 2 4 4 4" xfId="43161"/>
    <cellStyle name="Note 7 2 4 5" xfId="43162"/>
    <cellStyle name="Note 7 2 4 5 2" xfId="43163"/>
    <cellStyle name="Note 7 2 4 5 3" xfId="43164"/>
    <cellStyle name="Note 7 2 4 5 4" xfId="43165"/>
    <cellStyle name="Note 7 2 4 6" xfId="43166"/>
    <cellStyle name="Note 7 2 4 6 2" xfId="43167"/>
    <cellStyle name="Note 7 2 4 6 3" xfId="43168"/>
    <cellStyle name="Note 7 2 4 6 4" xfId="43169"/>
    <cellStyle name="Note 7 2 4 7" xfId="43170"/>
    <cellStyle name="Note 7 2 4 7 2" xfId="43171"/>
    <cellStyle name="Note 7 2 4 7 3" xfId="43172"/>
    <cellStyle name="Note 7 2 4 7 4" xfId="43173"/>
    <cellStyle name="Note 7 2 4 8" xfId="43174"/>
    <cellStyle name="Note 7 2 4 8 2" xfId="43175"/>
    <cellStyle name="Note 7 2 4 8 3" xfId="43176"/>
    <cellStyle name="Note 7 2 4 8 4" xfId="43177"/>
    <cellStyle name="Note 7 2 4 9" xfId="43178"/>
    <cellStyle name="Note 7 2 4 9 2" xfId="43179"/>
    <cellStyle name="Note 7 2 4 9 3" xfId="43180"/>
    <cellStyle name="Note 7 2 4 9 4" xfId="43181"/>
    <cellStyle name="Note 7 2 5" xfId="43182"/>
    <cellStyle name="Note 7 2 5 10" xfId="43183"/>
    <cellStyle name="Note 7 2 5 10 2" xfId="43184"/>
    <cellStyle name="Note 7 2 5 10 3" xfId="43185"/>
    <cellStyle name="Note 7 2 5 10 4" xfId="43186"/>
    <cellStyle name="Note 7 2 5 11" xfId="43187"/>
    <cellStyle name="Note 7 2 5 11 2" xfId="43188"/>
    <cellStyle name="Note 7 2 5 11 3" xfId="43189"/>
    <cellStyle name="Note 7 2 5 11 4" xfId="43190"/>
    <cellStyle name="Note 7 2 5 12" xfId="43191"/>
    <cellStyle name="Note 7 2 5 12 2" xfId="43192"/>
    <cellStyle name="Note 7 2 5 12 3" xfId="43193"/>
    <cellStyle name="Note 7 2 5 12 4" xfId="43194"/>
    <cellStyle name="Note 7 2 5 13" xfId="43195"/>
    <cellStyle name="Note 7 2 5 13 2" xfId="43196"/>
    <cellStyle name="Note 7 2 5 13 3" xfId="43197"/>
    <cellStyle name="Note 7 2 5 13 4" xfId="43198"/>
    <cellStyle name="Note 7 2 5 14" xfId="43199"/>
    <cellStyle name="Note 7 2 5 14 2" xfId="43200"/>
    <cellStyle name="Note 7 2 5 14 3" xfId="43201"/>
    <cellStyle name="Note 7 2 5 14 4" xfId="43202"/>
    <cellStyle name="Note 7 2 5 15" xfId="43203"/>
    <cellStyle name="Note 7 2 5 15 2" xfId="43204"/>
    <cellStyle name="Note 7 2 5 15 3" xfId="43205"/>
    <cellStyle name="Note 7 2 5 15 4" xfId="43206"/>
    <cellStyle name="Note 7 2 5 16" xfId="43207"/>
    <cellStyle name="Note 7 2 5 16 2" xfId="43208"/>
    <cellStyle name="Note 7 2 5 16 3" xfId="43209"/>
    <cellStyle name="Note 7 2 5 16 4" xfId="43210"/>
    <cellStyle name="Note 7 2 5 17" xfId="43211"/>
    <cellStyle name="Note 7 2 5 17 2" xfId="43212"/>
    <cellStyle name="Note 7 2 5 17 3" xfId="43213"/>
    <cellStyle name="Note 7 2 5 17 4" xfId="43214"/>
    <cellStyle name="Note 7 2 5 18" xfId="43215"/>
    <cellStyle name="Note 7 2 5 18 2" xfId="43216"/>
    <cellStyle name="Note 7 2 5 18 3" xfId="43217"/>
    <cellStyle name="Note 7 2 5 18 4" xfId="43218"/>
    <cellStyle name="Note 7 2 5 19" xfId="43219"/>
    <cellStyle name="Note 7 2 5 19 2" xfId="43220"/>
    <cellStyle name="Note 7 2 5 19 3" xfId="43221"/>
    <cellStyle name="Note 7 2 5 19 4" xfId="43222"/>
    <cellStyle name="Note 7 2 5 2" xfId="43223"/>
    <cellStyle name="Note 7 2 5 2 2" xfId="43224"/>
    <cellStyle name="Note 7 2 5 2 3" xfId="43225"/>
    <cellStyle name="Note 7 2 5 2 4" xfId="43226"/>
    <cellStyle name="Note 7 2 5 20" xfId="43227"/>
    <cellStyle name="Note 7 2 5 20 2" xfId="43228"/>
    <cellStyle name="Note 7 2 5 20 3" xfId="43229"/>
    <cellStyle name="Note 7 2 5 20 4" xfId="43230"/>
    <cellStyle name="Note 7 2 5 21" xfId="43231"/>
    <cellStyle name="Note 7 2 5 22" xfId="43232"/>
    <cellStyle name="Note 7 2 5 3" xfId="43233"/>
    <cellStyle name="Note 7 2 5 3 2" xfId="43234"/>
    <cellStyle name="Note 7 2 5 3 3" xfId="43235"/>
    <cellStyle name="Note 7 2 5 3 4" xfId="43236"/>
    <cellStyle name="Note 7 2 5 4" xfId="43237"/>
    <cellStyle name="Note 7 2 5 4 2" xfId="43238"/>
    <cellStyle name="Note 7 2 5 4 3" xfId="43239"/>
    <cellStyle name="Note 7 2 5 4 4" xfId="43240"/>
    <cellStyle name="Note 7 2 5 5" xfId="43241"/>
    <cellStyle name="Note 7 2 5 5 2" xfId="43242"/>
    <cellStyle name="Note 7 2 5 5 3" xfId="43243"/>
    <cellStyle name="Note 7 2 5 5 4" xfId="43244"/>
    <cellStyle name="Note 7 2 5 6" xfId="43245"/>
    <cellStyle name="Note 7 2 5 6 2" xfId="43246"/>
    <cellStyle name="Note 7 2 5 6 3" xfId="43247"/>
    <cellStyle name="Note 7 2 5 6 4" xfId="43248"/>
    <cellStyle name="Note 7 2 5 7" xfId="43249"/>
    <cellStyle name="Note 7 2 5 7 2" xfId="43250"/>
    <cellStyle name="Note 7 2 5 7 3" xfId="43251"/>
    <cellStyle name="Note 7 2 5 7 4" xfId="43252"/>
    <cellStyle name="Note 7 2 5 8" xfId="43253"/>
    <cellStyle name="Note 7 2 5 8 2" xfId="43254"/>
    <cellStyle name="Note 7 2 5 8 3" xfId="43255"/>
    <cellStyle name="Note 7 2 5 8 4" xfId="43256"/>
    <cellStyle name="Note 7 2 5 9" xfId="43257"/>
    <cellStyle name="Note 7 2 5 9 2" xfId="43258"/>
    <cellStyle name="Note 7 2 5 9 3" xfId="43259"/>
    <cellStyle name="Note 7 2 5 9 4" xfId="43260"/>
    <cellStyle name="Note 7 2 6" xfId="43261"/>
    <cellStyle name="Note 7 2 6 2" xfId="43262"/>
    <cellStyle name="Note 7 2 6 3" xfId="43263"/>
    <cellStyle name="Note 7 2 6 4" xfId="43264"/>
    <cellStyle name="Note 7 2 7" xfId="43265"/>
    <cellStyle name="Note 7 2 7 2" xfId="43266"/>
    <cellStyle name="Note 7 2 7 3" xfId="43267"/>
    <cellStyle name="Note 7 2 7 4" xfId="43268"/>
    <cellStyle name="Note 7 2 8" xfId="43269"/>
    <cellStyle name="Note 7 2 8 2" xfId="43270"/>
    <cellStyle name="Note 7 2 8 3" xfId="43271"/>
    <cellStyle name="Note 7 2 8 4" xfId="43272"/>
    <cellStyle name="Note 7 2 9" xfId="43273"/>
    <cellStyle name="Note 7 2 9 2" xfId="43274"/>
    <cellStyle name="Note 7 2 9 3" xfId="43275"/>
    <cellStyle name="Note 7 2 9 4" xfId="43276"/>
    <cellStyle name="Note 7 3" xfId="43277"/>
    <cellStyle name="Note 7 3 2" xfId="43278"/>
    <cellStyle name="Note 7 3 2 10" xfId="43279"/>
    <cellStyle name="Note 7 3 2 10 2" xfId="43280"/>
    <cellStyle name="Note 7 3 2 10 3" xfId="43281"/>
    <cellStyle name="Note 7 3 2 10 4" xfId="43282"/>
    <cellStyle name="Note 7 3 2 11" xfId="43283"/>
    <cellStyle name="Note 7 3 2 11 2" xfId="43284"/>
    <cellStyle name="Note 7 3 2 11 3" xfId="43285"/>
    <cellStyle name="Note 7 3 2 11 4" xfId="43286"/>
    <cellStyle name="Note 7 3 2 12" xfId="43287"/>
    <cellStyle name="Note 7 3 2 12 2" xfId="43288"/>
    <cellStyle name="Note 7 3 2 12 3" xfId="43289"/>
    <cellStyle name="Note 7 3 2 12 4" xfId="43290"/>
    <cellStyle name="Note 7 3 2 13" xfId="43291"/>
    <cellStyle name="Note 7 3 2 13 2" xfId="43292"/>
    <cellStyle name="Note 7 3 2 13 3" xfId="43293"/>
    <cellStyle name="Note 7 3 2 13 4" xfId="43294"/>
    <cellStyle name="Note 7 3 2 14" xfId="43295"/>
    <cellStyle name="Note 7 3 2 14 2" xfId="43296"/>
    <cellStyle name="Note 7 3 2 14 3" xfId="43297"/>
    <cellStyle name="Note 7 3 2 14 4" xfId="43298"/>
    <cellStyle name="Note 7 3 2 15" xfId="43299"/>
    <cellStyle name="Note 7 3 2 15 2" xfId="43300"/>
    <cellStyle name="Note 7 3 2 15 3" xfId="43301"/>
    <cellStyle name="Note 7 3 2 15 4" xfId="43302"/>
    <cellStyle name="Note 7 3 2 16" xfId="43303"/>
    <cellStyle name="Note 7 3 2 16 2" xfId="43304"/>
    <cellStyle name="Note 7 3 2 16 3" xfId="43305"/>
    <cellStyle name="Note 7 3 2 16 4" xfId="43306"/>
    <cellStyle name="Note 7 3 2 17" xfId="43307"/>
    <cellStyle name="Note 7 3 2 17 2" xfId="43308"/>
    <cellStyle name="Note 7 3 2 17 3" xfId="43309"/>
    <cellStyle name="Note 7 3 2 17 4" xfId="43310"/>
    <cellStyle name="Note 7 3 2 18" xfId="43311"/>
    <cellStyle name="Note 7 3 2 18 2" xfId="43312"/>
    <cellStyle name="Note 7 3 2 18 3" xfId="43313"/>
    <cellStyle name="Note 7 3 2 18 4" xfId="43314"/>
    <cellStyle name="Note 7 3 2 19" xfId="43315"/>
    <cellStyle name="Note 7 3 2 19 2" xfId="43316"/>
    <cellStyle name="Note 7 3 2 19 3" xfId="43317"/>
    <cellStyle name="Note 7 3 2 19 4" xfId="43318"/>
    <cellStyle name="Note 7 3 2 2" xfId="43319"/>
    <cellStyle name="Note 7 3 2 2 2" xfId="43320"/>
    <cellStyle name="Note 7 3 2 2 3" xfId="43321"/>
    <cellStyle name="Note 7 3 2 2 4" xfId="43322"/>
    <cellStyle name="Note 7 3 2 20" xfId="43323"/>
    <cellStyle name="Note 7 3 2 20 2" xfId="43324"/>
    <cellStyle name="Note 7 3 2 20 3" xfId="43325"/>
    <cellStyle name="Note 7 3 2 20 4" xfId="43326"/>
    <cellStyle name="Note 7 3 2 21" xfId="43327"/>
    <cellStyle name="Note 7 3 2 22" xfId="43328"/>
    <cellStyle name="Note 7 3 2 3" xfId="43329"/>
    <cellStyle name="Note 7 3 2 3 2" xfId="43330"/>
    <cellStyle name="Note 7 3 2 3 3" xfId="43331"/>
    <cellStyle name="Note 7 3 2 3 4" xfId="43332"/>
    <cellStyle name="Note 7 3 2 4" xfId="43333"/>
    <cellStyle name="Note 7 3 2 4 2" xfId="43334"/>
    <cellStyle name="Note 7 3 2 4 3" xfId="43335"/>
    <cellStyle name="Note 7 3 2 4 4" xfId="43336"/>
    <cellStyle name="Note 7 3 2 5" xfId="43337"/>
    <cellStyle name="Note 7 3 2 5 2" xfId="43338"/>
    <cellStyle name="Note 7 3 2 5 3" xfId="43339"/>
    <cellStyle name="Note 7 3 2 5 4" xfId="43340"/>
    <cellStyle name="Note 7 3 2 6" xfId="43341"/>
    <cellStyle name="Note 7 3 2 6 2" xfId="43342"/>
    <cellStyle name="Note 7 3 2 6 3" xfId="43343"/>
    <cellStyle name="Note 7 3 2 6 4" xfId="43344"/>
    <cellStyle name="Note 7 3 2 7" xfId="43345"/>
    <cellStyle name="Note 7 3 2 7 2" xfId="43346"/>
    <cellStyle name="Note 7 3 2 7 3" xfId="43347"/>
    <cellStyle name="Note 7 3 2 7 4" xfId="43348"/>
    <cellStyle name="Note 7 3 2 8" xfId="43349"/>
    <cellStyle name="Note 7 3 2 8 2" xfId="43350"/>
    <cellStyle name="Note 7 3 2 8 3" xfId="43351"/>
    <cellStyle name="Note 7 3 2 8 4" xfId="43352"/>
    <cellStyle name="Note 7 3 2 9" xfId="43353"/>
    <cellStyle name="Note 7 3 2 9 2" xfId="43354"/>
    <cellStyle name="Note 7 3 2 9 3" xfId="43355"/>
    <cellStyle name="Note 7 3 2 9 4" xfId="43356"/>
    <cellStyle name="Note 7 3 3" xfId="43357"/>
    <cellStyle name="Note 7 4" xfId="43358"/>
    <cellStyle name="Note 7 4 2" xfId="43359"/>
    <cellStyle name="Note 7 4 2 10" xfId="43360"/>
    <cellStyle name="Note 7 4 2 10 2" xfId="43361"/>
    <cellStyle name="Note 7 4 2 10 3" xfId="43362"/>
    <cellStyle name="Note 7 4 2 10 4" xfId="43363"/>
    <cellStyle name="Note 7 4 2 11" xfId="43364"/>
    <cellStyle name="Note 7 4 2 11 2" xfId="43365"/>
    <cellStyle name="Note 7 4 2 11 3" xfId="43366"/>
    <cellStyle name="Note 7 4 2 11 4" xfId="43367"/>
    <cellStyle name="Note 7 4 2 12" xfId="43368"/>
    <cellStyle name="Note 7 4 2 12 2" xfId="43369"/>
    <cellStyle name="Note 7 4 2 12 3" xfId="43370"/>
    <cellStyle name="Note 7 4 2 12 4" xfId="43371"/>
    <cellStyle name="Note 7 4 2 13" xfId="43372"/>
    <cellStyle name="Note 7 4 2 13 2" xfId="43373"/>
    <cellStyle name="Note 7 4 2 13 3" xfId="43374"/>
    <cellStyle name="Note 7 4 2 13 4" xfId="43375"/>
    <cellStyle name="Note 7 4 2 14" xfId="43376"/>
    <cellStyle name="Note 7 4 2 14 2" xfId="43377"/>
    <cellStyle name="Note 7 4 2 14 3" xfId="43378"/>
    <cellStyle name="Note 7 4 2 14 4" xfId="43379"/>
    <cellStyle name="Note 7 4 2 15" xfId="43380"/>
    <cellStyle name="Note 7 4 2 15 2" xfId="43381"/>
    <cellStyle name="Note 7 4 2 15 3" xfId="43382"/>
    <cellStyle name="Note 7 4 2 15 4" xfId="43383"/>
    <cellStyle name="Note 7 4 2 16" xfId="43384"/>
    <cellStyle name="Note 7 4 2 16 2" xfId="43385"/>
    <cellStyle name="Note 7 4 2 16 3" xfId="43386"/>
    <cellStyle name="Note 7 4 2 16 4" xfId="43387"/>
    <cellStyle name="Note 7 4 2 17" xfId="43388"/>
    <cellStyle name="Note 7 4 2 17 2" xfId="43389"/>
    <cellStyle name="Note 7 4 2 17 3" xfId="43390"/>
    <cellStyle name="Note 7 4 2 17 4" xfId="43391"/>
    <cellStyle name="Note 7 4 2 18" xfId="43392"/>
    <cellStyle name="Note 7 4 2 18 2" xfId="43393"/>
    <cellStyle name="Note 7 4 2 18 3" xfId="43394"/>
    <cellStyle name="Note 7 4 2 18 4" xfId="43395"/>
    <cellStyle name="Note 7 4 2 19" xfId="43396"/>
    <cellStyle name="Note 7 4 2 19 2" xfId="43397"/>
    <cellStyle name="Note 7 4 2 19 3" xfId="43398"/>
    <cellStyle name="Note 7 4 2 19 4" xfId="43399"/>
    <cellStyle name="Note 7 4 2 2" xfId="43400"/>
    <cellStyle name="Note 7 4 2 2 2" xfId="43401"/>
    <cellStyle name="Note 7 4 2 2 3" xfId="43402"/>
    <cellStyle name="Note 7 4 2 2 4" xfId="43403"/>
    <cellStyle name="Note 7 4 2 20" xfId="43404"/>
    <cellStyle name="Note 7 4 2 20 2" xfId="43405"/>
    <cellStyle name="Note 7 4 2 20 3" xfId="43406"/>
    <cellStyle name="Note 7 4 2 20 4" xfId="43407"/>
    <cellStyle name="Note 7 4 2 21" xfId="43408"/>
    <cellStyle name="Note 7 4 2 22" xfId="43409"/>
    <cellStyle name="Note 7 4 2 3" xfId="43410"/>
    <cellStyle name="Note 7 4 2 3 2" xfId="43411"/>
    <cellStyle name="Note 7 4 2 3 3" xfId="43412"/>
    <cellStyle name="Note 7 4 2 3 4" xfId="43413"/>
    <cellStyle name="Note 7 4 2 4" xfId="43414"/>
    <cellStyle name="Note 7 4 2 4 2" xfId="43415"/>
    <cellStyle name="Note 7 4 2 4 3" xfId="43416"/>
    <cellStyle name="Note 7 4 2 4 4" xfId="43417"/>
    <cellStyle name="Note 7 4 2 5" xfId="43418"/>
    <cellStyle name="Note 7 4 2 5 2" xfId="43419"/>
    <cellStyle name="Note 7 4 2 5 3" xfId="43420"/>
    <cellStyle name="Note 7 4 2 5 4" xfId="43421"/>
    <cellStyle name="Note 7 4 2 6" xfId="43422"/>
    <cellStyle name="Note 7 4 2 6 2" xfId="43423"/>
    <cellStyle name="Note 7 4 2 6 3" xfId="43424"/>
    <cellStyle name="Note 7 4 2 6 4" xfId="43425"/>
    <cellStyle name="Note 7 4 2 7" xfId="43426"/>
    <cellStyle name="Note 7 4 2 7 2" xfId="43427"/>
    <cellStyle name="Note 7 4 2 7 3" xfId="43428"/>
    <cellStyle name="Note 7 4 2 7 4" xfId="43429"/>
    <cellStyle name="Note 7 4 2 8" xfId="43430"/>
    <cellStyle name="Note 7 4 2 8 2" xfId="43431"/>
    <cellStyle name="Note 7 4 2 8 3" xfId="43432"/>
    <cellStyle name="Note 7 4 2 8 4" xfId="43433"/>
    <cellStyle name="Note 7 4 2 9" xfId="43434"/>
    <cellStyle name="Note 7 4 2 9 2" xfId="43435"/>
    <cellStyle name="Note 7 4 2 9 3" xfId="43436"/>
    <cellStyle name="Note 7 4 2 9 4" xfId="43437"/>
    <cellStyle name="Note 7 4 3" xfId="43438"/>
    <cellStyle name="Note 7 5" xfId="43439"/>
    <cellStyle name="Note 7 5 2" xfId="43440"/>
    <cellStyle name="Note 7 5 2 10" xfId="43441"/>
    <cellStyle name="Note 7 5 2 10 2" xfId="43442"/>
    <cellStyle name="Note 7 5 2 10 3" xfId="43443"/>
    <cellStyle name="Note 7 5 2 10 4" xfId="43444"/>
    <cellStyle name="Note 7 5 2 11" xfId="43445"/>
    <cellStyle name="Note 7 5 2 11 2" xfId="43446"/>
    <cellStyle name="Note 7 5 2 11 3" xfId="43447"/>
    <cellStyle name="Note 7 5 2 11 4" xfId="43448"/>
    <cellStyle name="Note 7 5 2 12" xfId="43449"/>
    <cellStyle name="Note 7 5 2 12 2" xfId="43450"/>
    <cellStyle name="Note 7 5 2 12 3" xfId="43451"/>
    <cellStyle name="Note 7 5 2 12 4" xfId="43452"/>
    <cellStyle name="Note 7 5 2 13" xfId="43453"/>
    <cellStyle name="Note 7 5 2 13 2" xfId="43454"/>
    <cellStyle name="Note 7 5 2 13 3" xfId="43455"/>
    <cellStyle name="Note 7 5 2 13 4" xfId="43456"/>
    <cellStyle name="Note 7 5 2 14" xfId="43457"/>
    <cellStyle name="Note 7 5 2 14 2" xfId="43458"/>
    <cellStyle name="Note 7 5 2 14 3" xfId="43459"/>
    <cellStyle name="Note 7 5 2 14 4" xfId="43460"/>
    <cellStyle name="Note 7 5 2 15" xfId="43461"/>
    <cellStyle name="Note 7 5 2 15 2" xfId="43462"/>
    <cellStyle name="Note 7 5 2 15 3" xfId="43463"/>
    <cellStyle name="Note 7 5 2 15 4" xfId="43464"/>
    <cellStyle name="Note 7 5 2 16" xfId="43465"/>
    <cellStyle name="Note 7 5 2 16 2" xfId="43466"/>
    <cellStyle name="Note 7 5 2 16 3" xfId="43467"/>
    <cellStyle name="Note 7 5 2 16 4" xfId="43468"/>
    <cellStyle name="Note 7 5 2 17" xfId="43469"/>
    <cellStyle name="Note 7 5 2 17 2" xfId="43470"/>
    <cellStyle name="Note 7 5 2 17 3" xfId="43471"/>
    <cellStyle name="Note 7 5 2 17 4" xfId="43472"/>
    <cellStyle name="Note 7 5 2 18" xfId="43473"/>
    <cellStyle name="Note 7 5 2 18 2" xfId="43474"/>
    <cellStyle name="Note 7 5 2 18 3" xfId="43475"/>
    <cellStyle name="Note 7 5 2 18 4" xfId="43476"/>
    <cellStyle name="Note 7 5 2 19" xfId="43477"/>
    <cellStyle name="Note 7 5 2 19 2" xfId="43478"/>
    <cellStyle name="Note 7 5 2 19 3" xfId="43479"/>
    <cellStyle name="Note 7 5 2 19 4" xfId="43480"/>
    <cellStyle name="Note 7 5 2 2" xfId="43481"/>
    <cellStyle name="Note 7 5 2 2 2" xfId="43482"/>
    <cellStyle name="Note 7 5 2 2 3" xfId="43483"/>
    <cellStyle name="Note 7 5 2 2 4" xfId="43484"/>
    <cellStyle name="Note 7 5 2 20" xfId="43485"/>
    <cellStyle name="Note 7 5 2 20 2" xfId="43486"/>
    <cellStyle name="Note 7 5 2 20 3" xfId="43487"/>
    <cellStyle name="Note 7 5 2 20 4" xfId="43488"/>
    <cellStyle name="Note 7 5 2 21" xfId="43489"/>
    <cellStyle name="Note 7 5 2 22" xfId="43490"/>
    <cellStyle name="Note 7 5 2 3" xfId="43491"/>
    <cellStyle name="Note 7 5 2 3 2" xfId="43492"/>
    <cellStyle name="Note 7 5 2 3 3" xfId="43493"/>
    <cellStyle name="Note 7 5 2 3 4" xfId="43494"/>
    <cellStyle name="Note 7 5 2 4" xfId="43495"/>
    <cellStyle name="Note 7 5 2 4 2" xfId="43496"/>
    <cellStyle name="Note 7 5 2 4 3" xfId="43497"/>
    <cellStyle name="Note 7 5 2 4 4" xfId="43498"/>
    <cellStyle name="Note 7 5 2 5" xfId="43499"/>
    <cellStyle name="Note 7 5 2 5 2" xfId="43500"/>
    <cellStyle name="Note 7 5 2 5 3" xfId="43501"/>
    <cellStyle name="Note 7 5 2 5 4" xfId="43502"/>
    <cellStyle name="Note 7 5 2 6" xfId="43503"/>
    <cellStyle name="Note 7 5 2 6 2" xfId="43504"/>
    <cellStyle name="Note 7 5 2 6 3" xfId="43505"/>
    <cellStyle name="Note 7 5 2 6 4" xfId="43506"/>
    <cellStyle name="Note 7 5 2 7" xfId="43507"/>
    <cellStyle name="Note 7 5 2 7 2" xfId="43508"/>
    <cellStyle name="Note 7 5 2 7 3" xfId="43509"/>
    <cellStyle name="Note 7 5 2 7 4" xfId="43510"/>
    <cellStyle name="Note 7 5 2 8" xfId="43511"/>
    <cellStyle name="Note 7 5 2 8 2" xfId="43512"/>
    <cellStyle name="Note 7 5 2 8 3" xfId="43513"/>
    <cellStyle name="Note 7 5 2 8 4" xfId="43514"/>
    <cellStyle name="Note 7 5 2 9" xfId="43515"/>
    <cellStyle name="Note 7 5 2 9 2" xfId="43516"/>
    <cellStyle name="Note 7 5 2 9 3" xfId="43517"/>
    <cellStyle name="Note 7 5 2 9 4" xfId="43518"/>
    <cellStyle name="Note 7 5 3" xfId="43519"/>
    <cellStyle name="Note 7 6" xfId="43520"/>
    <cellStyle name="Note 7 6 10" xfId="43521"/>
    <cellStyle name="Note 7 6 10 2" xfId="43522"/>
    <cellStyle name="Note 7 6 10 3" xfId="43523"/>
    <cellStyle name="Note 7 6 10 4" xfId="43524"/>
    <cellStyle name="Note 7 6 11" xfId="43525"/>
    <cellStyle name="Note 7 6 11 2" xfId="43526"/>
    <cellStyle name="Note 7 6 11 3" xfId="43527"/>
    <cellStyle name="Note 7 6 11 4" xfId="43528"/>
    <cellStyle name="Note 7 6 12" xfId="43529"/>
    <cellStyle name="Note 7 6 12 2" xfId="43530"/>
    <cellStyle name="Note 7 6 12 3" xfId="43531"/>
    <cellStyle name="Note 7 6 12 4" xfId="43532"/>
    <cellStyle name="Note 7 6 13" xfId="43533"/>
    <cellStyle name="Note 7 6 13 2" xfId="43534"/>
    <cellStyle name="Note 7 6 13 3" xfId="43535"/>
    <cellStyle name="Note 7 6 13 4" xfId="43536"/>
    <cellStyle name="Note 7 6 14" xfId="43537"/>
    <cellStyle name="Note 7 6 14 2" xfId="43538"/>
    <cellStyle name="Note 7 6 14 3" xfId="43539"/>
    <cellStyle name="Note 7 6 14 4" xfId="43540"/>
    <cellStyle name="Note 7 6 15" xfId="43541"/>
    <cellStyle name="Note 7 6 15 2" xfId="43542"/>
    <cellStyle name="Note 7 6 15 3" xfId="43543"/>
    <cellStyle name="Note 7 6 15 4" xfId="43544"/>
    <cellStyle name="Note 7 6 16" xfId="43545"/>
    <cellStyle name="Note 7 6 16 2" xfId="43546"/>
    <cellStyle name="Note 7 6 16 3" xfId="43547"/>
    <cellStyle name="Note 7 6 16 4" xfId="43548"/>
    <cellStyle name="Note 7 6 17" xfId="43549"/>
    <cellStyle name="Note 7 6 17 2" xfId="43550"/>
    <cellStyle name="Note 7 6 17 3" xfId="43551"/>
    <cellStyle name="Note 7 6 17 4" xfId="43552"/>
    <cellStyle name="Note 7 6 18" xfId="43553"/>
    <cellStyle name="Note 7 6 18 2" xfId="43554"/>
    <cellStyle name="Note 7 6 18 3" xfId="43555"/>
    <cellStyle name="Note 7 6 18 4" xfId="43556"/>
    <cellStyle name="Note 7 6 19" xfId="43557"/>
    <cellStyle name="Note 7 6 19 2" xfId="43558"/>
    <cellStyle name="Note 7 6 19 3" xfId="43559"/>
    <cellStyle name="Note 7 6 19 4" xfId="43560"/>
    <cellStyle name="Note 7 6 2" xfId="43561"/>
    <cellStyle name="Note 7 6 2 2" xfId="43562"/>
    <cellStyle name="Note 7 6 2 3" xfId="43563"/>
    <cellStyle name="Note 7 6 2 4" xfId="43564"/>
    <cellStyle name="Note 7 6 20" xfId="43565"/>
    <cellStyle name="Note 7 6 20 2" xfId="43566"/>
    <cellStyle name="Note 7 6 20 3" xfId="43567"/>
    <cellStyle name="Note 7 6 20 4" xfId="43568"/>
    <cellStyle name="Note 7 6 21" xfId="43569"/>
    <cellStyle name="Note 7 6 22" xfId="43570"/>
    <cellStyle name="Note 7 6 3" xfId="43571"/>
    <cellStyle name="Note 7 6 3 2" xfId="43572"/>
    <cellStyle name="Note 7 6 3 3" xfId="43573"/>
    <cellStyle name="Note 7 6 3 4" xfId="43574"/>
    <cellStyle name="Note 7 6 4" xfId="43575"/>
    <cellStyle name="Note 7 6 4 2" xfId="43576"/>
    <cellStyle name="Note 7 6 4 3" xfId="43577"/>
    <cellStyle name="Note 7 6 4 4" xfId="43578"/>
    <cellStyle name="Note 7 6 5" xfId="43579"/>
    <cellStyle name="Note 7 6 5 2" xfId="43580"/>
    <cellStyle name="Note 7 6 5 3" xfId="43581"/>
    <cellStyle name="Note 7 6 5 4" xfId="43582"/>
    <cellStyle name="Note 7 6 6" xfId="43583"/>
    <cellStyle name="Note 7 6 6 2" xfId="43584"/>
    <cellStyle name="Note 7 6 6 3" xfId="43585"/>
    <cellStyle name="Note 7 6 6 4" xfId="43586"/>
    <cellStyle name="Note 7 6 7" xfId="43587"/>
    <cellStyle name="Note 7 6 7 2" xfId="43588"/>
    <cellStyle name="Note 7 6 7 3" xfId="43589"/>
    <cellStyle name="Note 7 6 7 4" xfId="43590"/>
    <cellStyle name="Note 7 6 8" xfId="43591"/>
    <cellStyle name="Note 7 6 8 2" xfId="43592"/>
    <cellStyle name="Note 7 6 8 3" xfId="43593"/>
    <cellStyle name="Note 7 6 8 4" xfId="43594"/>
    <cellStyle name="Note 7 6 9" xfId="43595"/>
    <cellStyle name="Note 7 6 9 2" xfId="43596"/>
    <cellStyle name="Note 7 6 9 3" xfId="43597"/>
    <cellStyle name="Note 7 6 9 4" xfId="43598"/>
    <cellStyle name="Note 7 7" xfId="43599"/>
    <cellStyle name="Note 7 7 10" xfId="43600"/>
    <cellStyle name="Note 7 7 10 2" xfId="43601"/>
    <cellStyle name="Note 7 7 10 3" xfId="43602"/>
    <cellStyle name="Note 7 7 10 4" xfId="43603"/>
    <cellStyle name="Note 7 7 11" xfId="43604"/>
    <cellStyle name="Note 7 7 11 2" xfId="43605"/>
    <cellStyle name="Note 7 7 11 3" xfId="43606"/>
    <cellStyle name="Note 7 7 11 4" xfId="43607"/>
    <cellStyle name="Note 7 7 12" xfId="43608"/>
    <cellStyle name="Note 7 7 12 2" xfId="43609"/>
    <cellStyle name="Note 7 7 12 3" xfId="43610"/>
    <cellStyle name="Note 7 7 12 4" xfId="43611"/>
    <cellStyle name="Note 7 7 13" xfId="43612"/>
    <cellStyle name="Note 7 7 13 2" xfId="43613"/>
    <cellStyle name="Note 7 7 13 3" xfId="43614"/>
    <cellStyle name="Note 7 7 13 4" xfId="43615"/>
    <cellStyle name="Note 7 7 14" xfId="43616"/>
    <cellStyle name="Note 7 7 14 2" xfId="43617"/>
    <cellStyle name="Note 7 7 14 3" xfId="43618"/>
    <cellStyle name="Note 7 7 14 4" xfId="43619"/>
    <cellStyle name="Note 7 7 15" xfId="43620"/>
    <cellStyle name="Note 7 7 15 2" xfId="43621"/>
    <cellStyle name="Note 7 7 15 3" xfId="43622"/>
    <cellStyle name="Note 7 7 15 4" xfId="43623"/>
    <cellStyle name="Note 7 7 16" xfId="43624"/>
    <cellStyle name="Note 7 7 16 2" xfId="43625"/>
    <cellStyle name="Note 7 7 16 3" xfId="43626"/>
    <cellStyle name="Note 7 7 16 4" xfId="43627"/>
    <cellStyle name="Note 7 7 17" xfId="43628"/>
    <cellStyle name="Note 7 7 17 2" xfId="43629"/>
    <cellStyle name="Note 7 7 17 3" xfId="43630"/>
    <cellStyle name="Note 7 7 17 4" xfId="43631"/>
    <cellStyle name="Note 7 7 18" xfId="43632"/>
    <cellStyle name="Note 7 7 18 2" xfId="43633"/>
    <cellStyle name="Note 7 7 18 3" xfId="43634"/>
    <cellStyle name="Note 7 7 18 4" xfId="43635"/>
    <cellStyle name="Note 7 7 19" xfId="43636"/>
    <cellStyle name="Note 7 7 19 2" xfId="43637"/>
    <cellStyle name="Note 7 7 19 3" xfId="43638"/>
    <cellStyle name="Note 7 7 19 4" xfId="43639"/>
    <cellStyle name="Note 7 7 2" xfId="43640"/>
    <cellStyle name="Note 7 7 2 2" xfId="43641"/>
    <cellStyle name="Note 7 7 2 3" xfId="43642"/>
    <cellStyle name="Note 7 7 2 4" xfId="43643"/>
    <cellStyle name="Note 7 7 20" xfId="43644"/>
    <cellStyle name="Note 7 7 20 2" xfId="43645"/>
    <cellStyle name="Note 7 7 20 3" xfId="43646"/>
    <cellStyle name="Note 7 7 20 4" xfId="43647"/>
    <cellStyle name="Note 7 7 21" xfId="43648"/>
    <cellStyle name="Note 7 7 22" xfId="43649"/>
    <cellStyle name="Note 7 7 3" xfId="43650"/>
    <cellStyle name="Note 7 7 3 2" xfId="43651"/>
    <cellStyle name="Note 7 7 3 3" xfId="43652"/>
    <cellStyle name="Note 7 7 3 4" xfId="43653"/>
    <cellStyle name="Note 7 7 4" xfId="43654"/>
    <cellStyle name="Note 7 7 4 2" xfId="43655"/>
    <cellStyle name="Note 7 7 4 3" xfId="43656"/>
    <cellStyle name="Note 7 7 4 4" xfId="43657"/>
    <cellStyle name="Note 7 7 5" xfId="43658"/>
    <cellStyle name="Note 7 7 5 2" xfId="43659"/>
    <cellStyle name="Note 7 7 5 3" xfId="43660"/>
    <cellStyle name="Note 7 7 5 4" xfId="43661"/>
    <cellStyle name="Note 7 7 6" xfId="43662"/>
    <cellStyle name="Note 7 7 6 2" xfId="43663"/>
    <cellStyle name="Note 7 7 6 3" xfId="43664"/>
    <cellStyle name="Note 7 7 6 4" xfId="43665"/>
    <cellStyle name="Note 7 7 7" xfId="43666"/>
    <cellStyle name="Note 7 7 7 2" xfId="43667"/>
    <cellStyle name="Note 7 7 7 3" xfId="43668"/>
    <cellStyle name="Note 7 7 7 4" xfId="43669"/>
    <cellStyle name="Note 7 7 8" xfId="43670"/>
    <cellStyle name="Note 7 7 8 2" xfId="43671"/>
    <cellStyle name="Note 7 7 8 3" xfId="43672"/>
    <cellStyle name="Note 7 7 8 4" xfId="43673"/>
    <cellStyle name="Note 7 7 9" xfId="43674"/>
    <cellStyle name="Note 7 7 9 2" xfId="43675"/>
    <cellStyle name="Note 7 7 9 3" xfId="43676"/>
    <cellStyle name="Note 7 7 9 4" xfId="43677"/>
    <cellStyle name="Note 7 8" xfId="43678"/>
    <cellStyle name="Note 7 8 10" xfId="43679"/>
    <cellStyle name="Note 7 8 10 2" xfId="43680"/>
    <cellStyle name="Note 7 8 10 3" xfId="43681"/>
    <cellStyle name="Note 7 8 10 4" xfId="43682"/>
    <cellStyle name="Note 7 8 11" xfId="43683"/>
    <cellStyle name="Note 7 8 11 2" xfId="43684"/>
    <cellStyle name="Note 7 8 11 3" xfId="43685"/>
    <cellStyle name="Note 7 8 11 4" xfId="43686"/>
    <cellStyle name="Note 7 8 12" xfId="43687"/>
    <cellStyle name="Note 7 8 12 2" xfId="43688"/>
    <cellStyle name="Note 7 8 12 3" xfId="43689"/>
    <cellStyle name="Note 7 8 12 4" xfId="43690"/>
    <cellStyle name="Note 7 8 13" xfId="43691"/>
    <cellStyle name="Note 7 8 13 2" xfId="43692"/>
    <cellStyle name="Note 7 8 13 3" xfId="43693"/>
    <cellStyle name="Note 7 8 13 4" xfId="43694"/>
    <cellStyle name="Note 7 8 14" xfId="43695"/>
    <cellStyle name="Note 7 8 14 2" xfId="43696"/>
    <cellStyle name="Note 7 8 14 3" xfId="43697"/>
    <cellStyle name="Note 7 8 14 4" xfId="43698"/>
    <cellStyle name="Note 7 8 15" xfId="43699"/>
    <cellStyle name="Note 7 8 15 2" xfId="43700"/>
    <cellStyle name="Note 7 8 15 3" xfId="43701"/>
    <cellStyle name="Note 7 8 15 4" xfId="43702"/>
    <cellStyle name="Note 7 8 16" xfId="43703"/>
    <cellStyle name="Note 7 8 16 2" xfId="43704"/>
    <cellStyle name="Note 7 8 16 3" xfId="43705"/>
    <cellStyle name="Note 7 8 16 4" xfId="43706"/>
    <cellStyle name="Note 7 8 17" xfId="43707"/>
    <cellStyle name="Note 7 8 17 2" xfId="43708"/>
    <cellStyle name="Note 7 8 17 3" xfId="43709"/>
    <cellStyle name="Note 7 8 17 4" xfId="43710"/>
    <cellStyle name="Note 7 8 18" xfId="43711"/>
    <cellStyle name="Note 7 8 18 2" xfId="43712"/>
    <cellStyle name="Note 7 8 18 3" xfId="43713"/>
    <cellStyle name="Note 7 8 18 4" xfId="43714"/>
    <cellStyle name="Note 7 8 19" xfId="43715"/>
    <cellStyle name="Note 7 8 19 2" xfId="43716"/>
    <cellStyle name="Note 7 8 19 3" xfId="43717"/>
    <cellStyle name="Note 7 8 19 4" xfId="43718"/>
    <cellStyle name="Note 7 8 2" xfId="43719"/>
    <cellStyle name="Note 7 8 2 2" xfId="43720"/>
    <cellStyle name="Note 7 8 2 3" xfId="43721"/>
    <cellStyle name="Note 7 8 2 4" xfId="43722"/>
    <cellStyle name="Note 7 8 20" xfId="43723"/>
    <cellStyle name="Note 7 8 20 2" xfId="43724"/>
    <cellStyle name="Note 7 8 20 3" xfId="43725"/>
    <cellStyle name="Note 7 8 20 4" xfId="43726"/>
    <cellStyle name="Note 7 8 21" xfId="43727"/>
    <cellStyle name="Note 7 8 22" xfId="43728"/>
    <cellStyle name="Note 7 8 3" xfId="43729"/>
    <cellStyle name="Note 7 8 3 2" xfId="43730"/>
    <cellStyle name="Note 7 8 3 3" xfId="43731"/>
    <cellStyle name="Note 7 8 3 4" xfId="43732"/>
    <cellStyle name="Note 7 8 4" xfId="43733"/>
    <cellStyle name="Note 7 8 4 2" xfId="43734"/>
    <cellStyle name="Note 7 8 4 3" xfId="43735"/>
    <cellStyle name="Note 7 8 4 4" xfId="43736"/>
    <cellStyle name="Note 7 8 5" xfId="43737"/>
    <cellStyle name="Note 7 8 5 2" xfId="43738"/>
    <cellStyle name="Note 7 8 5 3" xfId="43739"/>
    <cellStyle name="Note 7 8 5 4" xfId="43740"/>
    <cellStyle name="Note 7 8 6" xfId="43741"/>
    <cellStyle name="Note 7 8 6 2" xfId="43742"/>
    <cellStyle name="Note 7 8 6 3" xfId="43743"/>
    <cellStyle name="Note 7 8 6 4" xfId="43744"/>
    <cellStyle name="Note 7 8 7" xfId="43745"/>
    <cellStyle name="Note 7 8 7 2" xfId="43746"/>
    <cellStyle name="Note 7 8 7 3" xfId="43747"/>
    <cellStyle name="Note 7 8 7 4" xfId="43748"/>
    <cellStyle name="Note 7 8 8" xfId="43749"/>
    <cellStyle name="Note 7 8 8 2" xfId="43750"/>
    <cellStyle name="Note 7 8 8 3" xfId="43751"/>
    <cellStyle name="Note 7 8 8 4" xfId="43752"/>
    <cellStyle name="Note 7 8 9" xfId="43753"/>
    <cellStyle name="Note 7 8 9 2" xfId="43754"/>
    <cellStyle name="Note 7 8 9 3" xfId="43755"/>
    <cellStyle name="Note 7 8 9 4" xfId="43756"/>
    <cellStyle name="Note 7 9" xfId="43757"/>
    <cellStyle name="Note 7 9 10" xfId="43758"/>
    <cellStyle name="Note 7 9 10 2" xfId="43759"/>
    <cellStyle name="Note 7 9 10 3" xfId="43760"/>
    <cellStyle name="Note 7 9 10 4" xfId="43761"/>
    <cellStyle name="Note 7 9 11" xfId="43762"/>
    <cellStyle name="Note 7 9 11 2" xfId="43763"/>
    <cellStyle name="Note 7 9 11 3" xfId="43764"/>
    <cellStyle name="Note 7 9 11 4" xfId="43765"/>
    <cellStyle name="Note 7 9 12" xfId="43766"/>
    <cellStyle name="Note 7 9 12 2" xfId="43767"/>
    <cellStyle name="Note 7 9 12 3" xfId="43768"/>
    <cellStyle name="Note 7 9 12 4" xfId="43769"/>
    <cellStyle name="Note 7 9 13" xfId="43770"/>
    <cellStyle name="Note 7 9 13 2" xfId="43771"/>
    <cellStyle name="Note 7 9 13 3" xfId="43772"/>
    <cellStyle name="Note 7 9 13 4" xfId="43773"/>
    <cellStyle name="Note 7 9 14" xfId="43774"/>
    <cellStyle name="Note 7 9 14 2" xfId="43775"/>
    <cellStyle name="Note 7 9 14 3" xfId="43776"/>
    <cellStyle name="Note 7 9 14 4" xfId="43777"/>
    <cellStyle name="Note 7 9 15" xfId="43778"/>
    <cellStyle name="Note 7 9 15 2" xfId="43779"/>
    <cellStyle name="Note 7 9 15 3" xfId="43780"/>
    <cellStyle name="Note 7 9 15 4" xfId="43781"/>
    <cellStyle name="Note 7 9 16" xfId="43782"/>
    <cellStyle name="Note 7 9 16 2" xfId="43783"/>
    <cellStyle name="Note 7 9 16 3" xfId="43784"/>
    <cellStyle name="Note 7 9 16 4" xfId="43785"/>
    <cellStyle name="Note 7 9 17" xfId="43786"/>
    <cellStyle name="Note 7 9 17 2" xfId="43787"/>
    <cellStyle name="Note 7 9 17 3" xfId="43788"/>
    <cellStyle name="Note 7 9 17 4" xfId="43789"/>
    <cellStyle name="Note 7 9 18" xfId="43790"/>
    <cellStyle name="Note 7 9 18 2" xfId="43791"/>
    <cellStyle name="Note 7 9 18 3" xfId="43792"/>
    <cellStyle name="Note 7 9 18 4" xfId="43793"/>
    <cellStyle name="Note 7 9 19" xfId="43794"/>
    <cellStyle name="Note 7 9 19 2" xfId="43795"/>
    <cellStyle name="Note 7 9 19 3" xfId="43796"/>
    <cellStyle name="Note 7 9 19 4" xfId="43797"/>
    <cellStyle name="Note 7 9 2" xfId="43798"/>
    <cellStyle name="Note 7 9 2 2" xfId="43799"/>
    <cellStyle name="Note 7 9 2 3" xfId="43800"/>
    <cellStyle name="Note 7 9 2 4" xfId="43801"/>
    <cellStyle name="Note 7 9 20" xfId="43802"/>
    <cellStyle name="Note 7 9 20 2" xfId="43803"/>
    <cellStyle name="Note 7 9 20 3" xfId="43804"/>
    <cellStyle name="Note 7 9 20 4" xfId="43805"/>
    <cellStyle name="Note 7 9 21" xfId="43806"/>
    <cellStyle name="Note 7 9 22" xfId="43807"/>
    <cellStyle name="Note 7 9 3" xfId="43808"/>
    <cellStyle name="Note 7 9 3 2" xfId="43809"/>
    <cellStyle name="Note 7 9 3 3" xfId="43810"/>
    <cellStyle name="Note 7 9 3 4" xfId="43811"/>
    <cellStyle name="Note 7 9 4" xfId="43812"/>
    <cellStyle name="Note 7 9 4 2" xfId="43813"/>
    <cellStyle name="Note 7 9 4 3" xfId="43814"/>
    <cellStyle name="Note 7 9 4 4" xfId="43815"/>
    <cellStyle name="Note 7 9 5" xfId="43816"/>
    <cellStyle name="Note 7 9 5 2" xfId="43817"/>
    <cellStyle name="Note 7 9 5 3" xfId="43818"/>
    <cellStyle name="Note 7 9 5 4" xfId="43819"/>
    <cellStyle name="Note 7 9 6" xfId="43820"/>
    <cellStyle name="Note 7 9 6 2" xfId="43821"/>
    <cellStyle name="Note 7 9 6 3" xfId="43822"/>
    <cellStyle name="Note 7 9 6 4" xfId="43823"/>
    <cellStyle name="Note 7 9 7" xfId="43824"/>
    <cellStyle name="Note 7 9 7 2" xfId="43825"/>
    <cellStyle name="Note 7 9 7 3" xfId="43826"/>
    <cellStyle name="Note 7 9 7 4" xfId="43827"/>
    <cellStyle name="Note 7 9 8" xfId="43828"/>
    <cellStyle name="Note 7 9 8 2" xfId="43829"/>
    <cellStyle name="Note 7 9 8 3" xfId="43830"/>
    <cellStyle name="Note 7 9 8 4" xfId="43831"/>
    <cellStyle name="Note 7 9 9" xfId="43832"/>
    <cellStyle name="Note 7 9 9 2" xfId="43833"/>
    <cellStyle name="Note 7 9 9 3" xfId="43834"/>
    <cellStyle name="Note 7 9 9 4" xfId="43835"/>
    <cellStyle name="Note 8" xfId="43836"/>
    <cellStyle name="Note 8 10" xfId="43837"/>
    <cellStyle name="Note 8 10 2" xfId="43838"/>
    <cellStyle name="Note 8 10 3" xfId="43839"/>
    <cellStyle name="Note 8 10 4" xfId="43840"/>
    <cellStyle name="Note 8 11" xfId="43841"/>
    <cellStyle name="Note 8 11 2" xfId="43842"/>
    <cellStyle name="Note 8 11 3" xfId="43843"/>
    <cellStyle name="Note 8 11 4" xfId="43844"/>
    <cellStyle name="Note 8 12" xfId="43845"/>
    <cellStyle name="Note 8 12 2" xfId="43846"/>
    <cellStyle name="Note 8 12 3" xfId="43847"/>
    <cellStyle name="Note 8 12 4" xfId="43848"/>
    <cellStyle name="Note 8 13" xfId="43849"/>
    <cellStyle name="Note 8 13 2" xfId="43850"/>
    <cellStyle name="Note 8 13 3" xfId="43851"/>
    <cellStyle name="Note 8 13 4" xfId="43852"/>
    <cellStyle name="Note 8 14" xfId="43853"/>
    <cellStyle name="Note 8 14 2" xfId="43854"/>
    <cellStyle name="Note 8 14 3" xfId="43855"/>
    <cellStyle name="Note 8 14 4" xfId="43856"/>
    <cellStyle name="Note 8 15" xfId="43857"/>
    <cellStyle name="Note 8 15 2" xfId="43858"/>
    <cellStyle name="Note 8 15 3" xfId="43859"/>
    <cellStyle name="Note 8 15 4" xfId="43860"/>
    <cellStyle name="Note 8 16" xfId="43861"/>
    <cellStyle name="Note 8 16 2" xfId="43862"/>
    <cellStyle name="Note 8 16 3" xfId="43863"/>
    <cellStyle name="Note 8 16 4" xfId="43864"/>
    <cellStyle name="Note 8 17" xfId="43865"/>
    <cellStyle name="Note 8 17 2" xfId="43866"/>
    <cellStyle name="Note 8 17 3" xfId="43867"/>
    <cellStyle name="Note 8 17 4" xfId="43868"/>
    <cellStyle name="Note 8 18" xfId="43869"/>
    <cellStyle name="Note 8 18 2" xfId="43870"/>
    <cellStyle name="Note 8 18 3" xfId="43871"/>
    <cellStyle name="Note 8 18 4" xfId="43872"/>
    <cellStyle name="Note 8 19" xfId="43873"/>
    <cellStyle name="Note 8 19 2" xfId="43874"/>
    <cellStyle name="Note 8 19 3" xfId="43875"/>
    <cellStyle name="Note 8 19 4" xfId="43876"/>
    <cellStyle name="Note 8 2" xfId="43877"/>
    <cellStyle name="Note 8 2 2" xfId="43878"/>
    <cellStyle name="Note 8 20" xfId="43879"/>
    <cellStyle name="Note 8 20 2" xfId="43880"/>
    <cellStyle name="Note 8 20 3" xfId="43881"/>
    <cellStyle name="Note 8 20 4" xfId="43882"/>
    <cellStyle name="Note 8 21" xfId="43883"/>
    <cellStyle name="Note 8 21 2" xfId="43884"/>
    <cellStyle name="Note 8 21 3" xfId="43885"/>
    <cellStyle name="Note 8 21 4" xfId="43886"/>
    <cellStyle name="Note 8 22" xfId="43887"/>
    <cellStyle name="Note 8 22 2" xfId="43888"/>
    <cellStyle name="Note 8 22 3" xfId="43889"/>
    <cellStyle name="Note 8 22 4" xfId="43890"/>
    <cellStyle name="Note 8 23" xfId="43891"/>
    <cellStyle name="Note 8 23 2" xfId="43892"/>
    <cellStyle name="Note 8 23 3" xfId="43893"/>
    <cellStyle name="Note 8 23 4" xfId="43894"/>
    <cellStyle name="Note 8 24" xfId="43895"/>
    <cellStyle name="Note 8 24 2" xfId="43896"/>
    <cellStyle name="Note 8 24 3" xfId="43897"/>
    <cellStyle name="Note 8 24 4" xfId="43898"/>
    <cellStyle name="Note 8 25" xfId="43899"/>
    <cellStyle name="Note 8 26" xfId="43900"/>
    <cellStyle name="Note 8 27" xfId="43901"/>
    <cellStyle name="Note 8 3" xfId="43902"/>
    <cellStyle name="Note 8 3 2" xfId="43903"/>
    <cellStyle name="Note 8 4" xfId="43904"/>
    <cellStyle name="Note 8 4 2" xfId="43905"/>
    <cellStyle name="Note 8 5" xfId="43906"/>
    <cellStyle name="Note 8 5 2" xfId="43907"/>
    <cellStyle name="Note 8 6" xfId="43908"/>
    <cellStyle name="Note 8 6 2" xfId="43909"/>
    <cellStyle name="Note 8 6 3" xfId="43910"/>
    <cellStyle name="Note 8 6 4" xfId="43911"/>
    <cellStyle name="Note 8 7" xfId="43912"/>
    <cellStyle name="Note 8 7 2" xfId="43913"/>
    <cellStyle name="Note 8 7 3" xfId="43914"/>
    <cellStyle name="Note 8 7 4" xfId="43915"/>
    <cellStyle name="Note 8 8" xfId="43916"/>
    <cellStyle name="Note 8 8 2" xfId="43917"/>
    <cellStyle name="Note 8 8 3" xfId="43918"/>
    <cellStyle name="Note 8 8 4" xfId="43919"/>
    <cellStyle name="Note 8 9" xfId="43920"/>
    <cellStyle name="Note 8 9 2" xfId="43921"/>
    <cellStyle name="Note 8 9 3" xfId="43922"/>
    <cellStyle name="Note 8 9 4" xfId="43923"/>
    <cellStyle name="Note 9" xfId="43924"/>
    <cellStyle name="Note 9 10" xfId="43925"/>
    <cellStyle name="Note 9 10 2" xfId="43926"/>
    <cellStyle name="Note 9 10 3" xfId="43927"/>
    <cellStyle name="Note 9 10 4" xfId="43928"/>
    <cellStyle name="Note 9 11" xfId="43929"/>
    <cellStyle name="Note 9 11 2" xfId="43930"/>
    <cellStyle name="Note 9 11 3" xfId="43931"/>
    <cellStyle name="Note 9 11 4" xfId="43932"/>
    <cellStyle name="Note 9 12" xfId="43933"/>
    <cellStyle name="Note 9 12 2" xfId="43934"/>
    <cellStyle name="Note 9 12 3" xfId="43935"/>
    <cellStyle name="Note 9 12 4" xfId="43936"/>
    <cellStyle name="Note 9 13" xfId="43937"/>
    <cellStyle name="Note 9 13 2" xfId="43938"/>
    <cellStyle name="Note 9 13 3" xfId="43939"/>
    <cellStyle name="Note 9 13 4" xfId="43940"/>
    <cellStyle name="Note 9 14" xfId="43941"/>
    <cellStyle name="Note 9 14 2" xfId="43942"/>
    <cellStyle name="Note 9 14 3" xfId="43943"/>
    <cellStyle name="Note 9 14 4" xfId="43944"/>
    <cellStyle name="Note 9 15" xfId="43945"/>
    <cellStyle name="Note 9 15 2" xfId="43946"/>
    <cellStyle name="Note 9 15 3" xfId="43947"/>
    <cellStyle name="Note 9 15 4" xfId="43948"/>
    <cellStyle name="Note 9 16" xfId="43949"/>
    <cellStyle name="Note 9 16 2" xfId="43950"/>
    <cellStyle name="Note 9 16 3" xfId="43951"/>
    <cellStyle name="Note 9 16 4" xfId="43952"/>
    <cellStyle name="Note 9 17" xfId="43953"/>
    <cellStyle name="Note 9 17 2" xfId="43954"/>
    <cellStyle name="Note 9 17 3" xfId="43955"/>
    <cellStyle name="Note 9 17 4" xfId="43956"/>
    <cellStyle name="Note 9 18" xfId="43957"/>
    <cellStyle name="Note 9 18 2" xfId="43958"/>
    <cellStyle name="Note 9 18 3" xfId="43959"/>
    <cellStyle name="Note 9 18 4" xfId="43960"/>
    <cellStyle name="Note 9 19" xfId="43961"/>
    <cellStyle name="Note 9 19 2" xfId="43962"/>
    <cellStyle name="Note 9 19 3" xfId="43963"/>
    <cellStyle name="Note 9 19 4" xfId="43964"/>
    <cellStyle name="Note 9 2" xfId="43965"/>
    <cellStyle name="Note 9 2 2" xfId="43966"/>
    <cellStyle name="Note 9 20" xfId="43967"/>
    <cellStyle name="Note 9 20 2" xfId="43968"/>
    <cellStyle name="Note 9 20 3" xfId="43969"/>
    <cellStyle name="Note 9 20 4" xfId="43970"/>
    <cellStyle name="Note 9 21" xfId="43971"/>
    <cellStyle name="Note 9 21 2" xfId="43972"/>
    <cellStyle name="Note 9 21 3" xfId="43973"/>
    <cellStyle name="Note 9 21 4" xfId="43974"/>
    <cellStyle name="Note 9 22" xfId="43975"/>
    <cellStyle name="Note 9 22 2" xfId="43976"/>
    <cellStyle name="Note 9 22 3" xfId="43977"/>
    <cellStyle name="Note 9 22 4" xfId="43978"/>
    <cellStyle name="Note 9 23" xfId="43979"/>
    <cellStyle name="Note 9 23 2" xfId="43980"/>
    <cellStyle name="Note 9 23 3" xfId="43981"/>
    <cellStyle name="Note 9 23 4" xfId="43982"/>
    <cellStyle name="Note 9 24" xfId="43983"/>
    <cellStyle name="Note 9 24 2" xfId="43984"/>
    <cellStyle name="Note 9 24 3" xfId="43985"/>
    <cellStyle name="Note 9 24 4" xfId="43986"/>
    <cellStyle name="Note 9 25" xfId="43987"/>
    <cellStyle name="Note 9 26" xfId="43988"/>
    <cellStyle name="Note 9 27" xfId="43989"/>
    <cellStyle name="Note 9 3" xfId="43990"/>
    <cellStyle name="Note 9 3 2" xfId="43991"/>
    <cellStyle name="Note 9 4" xfId="43992"/>
    <cellStyle name="Note 9 4 2" xfId="43993"/>
    <cellStyle name="Note 9 5" xfId="43994"/>
    <cellStyle name="Note 9 5 2" xfId="43995"/>
    <cellStyle name="Note 9 6" xfId="43996"/>
    <cellStyle name="Note 9 6 2" xfId="43997"/>
    <cellStyle name="Note 9 6 3" xfId="43998"/>
    <cellStyle name="Note 9 6 4" xfId="43999"/>
    <cellStyle name="Note 9 7" xfId="44000"/>
    <cellStyle name="Note 9 7 2" xfId="44001"/>
    <cellStyle name="Note 9 7 3" xfId="44002"/>
    <cellStyle name="Note 9 7 4" xfId="44003"/>
    <cellStyle name="Note 9 8" xfId="44004"/>
    <cellStyle name="Note 9 8 2" xfId="44005"/>
    <cellStyle name="Note 9 8 3" xfId="44006"/>
    <cellStyle name="Note 9 8 4" xfId="44007"/>
    <cellStyle name="Note 9 9" xfId="44008"/>
    <cellStyle name="Note 9 9 2" xfId="44009"/>
    <cellStyle name="Note 9 9 3" xfId="44010"/>
    <cellStyle name="Note 9 9 4" xfId="44011"/>
    <cellStyle name="Output 10" xfId="44012"/>
    <cellStyle name="Output 10 10" xfId="44013"/>
    <cellStyle name="Output 10 10 2" xfId="44014"/>
    <cellStyle name="Output 10 10 3" xfId="44015"/>
    <cellStyle name="Output 10 10 4" xfId="44016"/>
    <cellStyle name="Output 10 11" xfId="44017"/>
    <cellStyle name="Output 10 11 2" xfId="44018"/>
    <cellStyle name="Output 10 11 3" xfId="44019"/>
    <cellStyle name="Output 10 11 4" xfId="44020"/>
    <cellStyle name="Output 10 12" xfId="44021"/>
    <cellStyle name="Output 10 12 2" xfId="44022"/>
    <cellStyle name="Output 10 12 3" xfId="44023"/>
    <cellStyle name="Output 10 12 4" xfId="44024"/>
    <cellStyle name="Output 10 13" xfId="44025"/>
    <cellStyle name="Output 10 13 2" xfId="44026"/>
    <cellStyle name="Output 10 13 3" xfId="44027"/>
    <cellStyle name="Output 10 13 4" xfId="44028"/>
    <cellStyle name="Output 10 14" xfId="44029"/>
    <cellStyle name="Output 10 14 2" xfId="44030"/>
    <cellStyle name="Output 10 14 3" xfId="44031"/>
    <cellStyle name="Output 10 14 4" xfId="44032"/>
    <cellStyle name="Output 10 15" xfId="44033"/>
    <cellStyle name="Output 10 15 2" xfId="44034"/>
    <cellStyle name="Output 10 15 3" xfId="44035"/>
    <cellStyle name="Output 10 15 4" xfId="44036"/>
    <cellStyle name="Output 10 16" xfId="44037"/>
    <cellStyle name="Output 10 16 2" xfId="44038"/>
    <cellStyle name="Output 10 16 3" xfId="44039"/>
    <cellStyle name="Output 10 16 4" xfId="44040"/>
    <cellStyle name="Output 10 17" xfId="44041"/>
    <cellStyle name="Output 10 17 2" xfId="44042"/>
    <cellStyle name="Output 10 17 3" xfId="44043"/>
    <cellStyle name="Output 10 17 4" xfId="44044"/>
    <cellStyle name="Output 10 18" xfId="44045"/>
    <cellStyle name="Output 10 18 2" xfId="44046"/>
    <cellStyle name="Output 10 18 3" xfId="44047"/>
    <cellStyle name="Output 10 18 4" xfId="44048"/>
    <cellStyle name="Output 10 19" xfId="44049"/>
    <cellStyle name="Output 10 19 2" xfId="44050"/>
    <cellStyle name="Output 10 19 3" xfId="44051"/>
    <cellStyle name="Output 10 19 4" xfId="44052"/>
    <cellStyle name="Output 10 2" xfId="44053"/>
    <cellStyle name="Output 10 2 2" xfId="44054"/>
    <cellStyle name="Output 10 2 3" xfId="44055"/>
    <cellStyle name="Output 10 2 4" xfId="44056"/>
    <cellStyle name="Output 10 20" xfId="44057"/>
    <cellStyle name="Output 10 20 2" xfId="44058"/>
    <cellStyle name="Output 10 20 3" xfId="44059"/>
    <cellStyle name="Output 10 20 4" xfId="44060"/>
    <cellStyle name="Output 10 21" xfId="44061"/>
    <cellStyle name="Output 10 22" xfId="44062"/>
    <cellStyle name="Output 10 23" xfId="44063"/>
    <cellStyle name="Output 10 3" xfId="44064"/>
    <cellStyle name="Output 10 3 2" xfId="44065"/>
    <cellStyle name="Output 10 3 3" xfId="44066"/>
    <cellStyle name="Output 10 3 4" xfId="44067"/>
    <cellStyle name="Output 10 4" xfId="44068"/>
    <cellStyle name="Output 10 4 2" xfId="44069"/>
    <cellStyle name="Output 10 4 3" xfId="44070"/>
    <cellStyle name="Output 10 4 4" xfId="44071"/>
    <cellStyle name="Output 10 5" xfId="44072"/>
    <cellStyle name="Output 10 5 2" xfId="44073"/>
    <cellStyle name="Output 10 5 3" xfId="44074"/>
    <cellStyle name="Output 10 5 4" xfId="44075"/>
    <cellStyle name="Output 10 6" xfId="44076"/>
    <cellStyle name="Output 10 6 2" xfId="44077"/>
    <cellStyle name="Output 10 6 3" xfId="44078"/>
    <cellStyle name="Output 10 6 4" xfId="44079"/>
    <cellStyle name="Output 10 7" xfId="44080"/>
    <cellStyle name="Output 10 7 2" xfId="44081"/>
    <cellStyle name="Output 10 7 3" xfId="44082"/>
    <cellStyle name="Output 10 7 4" xfId="44083"/>
    <cellStyle name="Output 10 8" xfId="44084"/>
    <cellStyle name="Output 10 8 2" xfId="44085"/>
    <cellStyle name="Output 10 8 3" xfId="44086"/>
    <cellStyle name="Output 10 8 4" xfId="44087"/>
    <cellStyle name="Output 10 9" xfId="44088"/>
    <cellStyle name="Output 10 9 2" xfId="44089"/>
    <cellStyle name="Output 10 9 3" xfId="44090"/>
    <cellStyle name="Output 10 9 4" xfId="44091"/>
    <cellStyle name="Output 11" xfId="44092"/>
    <cellStyle name="Output 11 10" xfId="44093"/>
    <cellStyle name="Output 11 10 2" xfId="44094"/>
    <cellStyle name="Output 11 10 3" xfId="44095"/>
    <cellStyle name="Output 11 10 4" xfId="44096"/>
    <cellStyle name="Output 11 11" xfId="44097"/>
    <cellStyle name="Output 11 11 2" xfId="44098"/>
    <cellStyle name="Output 11 11 3" xfId="44099"/>
    <cellStyle name="Output 11 11 4" xfId="44100"/>
    <cellStyle name="Output 11 12" xfId="44101"/>
    <cellStyle name="Output 11 12 2" xfId="44102"/>
    <cellStyle name="Output 11 12 3" xfId="44103"/>
    <cellStyle name="Output 11 12 4" xfId="44104"/>
    <cellStyle name="Output 11 13" xfId="44105"/>
    <cellStyle name="Output 11 13 2" xfId="44106"/>
    <cellStyle name="Output 11 13 3" xfId="44107"/>
    <cellStyle name="Output 11 13 4" xfId="44108"/>
    <cellStyle name="Output 11 14" xfId="44109"/>
    <cellStyle name="Output 11 14 2" xfId="44110"/>
    <cellStyle name="Output 11 14 3" xfId="44111"/>
    <cellStyle name="Output 11 14 4" xfId="44112"/>
    <cellStyle name="Output 11 15" xfId="44113"/>
    <cellStyle name="Output 11 15 2" xfId="44114"/>
    <cellStyle name="Output 11 15 3" xfId="44115"/>
    <cellStyle name="Output 11 15 4" xfId="44116"/>
    <cellStyle name="Output 11 16" xfId="44117"/>
    <cellStyle name="Output 11 16 2" xfId="44118"/>
    <cellStyle name="Output 11 16 3" xfId="44119"/>
    <cellStyle name="Output 11 16 4" xfId="44120"/>
    <cellStyle name="Output 11 17" xfId="44121"/>
    <cellStyle name="Output 11 17 2" xfId="44122"/>
    <cellStyle name="Output 11 17 3" xfId="44123"/>
    <cellStyle name="Output 11 17 4" xfId="44124"/>
    <cellStyle name="Output 11 18" xfId="44125"/>
    <cellStyle name="Output 11 18 2" xfId="44126"/>
    <cellStyle name="Output 11 18 3" xfId="44127"/>
    <cellStyle name="Output 11 18 4" xfId="44128"/>
    <cellStyle name="Output 11 19" xfId="44129"/>
    <cellStyle name="Output 11 19 2" xfId="44130"/>
    <cellStyle name="Output 11 19 3" xfId="44131"/>
    <cellStyle name="Output 11 19 4" xfId="44132"/>
    <cellStyle name="Output 11 2" xfId="44133"/>
    <cellStyle name="Output 11 2 2" xfId="44134"/>
    <cellStyle name="Output 11 2 3" xfId="44135"/>
    <cellStyle name="Output 11 2 4" xfId="44136"/>
    <cellStyle name="Output 11 20" xfId="44137"/>
    <cellStyle name="Output 11 20 2" xfId="44138"/>
    <cellStyle name="Output 11 20 3" xfId="44139"/>
    <cellStyle name="Output 11 20 4" xfId="44140"/>
    <cellStyle name="Output 11 21" xfId="44141"/>
    <cellStyle name="Output 11 22" xfId="44142"/>
    <cellStyle name="Output 11 23" xfId="44143"/>
    <cellStyle name="Output 11 3" xfId="44144"/>
    <cellStyle name="Output 11 3 2" xfId="44145"/>
    <cellStyle name="Output 11 3 3" xfId="44146"/>
    <cellStyle name="Output 11 3 4" xfId="44147"/>
    <cellStyle name="Output 11 4" xfId="44148"/>
    <cellStyle name="Output 11 4 2" xfId="44149"/>
    <cellStyle name="Output 11 4 3" xfId="44150"/>
    <cellStyle name="Output 11 4 4" xfId="44151"/>
    <cellStyle name="Output 11 5" xfId="44152"/>
    <cellStyle name="Output 11 5 2" xfId="44153"/>
    <cellStyle name="Output 11 5 3" xfId="44154"/>
    <cellStyle name="Output 11 5 4" xfId="44155"/>
    <cellStyle name="Output 11 6" xfId="44156"/>
    <cellStyle name="Output 11 6 2" xfId="44157"/>
    <cellStyle name="Output 11 6 3" xfId="44158"/>
    <cellStyle name="Output 11 6 4" xfId="44159"/>
    <cellStyle name="Output 11 7" xfId="44160"/>
    <cellStyle name="Output 11 7 2" xfId="44161"/>
    <cellStyle name="Output 11 7 3" xfId="44162"/>
    <cellStyle name="Output 11 7 4" xfId="44163"/>
    <cellStyle name="Output 11 8" xfId="44164"/>
    <cellStyle name="Output 11 8 2" xfId="44165"/>
    <cellStyle name="Output 11 8 3" xfId="44166"/>
    <cellStyle name="Output 11 8 4" xfId="44167"/>
    <cellStyle name="Output 11 9" xfId="44168"/>
    <cellStyle name="Output 11 9 2" xfId="44169"/>
    <cellStyle name="Output 11 9 3" xfId="44170"/>
    <cellStyle name="Output 11 9 4" xfId="44171"/>
    <cellStyle name="Output 12" xfId="44172"/>
    <cellStyle name="Output 12 10" xfId="44173"/>
    <cellStyle name="Output 12 10 10" xfId="44174"/>
    <cellStyle name="Output 12 10 10 2" xfId="44175"/>
    <cellStyle name="Output 12 10 10 3" xfId="44176"/>
    <cellStyle name="Output 12 10 10 4" xfId="44177"/>
    <cellStyle name="Output 12 10 11" xfId="44178"/>
    <cellStyle name="Output 12 10 11 2" xfId="44179"/>
    <cellStyle name="Output 12 10 11 3" xfId="44180"/>
    <cellStyle name="Output 12 10 11 4" xfId="44181"/>
    <cellStyle name="Output 12 10 12" xfId="44182"/>
    <cellStyle name="Output 12 10 12 2" xfId="44183"/>
    <cellStyle name="Output 12 10 12 3" xfId="44184"/>
    <cellStyle name="Output 12 10 12 4" xfId="44185"/>
    <cellStyle name="Output 12 10 13" xfId="44186"/>
    <cellStyle name="Output 12 10 13 2" xfId="44187"/>
    <cellStyle name="Output 12 10 13 3" xfId="44188"/>
    <cellStyle name="Output 12 10 13 4" xfId="44189"/>
    <cellStyle name="Output 12 10 14" xfId="44190"/>
    <cellStyle name="Output 12 10 14 2" xfId="44191"/>
    <cellStyle name="Output 12 10 14 3" xfId="44192"/>
    <cellStyle name="Output 12 10 14 4" xfId="44193"/>
    <cellStyle name="Output 12 10 15" xfId="44194"/>
    <cellStyle name="Output 12 10 15 2" xfId="44195"/>
    <cellStyle name="Output 12 10 15 3" xfId="44196"/>
    <cellStyle name="Output 12 10 15 4" xfId="44197"/>
    <cellStyle name="Output 12 10 16" xfId="44198"/>
    <cellStyle name="Output 12 10 16 2" xfId="44199"/>
    <cellStyle name="Output 12 10 16 3" xfId="44200"/>
    <cellStyle name="Output 12 10 16 4" xfId="44201"/>
    <cellStyle name="Output 12 10 17" xfId="44202"/>
    <cellStyle name="Output 12 10 17 2" xfId="44203"/>
    <cellStyle name="Output 12 10 17 3" xfId="44204"/>
    <cellStyle name="Output 12 10 17 4" xfId="44205"/>
    <cellStyle name="Output 12 10 18" xfId="44206"/>
    <cellStyle name="Output 12 10 18 2" xfId="44207"/>
    <cellStyle name="Output 12 10 18 3" xfId="44208"/>
    <cellStyle name="Output 12 10 18 4" xfId="44209"/>
    <cellStyle name="Output 12 10 19" xfId="44210"/>
    <cellStyle name="Output 12 10 19 2" xfId="44211"/>
    <cellStyle name="Output 12 10 19 3" xfId="44212"/>
    <cellStyle name="Output 12 10 19 4" xfId="44213"/>
    <cellStyle name="Output 12 10 2" xfId="44214"/>
    <cellStyle name="Output 12 10 2 2" xfId="44215"/>
    <cellStyle name="Output 12 10 2 3" xfId="44216"/>
    <cellStyle name="Output 12 10 2 4" xfId="44217"/>
    <cellStyle name="Output 12 10 20" xfId="44218"/>
    <cellStyle name="Output 12 10 20 2" xfId="44219"/>
    <cellStyle name="Output 12 10 20 3" xfId="44220"/>
    <cellStyle name="Output 12 10 20 4" xfId="44221"/>
    <cellStyle name="Output 12 10 21" xfId="44222"/>
    <cellStyle name="Output 12 10 22" xfId="44223"/>
    <cellStyle name="Output 12 10 3" xfId="44224"/>
    <cellStyle name="Output 12 10 3 2" xfId="44225"/>
    <cellStyle name="Output 12 10 3 3" xfId="44226"/>
    <cellStyle name="Output 12 10 3 4" xfId="44227"/>
    <cellStyle name="Output 12 10 4" xfId="44228"/>
    <cellStyle name="Output 12 10 4 2" xfId="44229"/>
    <cellStyle name="Output 12 10 4 3" xfId="44230"/>
    <cellStyle name="Output 12 10 4 4" xfId="44231"/>
    <cellStyle name="Output 12 10 5" xfId="44232"/>
    <cellStyle name="Output 12 10 5 2" xfId="44233"/>
    <cellStyle name="Output 12 10 5 3" xfId="44234"/>
    <cellStyle name="Output 12 10 5 4" xfId="44235"/>
    <cellStyle name="Output 12 10 6" xfId="44236"/>
    <cellStyle name="Output 12 10 6 2" xfId="44237"/>
    <cellStyle name="Output 12 10 6 3" xfId="44238"/>
    <cellStyle name="Output 12 10 6 4" xfId="44239"/>
    <cellStyle name="Output 12 10 7" xfId="44240"/>
    <cellStyle name="Output 12 10 7 2" xfId="44241"/>
    <cellStyle name="Output 12 10 7 3" xfId="44242"/>
    <cellStyle name="Output 12 10 7 4" xfId="44243"/>
    <cellStyle name="Output 12 10 8" xfId="44244"/>
    <cellStyle name="Output 12 10 8 2" xfId="44245"/>
    <cellStyle name="Output 12 10 8 3" xfId="44246"/>
    <cellStyle name="Output 12 10 8 4" xfId="44247"/>
    <cellStyle name="Output 12 10 9" xfId="44248"/>
    <cellStyle name="Output 12 10 9 2" xfId="44249"/>
    <cellStyle name="Output 12 10 9 3" xfId="44250"/>
    <cellStyle name="Output 12 10 9 4" xfId="44251"/>
    <cellStyle name="Output 12 11" xfId="44252"/>
    <cellStyle name="Output 12 11 10" xfId="44253"/>
    <cellStyle name="Output 12 11 10 2" xfId="44254"/>
    <cellStyle name="Output 12 11 10 3" xfId="44255"/>
    <cellStyle name="Output 12 11 10 4" xfId="44256"/>
    <cellStyle name="Output 12 11 11" xfId="44257"/>
    <cellStyle name="Output 12 11 11 2" xfId="44258"/>
    <cellStyle name="Output 12 11 11 3" xfId="44259"/>
    <cellStyle name="Output 12 11 11 4" xfId="44260"/>
    <cellStyle name="Output 12 11 12" xfId="44261"/>
    <cellStyle name="Output 12 11 12 2" xfId="44262"/>
    <cellStyle name="Output 12 11 12 3" xfId="44263"/>
    <cellStyle name="Output 12 11 12 4" xfId="44264"/>
    <cellStyle name="Output 12 11 13" xfId="44265"/>
    <cellStyle name="Output 12 11 13 2" xfId="44266"/>
    <cellStyle name="Output 12 11 13 3" xfId="44267"/>
    <cellStyle name="Output 12 11 13 4" xfId="44268"/>
    <cellStyle name="Output 12 11 14" xfId="44269"/>
    <cellStyle name="Output 12 11 14 2" xfId="44270"/>
    <cellStyle name="Output 12 11 14 3" xfId="44271"/>
    <cellStyle name="Output 12 11 14 4" xfId="44272"/>
    <cellStyle name="Output 12 11 15" xfId="44273"/>
    <cellStyle name="Output 12 11 15 2" xfId="44274"/>
    <cellStyle name="Output 12 11 15 3" xfId="44275"/>
    <cellStyle name="Output 12 11 15 4" xfId="44276"/>
    <cellStyle name="Output 12 11 16" xfId="44277"/>
    <cellStyle name="Output 12 11 16 2" xfId="44278"/>
    <cellStyle name="Output 12 11 16 3" xfId="44279"/>
    <cellStyle name="Output 12 11 16 4" xfId="44280"/>
    <cellStyle name="Output 12 11 17" xfId="44281"/>
    <cellStyle name="Output 12 11 17 2" xfId="44282"/>
    <cellStyle name="Output 12 11 17 3" xfId="44283"/>
    <cellStyle name="Output 12 11 17 4" xfId="44284"/>
    <cellStyle name="Output 12 11 18" xfId="44285"/>
    <cellStyle name="Output 12 11 18 2" xfId="44286"/>
    <cellStyle name="Output 12 11 18 3" xfId="44287"/>
    <cellStyle name="Output 12 11 18 4" xfId="44288"/>
    <cellStyle name="Output 12 11 19" xfId="44289"/>
    <cellStyle name="Output 12 11 19 2" xfId="44290"/>
    <cellStyle name="Output 12 11 19 3" xfId="44291"/>
    <cellStyle name="Output 12 11 19 4" xfId="44292"/>
    <cellStyle name="Output 12 11 2" xfId="44293"/>
    <cellStyle name="Output 12 11 2 2" xfId="44294"/>
    <cellStyle name="Output 12 11 2 3" xfId="44295"/>
    <cellStyle name="Output 12 11 2 4" xfId="44296"/>
    <cellStyle name="Output 12 11 20" xfId="44297"/>
    <cellStyle name="Output 12 11 20 2" xfId="44298"/>
    <cellStyle name="Output 12 11 20 3" xfId="44299"/>
    <cellStyle name="Output 12 11 20 4" xfId="44300"/>
    <cellStyle name="Output 12 11 21" xfId="44301"/>
    <cellStyle name="Output 12 11 22" xfId="44302"/>
    <cellStyle name="Output 12 11 3" xfId="44303"/>
    <cellStyle name="Output 12 11 3 2" xfId="44304"/>
    <cellStyle name="Output 12 11 3 3" xfId="44305"/>
    <cellStyle name="Output 12 11 3 4" xfId="44306"/>
    <cellStyle name="Output 12 11 4" xfId="44307"/>
    <cellStyle name="Output 12 11 4 2" xfId="44308"/>
    <cellStyle name="Output 12 11 4 3" xfId="44309"/>
    <cellStyle name="Output 12 11 4 4" xfId="44310"/>
    <cellStyle name="Output 12 11 5" xfId="44311"/>
    <cellStyle name="Output 12 11 5 2" xfId="44312"/>
    <cellStyle name="Output 12 11 5 3" xfId="44313"/>
    <cellStyle name="Output 12 11 5 4" xfId="44314"/>
    <cellStyle name="Output 12 11 6" xfId="44315"/>
    <cellStyle name="Output 12 11 6 2" xfId="44316"/>
    <cellStyle name="Output 12 11 6 3" xfId="44317"/>
    <cellStyle name="Output 12 11 6 4" xfId="44318"/>
    <cellStyle name="Output 12 11 7" xfId="44319"/>
    <cellStyle name="Output 12 11 7 2" xfId="44320"/>
    <cellStyle name="Output 12 11 7 3" xfId="44321"/>
    <cellStyle name="Output 12 11 7 4" xfId="44322"/>
    <cellStyle name="Output 12 11 8" xfId="44323"/>
    <cellStyle name="Output 12 11 8 2" xfId="44324"/>
    <cellStyle name="Output 12 11 8 3" xfId="44325"/>
    <cellStyle name="Output 12 11 8 4" xfId="44326"/>
    <cellStyle name="Output 12 11 9" xfId="44327"/>
    <cellStyle name="Output 12 11 9 2" xfId="44328"/>
    <cellStyle name="Output 12 11 9 3" xfId="44329"/>
    <cellStyle name="Output 12 11 9 4" xfId="44330"/>
    <cellStyle name="Output 12 12" xfId="44331"/>
    <cellStyle name="Output 12 12 10" xfId="44332"/>
    <cellStyle name="Output 12 12 10 2" xfId="44333"/>
    <cellStyle name="Output 12 12 10 3" xfId="44334"/>
    <cellStyle name="Output 12 12 10 4" xfId="44335"/>
    <cellStyle name="Output 12 12 11" xfId="44336"/>
    <cellStyle name="Output 12 12 11 2" xfId="44337"/>
    <cellStyle name="Output 12 12 11 3" xfId="44338"/>
    <cellStyle name="Output 12 12 11 4" xfId="44339"/>
    <cellStyle name="Output 12 12 12" xfId="44340"/>
    <cellStyle name="Output 12 12 12 2" xfId="44341"/>
    <cellStyle name="Output 12 12 12 3" xfId="44342"/>
    <cellStyle name="Output 12 12 12 4" xfId="44343"/>
    <cellStyle name="Output 12 12 13" xfId="44344"/>
    <cellStyle name="Output 12 12 13 2" xfId="44345"/>
    <cellStyle name="Output 12 12 13 3" xfId="44346"/>
    <cellStyle name="Output 12 12 13 4" xfId="44347"/>
    <cellStyle name="Output 12 12 14" xfId="44348"/>
    <cellStyle name="Output 12 12 14 2" xfId="44349"/>
    <cellStyle name="Output 12 12 14 3" xfId="44350"/>
    <cellStyle name="Output 12 12 14 4" xfId="44351"/>
    <cellStyle name="Output 12 12 15" xfId="44352"/>
    <cellStyle name="Output 12 12 15 2" xfId="44353"/>
    <cellStyle name="Output 12 12 15 3" xfId="44354"/>
    <cellStyle name="Output 12 12 15 4" xfId="44355"/>
    <cellStyle name="Output 12 12 16" xfId="44356"/>
    <cellStyle name="Output 12 12 16 2" xfId="44357"/>
    <cellStyle name="Output 12 12 16 3" xfId="44358"/>
    <cellStyle name="Output 12 12 16 4" xfId="44359"/>
    <cellStyle name="Output 12 12 17" xfId="44360"/>
    <cellStyle name="Output 12 12 17 2" xfId="44361"/>
    <cellStyle name="Output 12 12 17 3" xfId="44362"/>
    <cellStyle name="Output 12 12 17 4" xfId="44363"/>
    <cellStyle name="Output 12 12 18" xfId="44364"/>
    <cellStyle name="Output 12 12 18 2" xfId="44365"/>
    <cellStyle name="Output 12 12 18 3" xfId="44366"/>
    <cellStyle name="Output 12 12 18 4" xfId="44367"/>
    <cellStyle name="Output 12 12 19" xfId="44368"/>
    <cellStyle name="Output 12 12 19 2" xfId="44369"/>
    <cellStyle name="Output 12 12 19 3" xfId="44370"/>
    <cellStyle name="Output 12 12 19 4" xfId="44371"/>
    <cellStyle name="Output 12 12 2" xfId="44372"/>
    <cellStyle name="Output 12 12 2 2" xfId="44373"/>
    <cellStyle name="Output 12 12 2 3" xfId="44374"/>
    <cellStyle name="Output 12 12 2 4" xfId="44375"/>
    <cellStyle name="Output 12 12 20" xfId="44376"/>
    <cellStyle name="Output 12 12 20 2" xfId="44377"/>
    <cellStyle name="Output 12 12 20 3" xfId="44378"/>
    <cellStyle name="Output 12 12 20 4" xfId="44379"/>
    <cellStyle name="Output 12 12 21" xfId="44380"/>
    <cellStyle name="Output 12 12 22" xfId="44381"/>
    <cellStyle name="Output 12 12 3" xfId="44382"/>
    <cellStyle name="Output 12 12 3 2" xfId="44383"/>
    <cellStyle name="Output 12 12 3 3" xfId="44384"/>
    <cellStyle name="Output 12 12 3 4" xfId="44385"/>
    <cellStyle name="Output 12 12 4" xfId="44386"/>
    <cellStyle name="Output 12 12 4 2" xfId="44387"/>
    <cellStyle name="Output 12 12 4 3" xfId="44388"/>
    <cellStyle name="Output 12 12 4 4" xfId="44389"/>
    <cellStyle name="Output 12 12 5" xfId="44390"/>
    <cellStyle name="Output 12 12 5 2" xfId="44391"/>
    <cellStyle name="Output 12 12 5 3" xfId="44392"/>
    <cellStyle name="Output 12 12 5 4" xfId="44393"/>
    <cellStyle name="Output 12 12 6" xfId="44394"/>
    <cellStyle name="Output 12 12 6 2" xfId="44395"/>
    <cellStyle name="Output 12 12 6 3" xfId="44396"/>
    <cellStyle name="Output 12 12 6 4" xfId="44397"/>
    <cellStyle name="Output 12 12 7" xfId="44398"/>
    <cellStyle name="Output 12 12 7 2" xfId="44399"/>
    <cellStyle name="Output 12 12 7 3" xfId="44400"/>
    <cellStyle name="Output 12 12 7 4" xfId="44401"/>
    <cellStyle name="Output 12 12 8" xfId="44402"/>
    <cellStyle name="Output 12 12 8 2" xfId="44403"/>
    <cellStyle name="Output 12 12 8 3" xfId="44404"/>
    <cellStyle name="Output 12 12 8 4" xfId="44405"/>
    <cellStyle name="Output 12 12 9" xfId="44406"/>
    <cellStyle name="Output 12 12 9 2" xfId="44407"/>
    <cellStyle name="Output 12 12 9 3" xfId="44408"/>
    <cellStyle name="Output 12 12 9 4" xfId="44409"/>
    <cellStyle name="Output 12 13" xfId="44410"/>
    <cellStyle name="Output 12 13 10" xfId="44411"/>
    <cellStyle name="Output 12 13 10 2" xfId="44412"/>
    <cellStyle name="Output 12 13 10 3" xfId="44413"/>
    <cellStyle name="Output 12 13 10 4" xfId="44414"/>
    <cellStyle name="Output 12 13 11" xfId="44415"/>
    <cellStyle name="Output 12 13 11 2" xfId="44416"/>
    <cellStyle name="Output 12 13 11 3" xfId="44417"/>
    <cellStyle name="Output 12 13 11 4" xfId="44418"/>
    <cellStyle name="Output 12 13 12" xfId="44419"/>
    <cellStyle name="Output 12 13 12 2" xfId="44420"/>
    <cellStyle name="Output 12 13 12 3" xfId="44421"/>
    <cellStyle name="Output 12 13 12 4" xfId="44422"/>
    <cellStyle name="Output 12 13 13" xfId="44423"/>
    <cellStyle name="Output 12 13 13 2" xfId="44424"/>
    <cellStyle name="Output 12 13 13 3" xfId="44425"/>
    <cellStyle name="Output 12 13 13 4" xfId="44426"/>
    <cellStyle name="Output 12 13 14" xfId="44427"/>
    <cellStyle name="Output 12 13 14 2" xfId="44428"/>
    <cellStyle name="Output 12 13 14 3" xfId="44429"/>
    <cellStyle name="Output 12 13 14 4" xfId="44430"/>
    <cellStyle name="Output 12 13 15" xfId="44431"/>
    <cellStyle name="Output 12 13 15 2" xfId="44432"/>
    <cellStyle name="Output 12 13 15 3" xfId="44433"/>
    <cellStyle name="Output 12 13 15 4" xfId="44434"/>
    <cellStyle name="Output 12 13 16" xfId="44435"/>
    <cellStyle name="Output 12 13 16 2" xfId="44436"/>
    <cellStyle name="Output 12 13 16 3" xfId="44437"/>
    <cellStyle name="Output 12 13 16 4" xfId="44438"/>
    <cellStyle name="Output 12 13 17" xfId="44439"/>
    <cellStyle name="Output 12 13 17 2" xfId="44440"/>
    <cellStyle name="Output 12 13 17 3" xfId="44441"/>
    <cellStyle name="Output 12 13 17 4" xfId="44442"/>
    <cellStyle name="Output 12 13 18" xfId="44443"/>
    <cellStyle name="Output 12 13 18 2" xfId="44444"/>
    <cellStyle name="Output 12 13 18 3" xfId="44445"/>
    <cellStyle name="Output 12 13 18 4" xfId="44446"/>
    <cellStyle name="Output 12 13 19" xfId="44447"/>
    <cellStyle name="Output 12 13 19 2" xfId="44448"/>
    <cellStyle name="Output 12 13 19 3" xfId="44449"/>
    <cellStyle name="Output 12 13 19 4" xfId="44450"/>
    <cellStyle name="Output 12 13 2" xfId="44451"/>
    <cellStyle name="Output 12 13 2 2" xfId="44452"/>
    <cellStyle name="Output 12 13 2 3" xfId="44453"/>
    <cellStyle name="Output 12 13 2 4" xfId="44454"/>
    <cellStyle name="Output 12 13 20" xfId="44455"/>
    <cellStyle name="Output 12 13 20 2" xfId="44456"/>
    <cellStyle name="Output 12 13 20 3" xfId="44457"/>
    <cellStyle name="Output 12 13 20 4" xfId="44458"/>
    <cellStyle name="Output 12 13 21" xfId="44459"/>
    <cellStyle name="Output 12 13 22" xfId="44460"/>
    <cellStyle name="Output 12 13 3" xfId="44461"/>
    <cellStyle name="Output 12 13 3 2" xfId="44462"/>
    <cellStyle name="Output 12 13 3 3" xfId="44463"/>
    <cellStyle name="Output 12 13 3 4" xfId="44464"/>
    <cellStyle name="Output 12 13 4" xfId="44465"/>
    <cellStyle name="Output 12 13 4 2" xfId="44466"/>
    <cellStyle name="Output 12 13 4 3" xfId="44467"/>
    <cellStyle name="Output 12 13 4 4" xfId="44468"/>
    <cellStyle name="Output 12 13 5" xfId="44469"/>
    <cellStyle name="Output 12 13 5 2" xfId="44470"/>
    <cellStyle name="Output 12 13 5 3" xfId="44471"/>
    <cellStyle name="Output 12 13 5 4" xfId="44472"/>
    <cellStyle name="Output 12 13 6" xfId="44473"/>
    <cellStyle name="Output 12 13 6 2" xfId="44474"/>
    <cellStyle name="Output 12 13 6 3" xfId="44475"/>
    <cellStyle name="Output 12 13 6 4" xfId="44476"/>
    <cellStyle name="Output 12 13 7" xfId="44477"/>
    <cellStyle name="Output 12 13 7 2" xfId="44478"/>
    <cellStyle name="Output 12 13 7 3" xfId="44479"/>
    <cellStyle name="Output 12 13 7 4" xfId="44480"/>
    <cellStyle name="Output 12 13 8" xfId="44481"/>
    <cellStyle name="Output 12 13 8 2" xfId="44482"/>
    <cellStyle name="Output 12 13 8 3" xfId="44483"/>
    <cellStyle name="Output 12 13 8 4" xfId="44484"/>
    <cellStyle name="Output 12 13 9" xfId="44485"/>
    <cellStyle name="Output 12 13 9 2" xfId="44486"/>
    <cellStyle name="Output 12 13 9 3" xfId="44487"/>
    <cellStyle name="Output 12 13 9 4" xfId="44488"/>
    <cellStyle name="Output 12 14" xfId="44489"/>
    <cellStyle name="Output 12 14 10" xfId="44490"/>
    <cellStyle name="Output 12 14 10 2" xfId="44491"/>
    <cellStyle name="Output 12 14 10 3" xfId="44492"/>
    <cellStyle name="Output 12 14 10 4" xfId="44493"/>
    <cellStyle name="Output 12 14 11" xfId="44494"/>
    <cellStyle name="Output 12 14 11 2" xfId="44495"/>
    <cellStyle name="Output 12 14 11 3" xfId="44496"/>
    <cellStyle name="Output 12 14 11 4" xfId="44497"/>
    <cellStyle name="Output 12 14 12" xfId="44498"/>
    <cellStyle name="Output 12 14 12 2" xfId="44499"/>
    <cellStyle name="Output 12 14 12 3" xfId="44500"/>
    <cellStyle name="Output 12 14 12 4" xfId="44501"/>
    <cellStyle name="Output 12 14 13" xfId="44502"/>
    <cellStyle name="Output 12 14 13 2" xfId="44503"/>
    <cellStyle name="Output 12 14 13 3" xfId="44504"/>
    <cellStyle name="Output 12 14 13 4" xfId="44505"/>
    <cellStyle name="Output 12 14 14" xfId="44506"/>
    <cellStyle name="Output 12 14 14 2" xfId="44507"/>
    <cellStyle name="Output 12 14 14 3" xfId="44508"/>
    <cellStyle name="Output 12 14 14 4" xfId="44509"/>
    <cellStyle name="Output 12 14 15" xfId="44510"/>
    <cellStyle name="Output 12 14 15 2" xfId="44511"/>
    <cellStyle name="Output 12 14 15 3" xfId="44512"/>
    <cellStyle name="Output 12 14 15 4" xfId="44513"/>
    <cellStyle name="Output 12 14 16" xfId="44514"/>
    <cellStyle name="Output 12 14 16 2" xfId="44515"/>
    <cellStyle name="Output 12 14 16 3" xfId="44516"/>
    <cellStyle name="Output 12 14 16 4" xfId="44517"/>
    <cellStyle name="Output 12 14 17" xfId="44518"/>
    <cellStyle name="Output 12 14 17 2" xfId="44519"/>
    <cellStyle name="Output 12 14 17 3" xfId="44520"/>
    <cellStyle name="Output 12 14 17 4" xfId="44521"/>
    <cellStyle name="Output 12 14 18" xfId="44522"/>
    <cellStyle name="Output 12 14 18 2" xfId="44523"/>
    <cellStyle name="Output 12 14 18 3" xfId="44524"/>
    <cellStyle name="Output 12 14 18 4" xfId="44525"/>
    <cellStyle name="Output 12 14 19" xfId="44526"/>
    <cellStyle name="Output 12 14 19 2" xfId="44527"/>
    <cellStyle name="Output 12 14 19 3" xfId="44528"/>
    <cellStyle name="Output 12 14 19 4" xfId="44529"/>
    <cellStyle name="Output 12 14 2" xfId="44530"/>
    <cellStyle name="Output 12 14 2 2" xfId="44531"/>
    <cellStyle name="Output 12 14 2 3" xfId="44532"/>
    <cellStyle name="Output 12 14 2 4" xfId="44533"/>
    <cellStyle name="Output 12 14 20" xfId="44534"/>
    <cellStyle name="Output 12 14 20 2" xfId="44535"/>
    <cellStyle name="Output 12 14 20 3" xfId="44536"/>
    <cellStyle name="Output 12 14 20 4" xfId="44537"/>
    <cellStyle name="Output 12 14 21" xfId="44538"/>
    <cellStyle name="Output 12 14 22" xfId="44539"/>
    <cellStyle name="Output 12 14 3" xfId="44540"/>
    <cellStyle name="Output 12 14 3 2" xfId="44541"/>
    <cellStyle name="Output 12 14 3 3" xfId="44542"/>
    <cellStyle name="Output 12 14 3 4" xfId="44543"/>
    <cellStyle name="Output 12 14 4" xfId="44544"/>
    <cellStyle name="Output 12 14 4 2" xfId="44545"/>
    <cellStyle name="Output 12 14 4 3" xfId="44546"/>
    <cellStyle name="Output 12 14 4 4" xfId="44547"/>
    <cellStyle name="Output 12 14 5" xfId="44548"/>
    <cellStyle name="Output 12 14 5 2" xfId="44549"/>
    <cellStyle name="Output 12 14 5 3" xfId="44550"/>
    <cellStyle name="Output 12 14 5 4" xfId="44551"/>
    <cellStyle name="Output 12 14 6" xfId="44552"/>
    <cellStyle name="Output 12 14 6 2" xfId="44553"/>
    <cellStyle name="Output 12 14 6 3" xfId="44554"/>
    <cellStyle name="Output 12 14 6 4" xfId="44555"/>
    <cellStyle name="Output 12 14 7" xfId="44556"/>
    <cellStyle name="Output 12 14 7 2" xfId="44557"/>
    <cellStyle name="Output 12 14 7 3" xfId="44558"/>
    <cellStyle name="Output 12 14 7 4" xfId="44559"/>
    <cellStyle name="Output 12 14 8" xfId="44560"/>
    <cellStyle name="Output 12 14 8 2" xfId="44561"/>
    <cellStyle name="Output 12 14 8 3" xfId="44562"/>
    <cellStyle name="Output 12 14 8 4" xfId="44563"/>
    <cellStyle name="Output 12 14 9" xfId="44564"/>
    <cellStyle name="Output 12 14 9 2" xfId="44565"/>
    <cellStyle name="Output 12 14 9 3" xfId="44566"/>
    <cellStyle name="Output 12 14 9 4" xfId="44567"/>
    <cellStyle name="Output 12 15" xfId="44568"/>
    <cellStyle name="Output 12 15 10" xfId="44569"/>
    <cellStyle name="Output 12 15 10 2" xfId="44570"/>
    <cellStyle name="Output 12 15 10 3" xfId="44571"/>
    <cellStyle name="Output 12 15 10 4" xfId="44572"/>
    <cellStyle name="Output 12 15 11" xfId="44573"/>
    <cellStyle name="Output 12 15 11 2" xfId="44574"/>
    <cellStyle name="Output 12 15 11 3" xfId="44575"/>
    <cellStyle name="Output 12 15 11 4" xfId="44576"/>
    <cellStyle name="Output 12 15 12" xfId="44577"/>
    <cellStyle name="Output 12 15 12 2" xfId="44578"/>
    <cellStyle name="Output 12 15 12 3" xfId="44579"/>
    <cellStyle name="Output 12 15 12 4" xfId="44580"/>
    <cellStyle name="Output 12 15 13" xfId="44581"/>
    <cellStyle name="Output 12 15 13 2" xfId="44582"/>
    <cellStyle name="Output 12 15 13 3" xfId="44583"/>
    <cellStyle name="Output 12 15 13 4" xfId="44584"/>
    <cellStyle name="Output 12 15 14" xfId="44585"/>
    <cellStyle name="Output 12 15 14 2" xfId="44586"/>
    <cellStyle name="Output 12 15 14 3" xfId="44587"/>
    <cellStyle name="Output 12 15 14 4" xfId="44588"/>
    <cellStyle name="Output 12 15 15" xfId="44589"/>
    <cellStyle name="Output 12 15 15 2" xfId="44590"/>
    <cellStyle name="Output 12 15 15 3" xfId="44591"/>
    <cellStyle name="Output 12 15 15 4" xfId="44592"/>
    <cellStyle name="Output 12 15 16" xfId="44593"/>
    <cellStyle name="Output 12 15 16 2" xfId="44594"/>
    <cellStyle name="Output 12 15 16 3" xfId="44595"/>
    <cellStyle name="Output 12 15 16 4" xfId="44596"/>
    <cellStyle name="Output 12 15 17" xfId="44597"/>
    <cellStyle name="Output 12 15 17 2" xfId="44598"/>
    <cellStyle name="Output 12 15 17 3" xfId="44599"/>
    <cellStyle name="Output 12 15 17 4" xfId="44600"/>
    <cellStyle name="Output 12 15 18" xfId="44601"/>
    <cellStyle name="Output 12 15 18 2" xfId="44602"/>
    <cellStyle name="Output 12 15 18 3" xfId="44603"/>
    <cellStyle name="Output 12 15 18 4" xfId="44604"/>
    <cellStyle name="Output 12 15 19" xfId="44605"/>
    <cellStyle name="Output 12 15 19 2" xfId="44606"/>
    <cellStyle name="Output 12 15 19 3" xfId="44607"/>
    <cellStyle name="Output 12 15 19 4" xfId="44608"/>
    <cellStyle name="Output 12 15 2" xfId="44609"/>
    <cellStyle name="Output 12 15 2 2" xfId="44610"/>
    <cellStyle name="Output 12 15 2 3" xfId="44611"/>
    <cellStyle name="Output 12 15 2 4" xfId="44612"/>
    <cellStyle name="Output 12 15 20" xfId="44613"/>
    <cellStyle name="Output 12 15 20 2" xfId="44614"/>
    <cellStyle name="Output 12 15 20 3" xfId="44615"/>
    <cellStyle name="Output 12 15 20 4" xfId="44616"/>
    <cellStyle name="Output 12 15 21" xfId="44617"/>
    <cellStyle name="Output 12 15 22" xfId="44618"/>
    <cellStyle name="Output 12 15 3" xfId="44619"/>
    <cellStyle name="Output 12 15 3 2" xfId="44620"/>
    <cellStyle name="Output 12 15 3 3" xfId="44621"/>
    <cellStyle name="Output 12 15 3 4" xfId="44622"/>
    <cellStyle name="Output 12 15 4" xfId="44623"/>
    <cellStyle name="Output 12 15 4 2" xfId="44624"/>
    <cellStyle name="Output 12 15 4 3" xfId="44625"/>
    <cellStyle name="Output 12 15 4 4" xfId="44626"/>
    <cellStyle name="Output 12 15 5" xfId="44627"/>
    <cellStyle name="Output 12 15 5 2" xfId="44628"/>
    <cellStyle name="Output 12 15 5 3" xfId="44629"/>
    <cellStyle name="Output 12 15 5 4" xfId="44630"/>
    <cellStyle name="Output 12 15 6" xfId="44631"/>
    <cellStyle name="Output 12 15 6 2" xfId="44632"/>
    <cellStyle name="Output 12 15 6 3" xfId="44633"/>
    <cellStyle name="Output 12 15 6 4" xfId="44634"/>
    <cellStyle name="Output 12 15 7" xfId="44635"/>
    <cellStyle name="Output 12 15 7 2" xfId="44636"/>
    <cellStyle name="Output 12 15 7 3" xfId="44637"/>
    <cellStyle name="Output 12 15 7 4" xfId="44638"/>
    <cellStyle name="Output 12 15 8" xfId="44639"/>
    <cellStyle name="Output 12 15 8 2" xfId="44640"/>
    <cellStyle name="Output 12 15 8 3" xfId="44641"/>
    <cellStyle name="Output 12 15 8 4" xfId="44642"/>
    <cellStyle name="Output 12 15 9" xfId="44643"/>
    <cellStyle name="Output 12 15 9 2" xfId="44644"/>
    <cellStyle name="Output 12 15 9 3" xfId="44645"/>
    <cellStyle name="Output 12 15 9 4" xfId="44646"/>
    <cellStyle name="Output 12 16" xfId="44647"/>
    <cellStyle name="Output 12 16 10" xfId="44648"/>
    <cellStyle name="Output 12 16 10 2" xfId="44649"/>
    <cellStyle name="Output 12 16 10 3" xfId="44650"/>
    <cellStyle name="Output 12 16 10 4" xfId="44651"/>
    <cellStyle name="Output 12 16 11" xfId="44652"/>
    <cellStyle name="Output 12 16 11 2" xfId="44653"/>
    <cellStyle name="Output 12 16 11 3" xfId="44654"/>
    <cellStyle name="Output 12 16 11 4" xfId="44655"/>
    <cellStyle name="Output 12 16 12" xfId="44656"/>
    <cellStyle name="Output 12 16 12 2" xfId="44657"/>
    <cellStyle name="Output 12 16 12 3" xfId="44658"/>
    <cellStyle name="Output 12 16 12 4" xfId="44659"/>
    <cellStyle name="Output 12 16 13" xfId="44660"/>
    <cellStyle name="Output 12 16 13 2" xfId="44661"/>
    <cellStyle name="Output 12 16 13 3" xfId="44662"/>
    <cellStyle name="Output 12 16 13 4" xfId="44663"/>
    <cellStyle name="Output 12 16 14" xfId="44664"/>
    <cellStyle name="Output 12 16 14 2" xfId="44665"/>
    <cellStyle name="Output 12 16 14 3" xfId="44666"/>
    <cellStyle name="Output 12 16 14 4" xfId="44667"/>
    <cellStyle name="Output 12 16 15" xfId="44668"/>
    <cellStyle name="Output 12 16 15 2" xfId="44669"/>
    <cellStyle name="Output 12 16 15 3" xfId="44670"/>
    <cellStyle name="Output 12 16 15 4" xfId="44671"/>
    <cellStyle name="Output 12 16 16" xfId="44672"/>
    <cellStyle name="Output 12 16 16 2" xfId="44673"/>
    <cellStyle name="Output 12 16 16 3" xfId="44674"/>
    <cellStyle name="Output 12 16 16 4" xfId="44675"/>
    <cellStyle name="Output 12 16 17" xfId="44676"/>
    <cellStyle name="Output 12 16 17 2" xfId="44677"/>
    <cellStyle name="Output 12 16 17 3" xfId="44678"/>
    <cellStyle name="Output 12 16 17 4" xfId="44679"/>
    <cellStyle name="Output 12 16 18" xfId="44680"/>
    <cellStyle name="Output 12 16 18 2" xfId="44681"/>
    <cellStyle name="Output 12 16 18 3" xfId="44682"/>
    <cellStyle name="Output 12 16 18 4" xfId="44683"/>
    <cellStyle name="Output 12 16 19" xfId="44684"/>
    <cellStyle name="Output 12 16 19 2" xfId="44685"/>
    <cellStyle name="Output 12 16 19 3" xfId="44686"/>
    <cellStyle name="Output 12 16 19 4" xfId="44687"/>
    <cellStyle name="Output 12 16 2" xfId="44688"/>
    <cellStyle name="Output 12 16 2 2" xfId="44689"/>
    <cellStyle name="Output 12 16 2 3" xfId="44690"/>
    <cellStyle name="Output 12 16 2 4" xfId="44691"/>
    <cellStyle name="Output 12 16 20" xfId="44692"/>
    <cellStyle name="Output 12 16 20 2" xfId="44693"/>
    <cellStyle name="Output 12 16 20 3" xfId="44694"/>
    <cellStyle name="Output 12 16 20 4" xfId="44695"/>
    <cellStyle name="Output 12 16 21" xfId="44696"/>
    <cellStyle name="Output 12 16 22" xfId="44697"/>
    <cellStyle name="Output 12 16 3" xfId="44698"/>
    <cellStyle name="Output 12 16 3 2" xfId="44699"/>
    <cellStyle name="Output 12 16 3 3" xfId="44700"/>
    <cellStyle name="Output 12 16 3 4" xfId="44701"/>
    <cellStyle name="Output 12 16 4" xfId="44702"/>
    <cellStyle name="Output 12 16 4 2" xfId="44703"/>
    <cellStyle name="Output 12 16 4 3" xfId="44704"/>
    <cellStyle name="Output 12 16 4 4" xfId="44705"/>
    <cellStyle name="Output 12 16 5" xfId="44706"/>
    <cellStyle name="Output 12 16 5 2" xfId="44707"/>
    <cellStyle name="Output 12 16 5 3" xfId="44708"/>
    <cellStyle name="Output 12 16 5 4" xfId="44709"/>
    <cellStyle name="Output 12 16 6" xfId="44710"/>
    <cellStyle name="Output 12 16 6 2" xfId="44711"/>
    <cellStyle name="Output 12 16 6 3" xfId="44712"/>
    <cellStyle name="Output 12 16 6 4" xfId="44713"/>
    <cellStyle name="Output 12 16 7" xfId="44714"/>
    <cellStyle name="Output 12 16 7 2" xfId="44715"/>
    <cellStyle name="Output 12 16 7 3" xfId="44716"/>
    <cellStyle name="Output 12 16 7 4" xfId="44717"/>
    <cellStyle name="Output 12 16 8" xfId="44718"/>
    <cellStyle name="Output 12 16 8 2" xfId="44719"/>
    <cellStyle name="Output 12 16 8 3" xfId="44720"/>
    <cellStyle name="Output 12 16 8 4" xfId="44721"/>
    <cellStyle name="Output 12 16 9" xfId="44722"/>
    <cellStyle name="Output 12 16 9 2" xfId="44723"/>
    <cellStyle name="Output 12 16 9 3" xfId="44724"/>
    <cellStyle name="Output 12 16 9 4" xfId="44725"/>
    <cellStyle name="Output 12 17" xfId="44726"/>
    <cellStyle name="Output 12 17 10" xfId="44727"/>
    <cellStyle name="Output 12 17 10 2" xfId="44728"/>
    <cellStyle name="Output 12 17 10 3" xfId="44729"/>
    <cellStyle name="Output 12 17 10 4" xfId="44730"/>
    <cellStyle name="Output 12 17 11" xfId="44731"/>
    <cellStyle name="Output 12 17 11 2" xfId="44732"/>
    <cellStyle name="Output 12 17 11 3" xfId="44733"/>
    <cellStyle name="Output 12 17 11 4" xfId="44734"/>
    <cellStyle name="Output 12 17 12" xfId="44735"/>
    <cellStyle name="Output 12 17 12 2" xfId="44736"/>
    <cellStyle name="Output 12 17 12 3" xfId="44737"/>
    <cellStyle name="Output 12 17 12 4" xfId="44738"/>
    <cellStyle name="Output 12 17 13" xfId="44739"/>
    <cellStyle name="Output 12 17 13 2" xfId="44740"/>
    <cellStyle name="Output 12 17 13 3" xfId="44741"/>
    <cellStyle name="Output 12 17 13 4" xfId="44742"/>
    <cellStyle name="Output 12 17 14" xfId="44743"/>
    <cellStyle name="Output 12 17 14 2" xfId="44744"/>
    <cellStyle name="Output 12 17 14 3" xfId="44745"/>
    <cellStyle name="Output 12 17 14 4" xfId="44746"/>
    <cellStyle name="Output 12 17 15" xfId="44747"/>
    <cellStyle name="Output 12 17 15 2" xfId="44748"/>
    <cellStyle name="Output 12 17 15 3" xfId="44749"/>
    <cellStyle name="Output 12 17 15 4" xfId="44750"/>
    <cellStyle name="Output 12 17 16" xfId="44751"/>
    <cellStyle name="Output 12 17 16 2" xfId="44752"/>
    <cellStyle name="Output 12 17 16 3" xfId="44753"/>
    <cellStyle name="Output 12 17 16 4" xfId="44754"/>
    <cellStyle name="Output 12 17 17" xfId="44755"/>
    <cellStyle name="Output 12 17 17 2" xfId="44756"/>
    <cellStyle name="Output 12 17 17 3" xfId="44757"/>
    <cellStyle name="Output 12 17 17 4" xfId="44758"/>
    <cellStyle name="Output 12 17 18" xfId="44759"/>
    <cellStyle name="Output 12 17 18 2" xfId="44760"/>
    <cellStyle name="Output 12 17 18 3" xfId="44761"/>
    <cellStyle name="Output 12 17 18 4" xfId="44762"/>
    <cellStyle name="Output 12 17 19" xfId="44763"/>
    <cellStyle name="Output 12 17 19 2" xfId="44764"/>
    <cellStyle name="Output 12 17 19 3" xfId="44765"/>
    <cellStyle name="Output 12 17 19 4" xfId="44766"/>
    <cellStyle name="Output 12 17 2" xfId="44767"/>
    <cellStyle name="Output 12 17 2 2" xfId="44768"/>
    <cellStyle name="Output 12 17 2 3" xfId="44769"/>
    <cellStyle name="Output 12 17 2 4" xfId="44770"/>
    <cellStyle name="Output 12 17 20" xfId="44771"/>
    <cellStyle name="Output 12 17 20 2" xfId="44772"/>
    <cellStyle name="Output 12 17 20 3" xfId="44773"/>
    <cellStyle name="Output 12 17 20 4" xfId="44774"/>
    <cellStyle name="Output 12 17 21" xfId="44775"/>
    <cellStyle name="Output 12 17 22" xfId="44776"/>
    <cellStyle name="Output 12 17 3" xfId="44777"/>
    <cellStyle name="Output 12 17 3 2" xfId="44778"/>
    <cellStyle name="Output 12 17 3 3" xfId="44779"/>
    <cellStyle name="Output 12 17 3 4" xfId="44780"/>
    <cellStyle name="Output 12 17 4" xfId="44781"/>
    <cellStyle name="Output 12 17 4 2" xfId="44782"/>
    <cellStyle name="Output 12 17 4 3" xfId="44783"/>
    <cellStyle name="Output 12 17 4 4" xfId="44784"/>
    <cellStyle name="Output 12 17 5" xfId="44785"/>
    <cellStyle name="Output 12 17 5 2" xfId="44786"/>
    <cellStyle name="Output 12 17 5 3" xfId="44787"/>
    <cellStyle name="Output 12 17 5 4" xfId="44788"/>
    <cellStyle name="Output 12 17 6" xfId="44789"/>
    <cellStyle name="Output 12 17 6 2" xfId="44790"/>
    <cellStyle name="Output 12 17 6 3" xfId="44791"/>
    <cellStyle name="Output 12 17 6 4" xfId="44792"/>
    <cellStyle name="Output 12 17 7" xfId="44793"/>
    <cellStyle name="Output 12 17 7 2" xfId="44794"/>
    <cellStyle name="Output 12 17 7 3" xfId="44795"/>
    <cellStyle name="Output 12 17 7 4" xfId="44796"/>
    <cellStyle name="Output 12 17 8" xfId="44797"/>
    <cellStyle name="Output 12 17 8 2" xfId="44798"/>
    <cellStyle name="Output 12 17 8 3" xfId="44799"/>
    <cellStyle name="Output 12 17 8 4" xfId="44800"/>
    <cellStyle name="Output 12 17 9" xfId="44801"/>
    <cellStyle name="Output 12 17 9 2" xfId="44802"/>
    <cellStyle name="Output 12 17 9 3" xfId="44803"/>
    <cellStyle name="Output 12 17 9 4" xfId="44804"/>
    <cellStyle name="Output 12 18" xfId="44805"/>
    <cellStyle name="Output 12 18 10" xfId="44806"/>
    <cellStyle name="Output 12 18 10 2" xfId="44807"/>
    <cellStyle name="Output 12 18 10 3" xfId="44808"/>
    <cellStyle name="Output 12 18 10 4" xfId="44809"/>
    <cellStyle name="Output 12 18 11" xfId="44810"/>
    <cellStyle name="Output 12 18 11 2" xfId="44811"/>
    <cellStyle name="Output 12 18 11 3" xfId="44812"/>
    <cellStyle name="Output 12 18 11 4" xfId="44813"/>
    <cellStyle name="Output 12 18 12" xfId="44814"/>
    <cellStyle name="Output 12 18 12 2" xfId="44815"/>
    <cellStyle name="Output 12 18 12 3" xfId="44816"/>
    <cellStyle name="Output 12 18 12 4" xfId="44817"/>
    <cellStyle name="Output 12 18 13" xfId="44818"/>
    <cellStyle name="Output 12 18 13 2" xfId="44819"/>
    <cellStyle name="Output 12 18 13 3" xfId="44820"/>
    <cellStyle name="Output 12 18 13 4" xfId="44821"/>
    <cellStyle name="Output 12 18 14" xfId="44822"/>
    <cellStyle name="Output 12 18 14 2" xfId="44823"/>
    <cellStyle name="Output 12 18 14 3" xfId="44824"/>
    <cellStyle name="Output 12 18 14 4" xfId="44825"/>
    <cellStyle name="Output 12 18 15" xfId="44826"/>
    <cellStyle name="Output 12 18 15 2" xfId="44827"/>
    <cellStyle name="Output 12 18 15 3" xfId="44828"/>
    <cellStyle name="Output 12 18 15 4" xfId="44829"/>
    <cellStyle name="Output 12 18 16" xfId="44830"/>
    <cellStyle name="Output 12 18 16 2" xfId="44831"/>
    <cellStyle name="Output 12 18 16 3" xfId="44832"/>
    <cellStyle name="Output 12 18 16 4" xfId="44833"/>
    <cellStyle name="Output 12 18 17" xfId="44834"/>
    <cellStyle name="Output 12 18 17 2" xfId="44835"/>
    <cellStyle name="Output 12 18 17 3" xfId="44836"/>
    <cellStyle name="Output 12 18 17 4" xfId="44837"/>
    <cellStyle name="Output 12 18 18" xfId="44838"/>
    <cellStyle name="Output 12 18 18 2" xfId="44839"/>
    <cellStyle name="Output 12 18 18 3" xfId="44840"/>
    <cellStyle name="Output 12 18 18 4" xfId="44841"/>
    <cellStyle name="Output 12 18 19" xfId="44842"/>
    <cellStyle name="Output 12 18 19 2" xfId="44843"/>
    <cellStyle name="Output 12 18 19 3" xfId="44844"/>
    <cellStyle name="Output 12 18 19 4" xfId="44845"/>
    <cellStyle name="Output 12 18 2" xfId="44846"/>
    <cellStyle name="Output 12 18 2 2" xfId="44847"/>
    <cellStyle name="Output 12 18 2 3" xfId="44848"/>
    <cellStyle name="Output 12 18 2 4" xfId="44849"/>
    <cellStyle name="Output 12 18 20" xfId="44850"/>
    <cellStyle name="Output 12 18 20 2" xfId="44851"/>
    <cellStyle name="Output 12 18 20 3" xfId="44852"/>
    <cellStyle name="Output 12 18 20 4" xfId="44853"/>
    <cellStyle name="Output 12 18 21" xfId="44854"/>
    <cellStyle name="Output 12 18 22" xfId="44855"/>
    <cellStyle name="Output 12 18 3" xfId="44856"/>
    <cellStyle name="Output 12 18 3 2" xfId="44857"/>
    <cellStyle name="Output 12 18 3 3" xfId="44858"/>
    <cellStyle name="Output 12 18 3 4" xfId="44859"/>
    <cellStyle name="Output 12 18 4" xfId="44860"/>
    <cellStyle name="Output 12 18 4 2" xfId="44861"/>
    <cellStyle name="Output 12 18 4 3" xfId="44862"/>
    <cellStyle name="Output 12 18 4 4" xfId="44863"/>
    <cellStyle name="Output 12 18 5" xfId="44864"/>
    <cellStyle name="Output 12 18 5 2" xfId="44865"/>
    <cellStyle name="Output 12 18 5 3" xfId="44866"/>
    <cellStyle name="Output 12 18 5 4" xfId="44867"/>
    <cellStyle name="Output 12 18 6" xfId="44868"/>
    <cellStyle name="Output 12 18 6 2" xfId="44869"/>
    <cellStyle name="Output 12 18 6 3" xfId="44870"/>
    <cellStyle name="Output 12 18 6 4" xfId="44871"/>
    <cellStyle name="Output 12 18 7" xfId="44872"/>
    <cellStyle name="Output 12 18 7 2" xfId="44873"/>
    <cellStyle name="Output 12 18 7 3" xfId="44874"/>
    <cellStyle name="Output 12 18 7 4" xfId="44875"/>
    <cellStyle name="Output 12 18 8" xfId="44876"/>
    <cellStyle name="Output 12 18 8 2" xfId="44877"/>
    <cellStyle name="Output 12 18 8 3" xfId="44878"/>
    <cellStyle name="Output 12 18 8 4" xfId="44879"/>
    <cellStyle name="Output 12 18 9" xfId="44880"/>
    <cellStyle name="Output 12 18 9 2" xfId="44881"/>
    <cellStyle name="Output 12 18 9 3" xfId="44882"/>
    <cellStyle name="Output 12 18 9 4" xfId="44883"/>
    <cellStyle name="Output 12 19" xfId="44884"/>
    <cellStyle name="Output 12 19 10" xfId="44885"/>
    <cellStyle name="Output 12 19 10 2" xfId="44886"/>
    <cellStyle name="Output 12 19 10 3" xfId="44887"/>
    <cellStyle name="Output 12 19 10 4" xfId="44888"/>
    <cellStyle name="Output 12 19 11" xfId="44889"/>
    <cellStyle name="Output 12 19 11 2" xfId="44890"/>
    <cellStyle name="Output 12 19 11 3" xfId="44891"/>
    <cellStyle name="Output 12 19 11 4" xfId="44892"/>
    <cellStyle name="Output 12 19 12" xfId="44893"/>
    <cellStyle name="Output 12 19 12 2" xfId="44894"/>
    <cellStyle name="Output 12 19 12 3" xfId="44895"/>
    <cellStyle name="Output 12 19 12 4" xfId="44896"/>
    <cellStyle name="Output 12 19 13" xfId="44897"/>
    <cellStyle name="Output 12 19 13 2" xfId="44898"/>
    <cellStyle name="Output 12 19 13 3" xfId="44899"/>
    <cellStyle name="Output 12 19 13 4" xfId="44900"/>
    <cellStyle name="Output 12 19 14" xfId="44901"/>
    <cellStyle name="Output 12 19 14 2" xfId="44902"/>
    <cellStyle name="Output 12 19 14 3" xfId="44903"/>
    <cellStyle name="Output 12 19 14 4" xfId="44904"/>
    <cellStyle name="Output 12 19 15" xfId="44905"/>
    <cellStyle name="Output 12 19 15 2" xfId="44906"/>
    <cellStyle name="Output 12 19 15 3" xfId="44907"/>
    <cellStyle name="Output 12 19 15 4" xfId="44908"/>
    <cellStyle name="Output 12 19 16" xfId="44909"/>
    <cellStyle name="Output 12 19 16 2" xfId="44910"/>
    <cellStyle name="Output 12 19 16 3" xfId="44911"/>
    <cellStyle name="Output 12 19 16 4" xfId="44912"/>
    <cellStyle name="Output 12 19 17" xfId="44913"/>
    <cellStyle name="Output 12 19 17 2" xfId="44914"/>
    <cellStyle name="Output 12 19 17 3" xfId="44915"/>
    <cellStyle name="Output 12 19 17 4" xfId="44916"/>
    <cellStyle name="Output 12 19 18" xfId="44917"/>
    <cellStyle name="Output 12 19 18 2" xfId="44918"/>
    <cellStyle name="Output 12 19 18 3" xfId="44919"/>
    <cellStyle name="Output 12 19 18 4" xfId="44920"/>
    <cellStyle name="Output 12 19 19" xfId="44921"/>
    <cellStyle name="Output 12 19 19 2" xfId="44922"/>
    <cellStyle name="Output 12 19 19 3" xfId="44923"/>
    <cellStyle name="Output 12 19 19 4" xfId="44924"/>
    <cellStyle name="Output 12 19 2" xfId="44925"/>
    <cellStyle name="Output 12 19 2 2" xfId="44926"/>
    <cellStyle name="Output 12 19 2 3" xfId="44927"/>
    <cellStyle name="Output 12 19 2 4" xfId="44928"/>
    <cellStyle name="Output 12 19 20" xfId="44929"/>
    <cellStyle name="Output 12 19 20 2" xfId="44930"/>
    <cellStyle name="Output 12 19 20 3" xfId="44931"/>
    <cellStyle name="Output 12 19 20 4" xfId="44932"/>
    <cellStyle name="Output 12 19 21" xfId="44933"/>
    <cellStyle name="Output 12 19 22" xfId="44934"/>
    <cellStyle name="Output 12 19 3" xfId="44935"/>
    <cellStyle name="Output 12 19 3 2" xfId="44936"/>
    <cellStyle name="Output 12 19 3 3" xfId="44937"/>
    <cellStyle name="Output 12 19 3 4" xfId="44938"/>
    <cellStyle name="Output 12 19 4" xfId="44939"/>
    <cellStyle name="Output 12 19 4 2" xfId="44940"/>
    <cellStyle name="Output 12 19 4 3" xfId="44941"/>
    <cellStyle name="Output 12 19 4 4" xfId="44942"/>
    <cellStyle name="Output 12 19 5" xfId="44943"/>
    <cellStyle name="Output 12 19 5 2" xfId="44944"/>
    <cellStyle name="Output 12 19 5 3" xfId="44945"/>
    <cellStyle name="Output 12 19 5 4" xfId="44946"/>
    <cellStyle name="Output 12 19 6" xfId="44947"/>
    <cellStyle name="Output 12 19 6 2" xfId="44948"/>
    <cellStyle name="Output 12 19 6 3" xfId="44949"/>
    <cellStyle name="Output 12 19 6 4" xfId="44950"/>
    <cellStyle name="Output 12 19 7" xfId="44951"/>
    <cellStyle name="Output 12 19 7 2" xfId="44952"/>
    <cellStyle name="Output 12 19 7 3" xfId="44953"/>
    <cellStyle name="Output 12 19 7 4" xfId="44954"/>
    <cellStyle name="Output 12 19 8" xfId="44955"/>
    <cellStyle name="Output 12 19 8 2" xfId="44956"/>
    <cellStyle name="Output 12 19 8 3" xfId="44957"/>
    <cellStyle name="Output 12 19 8 4" xfId="44958"/>
    <cellStyle name="Output 12 19 9" xfId="44959"/>
    <cellStyle name="Output 12 19 9 2" xfId="44960"/>
    <cellStyle name="Output 12 19 9 3" xfId="44961"/>
    <cellStyle name="Output 12 19 9 4" xfId="44962"/>
    <cellStyle name="Output 12 2" xfId="44963"/>
    <cellStyle name="Output 12 2 10" xfId="44964"/>
    <cellStyle name="Output 12 2 10 2" xfId="44965"/>
    <cellStyle name="Output 12 2 10 3" xfId="44966"/>
    <cellStyle name="Output 12 2 10 4" xfId="44967"/>
    <cellStyle name="Output 12 2 11" xfId="44968"/>
    <cellStyle name="Output 12 2 11 2" xfId="44969"/>
    <cellStyle name="Output 12 2 11 3" xfId="44970"/>
    <cellStyle name="Output 12 2 11 4" xfId="44971"/>
    <cellStyle name="Output 12 2 12" xfId="44972"/>
    <cellStyle name="Output 12 2 12 2" xfId="44973"/>
    <cellStyle name="Output 12 2 12 3" xfId="44974"/>
    <cellStyle name="Output 12 2 12 4" xfId="44975"/>
    <cellStyle name="Output 12 2 13" xfId="44976"/>
    <cellStyle name="Output 12 2 13 2" xfId="44977"/>
    <cellStyle name="Output 12 2 13 3" xfId="44978"/>
    <cellStyle name="Output 12 2 13 4" xfId="44979"/>
    <cellStyle name="Output 12 2 14" xfId="44980"/>
    <cellStyle name="Output 12 2 14 2" xfId="44981"/>
    <cellStyle name="Output 12 2 14 3" xfId="44982"/>
    <cellStyle name="Output 12 2 14 4" xfId="44983"/>
    <cellStyle name="Output 12 2 15" xfId="44984"/>
    <cellStyle name="Output 12 2 15 2" xfId="44985"/>
    <cellStyle name="Output 12 2 15 3" xfId="44986"/>
    <cellStyle name="Output 12 2 15 4" xfId="44987"/>
    <cellStyle name="Output 12 2 16" xfId="44988"/>
    <cellStyle name="Output 12 2 16 2" xfId="44989"/>
    <cellStyle name="Output 12 2 16 3" xfId="44990"/>
    <cellStyle name="Output 12 2 16 4" xfId="44991"/>
    <cellStyle name="Output 12 2 17" xfId="44992"/>
    <cellStyle name="Output 12 2 17 2" xfId="44993"/>
    <cellStyle name="Output 12 2 17 3" xfId="44994"/>
    <cellStyle name="Output 12 2 17 4" xfId="44995"/>
    <cellStyle name="Output 12 2 18" xfId="44996"/>
    <cellStyle name="Output 12 2 18 2" xfId="44997"/>
    <cellStyle name="Output 12 2 18 3" xfId="44998"/>
    <cellStyle name="Output 12 2 18 4" xfId="44999"/>
    <cellStyle name="Output 12 2 19" xfId="45000"/>
    <cellStyle name="Output 12 2 19 2" xfId="45001"/>
    <cellStyle name="Output 12 2 19 3" xfId="45002"/>
    <cellStyle name="Output 12 2 19 4" xfId="45003"/>
    <cellStyle name="Output 12 2 2" xfId="45004"/>
    <cellStyle name="Output 12 2 2 2" xfId="45005"/>
    <cellStyle name="Output 12 2 2 3" xfId="45006"/>
    <cellStyle name="Output 12 2 2 4" xfId="45007"/>
    <cellStyle name="Output 12 2 20" xfId="45008"/>
    <cellStyle name="Output 12 2 20 2" xfId="45009"/>
    <cellStyle name="Output 12 2 20 3" xfId="45010"/>
    <cellStyle name="Output 12 2 20 4" xfId="45011"/>
    <cellStyle name="Output 12 2 21" xfId="45012"/>
    <cellStyle name="Output 12 2 22" xfId="45013"/>
    <cellStyle name="Output 12 2 3" xfId="45014"/>
    <cellStyle name="Output 12 2 3 2" xfId="45015"/>
    <cellStyle name="Output 12 2 3 3" xfId="45016"/>
    <cellStyle name="Output 12 2 3 4" xfId="45017"/>
    <cellStyle name="Output 12 2 4" xfId="45018"/>
    <cellStyle name="Output 12 2 4 2" xfId="45019"/>
    <cellStyle name="Output 12 2 4 3" xfId="45020"/>
    <cellStyle name="Output 12 2 4 4" xfId="45021"/>
    <cellStyle name="Output 12 2 5" xfId="45022"/>
    <cellStyle name="Output 12 2 5 2" xfId="45023"/>
    <cellStyle name="Output 12 2 5 3" xfId="45024"/>
    <cellStyle name="Output 12 2 5 4" xfId="45025"/>
    <cellStyle name="Output 12 2 6" xfId="45026"/>
    <cellStyle name="Output 12 2 6 2" xfId="45027"/>
    <cellStyle name="Output 12 2 6 3" xfId="45028"/>
    <cellStyle name="Output 12 2 6 4" xfId="45029"/>
    <cellStyle name="Output 12 2 7" xfId="45030"/>
    <cellStyle name="Output 12 2 7 2" xfId="45031"/>
    <cellStyle name="Output 12 2 7 3" xfId="45032"/>
    <cellStyle name="Output 12 2 7 4" xfId="45033"/>
    <cellStyle name="Output 12 2 8" xfId="45034"/>
    <cellStyle name="Output 12 2 8 2" xfId="45035"/>
    <cellStyle name="Output 12 2 8 3" xfId="45036"/>
    <cellStyle name="Output 12 2 8 4" xfId="45037"/>
    <cellStyle name="Output 12 2 9" xfId="45038"/>
    <cellStyle name="Output 12 2 9 2" xfId="45039"/>
    <cellStyle name="Output 12 2 9 3" xfId="45040"/>
    <cellStyle name="Output 12 2 9 4" xfId="45041"/>
    <cellStyle name="Output 12 20" xfId="45042"/>
    <cellStyle name="Output 12 20 10" xfId="45043"/>
    <cellStyle name="Output 12 20 10 2" xfId="45044"/>
    <cellStyle name="Output 12 20 10 3" xfId="45045"/>
    <cellStyle name="Output 12 20 10 4" xfId="45046"/>
    <cellStyle name="Output 12 20 11" xfId="45047"/>
    <cellStyle name="Output 12 20 11 2" xfId="45048"/>
    <cellStyle name="Output 12 20 11 3" xfId="45049"/>
    <cellStyle name="Output 12 20 11 4" xfId="45050"/>
    <cellStyle name="Output 12 20 12" xfId="45051"/>
    <cellStyle name="Output 12 20 12 2" xfId="45052"/>
    <cellStyle name="Output 12 20 12 3" xfId="45053"/>
    <cellStyle name="Output 12 20 12 4" xfId="45054"/>
    <cellStyle name="Output 12 20 13" xfId="45055"/>
    <cellStyle name="Output 12 20 13 2" xfId="45056"/>
    <cellStyle name="Output 12 20 13 3" xfId="45057"/>
    <cellStyle name="Output 12 20 13 4" xfId="45058"/>
    <cellStyle name="Output 12 20 14" xfId="45059"/>
    <cellStyle name="Output 12 20 14 2" xfId="45060"/>
    <cellStyle name="Output 12 20 14 3" xfId="45061"/>
    <cellStyle name="Output 12 20 14 4" xfId="45062"/>
    <cellStyle name="Output 12 20 15" xfId="45063"/>
    <cellStyle name="Output 12 20 15 2" xfId="45064"/>
    <cellStyle name="Output 12 20 15 3" xfId="45065"/>
    <cellStyle name="Output 12 20 15 4" xfId="45066"/>
    <cellStyle name="Output 12 20 16" xfId="45067"/>
    <cellStyle name="Output 12 20 16 2" xfId="45068"/>
    <cellStyle name="Output 12 20 16 3" xfId="45069"/>
    <cellStyle name="Output 12 20 16 4" xfId="45070"/>
    <cellStyle name="Output 12 20 17" xfId="45071"/>
    <cellStyle name="Output 12 20 17 2" xfId="45072"/>
    <cellStyle name="Output 12 20 17 3" xfId="45073"/>
    <cellStyle name="Output 12 20 17 4" xfId="45074"/>
    <cellStyle name="Output 12 20 18" xfId="45075"/>
    <cellStyle name="Output 12 20 18 2" xfId="45076"/>
    <cellStyle name="Output 12 20 18 3" xfId="45077"/>
    <cellStyle name="Output 12 20 18 4" xfId="45078"/>
    <cellStyle name="Output 12 20 19" xfId="45079"/>
    <cellStyle name="Output 12 20 19 2" xfId="45080"/>
    <cellStyle name="Output 12 20 19 3" xfId="45081"/>
    <cellStyle name="Output 12 20 19 4" xfId="45082"/>
    <cellStyle name="Output 12 20 2" xfId="45083"/>
    <cellStyle name="Output 12 20 2 2" xfId="45084"/>
    <cellStyle name="Output 12 20 2 3" xfId="45085"/>
    <cellStyle name="Output 12 20 2 4" xfId="45086"/>
    <cellStyle name="Output 12 20 20" xfId="45087"/>
    <cellStyle name="Output 12 20 20 2" xfId="45088"/>
    <cellStyle name="Output 12 20 20 3" xfId="45089"/>
    <cellStyle name="Output 12 20 20 4" xfId="45090"/>
    <cellStyle name="Output 12 20 21" xfId="45091"/>
    <cellStyle name="Output 12 20 22" xfId="45092"/>
    <cellStyle name="Output 12 20 3" xfId="45093"/>
    <cellStyle name="Output 12 20 3 2" xfId="45094"/>
    <cellStyle name="Output 12 20 3 3" xfId="45095"/>
    <cellStyle name="Output 12 20 3 4" xfId="45096"/>
    <cellStyle name="Output 12 20 4" xfId="45097"/>
    <cellStyle name="Output 12 20 4 2" xfId="45098"/>
    <cellStyle name="Output 12 20 4 3" xfId="45099"/>
    <cellStyle name="Output 12 20 4 4" xfId="45100"/>
    <cellStyle name="Output 12 20 5" xfId="45101"/>
    <cellStyle name="Output 12 20 5 2" xfId="45102"/>
    <cellStyle name="Output 12 20 5 3" xfId="45103"/>
    <cellStyle name="Output 12 20 5 4" xfId="45104"/>
    <cellStyle name="Output 12 20 6" xfId="45105"/>
    <cellStyle name="Output 12 20 6 2" xfId="45106"/>
    <cellStyle name="Output 12 20 6 3" xfId="45107"/>
    <cellStyle name="Output 12 20 6 4" xfId="45108"/>
    <cellStyle name="Output 12 20 7" xfId="45109"/>
    <cellStyle name="Output 12 20 7 2" xfId="45110"/>
    <cellStyle name="Output 12 20 7 3" xfId="45111"/>
    <cellStyle name="Output 12 20 7 4" xfId="45112"/>
    <cellStyle name="Output 12 20 8" xfId="45113"/>
    <cellStyle name="Output 12 20 8 2" xfId="45114"/>
    <cellStyle name="Output 12 20 8 3" xfId="45115"/>
    <cellStyle name="Output 12 20 8 4" xfId="45116"/>
    <cellStyle name="Output 12 20 9" xfId="45117"/>
    <cellStyle name="Output 12 20 9 2" xfId="45118"/>
    <cellStyle name="Output 12 20 9 3" xfId="45119"/>
    <cellStyle name="Output 12 20 9 4" xfId="45120"/>
    <cellStyle name="Output 12 21" xfId="45121"/>
    <cellStyle name="Output 12 21 10" xfId="45122"/>
    <cellStyle name="Output 12 21 10 2" xfId="45123"/>
    <cellStyle name="Output 12 21 10 3" xfId="45124"/>
    <cellStyle name="Output 12 21 10 4" xfId="45125"/>
    <cellStyle name="Output 12 21 11" xfId="45126"/>
    <cellStyle name="Output 12 21 11 2" xfId="45127"/>
    <cellStyle name="Output 12 21 11 3" xfId="45128"/>
    <cellStyle name="Output 12 21 11 4" xfId="45129"/>
    <cellStyle name="Output 12 21 12" xfId="45130"/>
    <cellStyle name="Output 12 21 12 2" xfId="45131"/>
    <cellStyle name="Output 12 21 12 3" xfId="45132"/>
    <cellStyle name="Output 12 21 12 4" xfId="45133"/>
    <cellStyle name="Output 12 21 13" xfId="45134"/>
    <cellStyle name="Output 12 21 13 2" xfId="45135"/>
    <cellStyle name="Output 12 21 13 3" xfId="45136"/>
    <cellStyle name="Output 12 21 13 4" xfId="45137"/>
    <cellStyle name="Output 12 21 14" xfId="45138"/>
    <cellStyle name="Output 12 21 14 2" xfId="45139"/>
    <cellStyle name="Output 12 21 14 3" xfId="45140"/>
    <cellStyle name="Output 12 21 14 4" xfId="45141"/>
    <cellStyle name="Output 12 21 15" xfId="45142"/>
    <cellStyle name="Output 12 21 15 2" xfId="45143"/>
    <cellStyle name="Output 12 21 15 3" xfId="45144"/>
    <cellStyle name="Output 12 21 15 4" xfId="45145"/>
    <cellStyle name="Output 12 21 16" xfId="45146"/>
    <cellStyle name="Output 12 21 16 2" xfId="45147"/>
    <cellStyle name="Output 12 21 16 3" xfId="45148"/>
    <cellStyle name="Output 12 21 16 4" xfId="45149"/>
    <cellStyle name="Output 12 21 17" xfId="45150"/>
    <cellStyle name="Output 12 21 17 2" xfId="45151"/>
    <cellStyle name="Output 12 21 17 3" xfId="45152"/>
    <cellStyle name="Output 12 21 17 4" xfId="45153"/>
    <cellStyle name="Output 12 21 18" xfId="45154"/>
    <cellStyle name="Output 12 21 18 2" xfId="45155"/>
    <cellStyle name="Output 12 21 18 3" xfId="45156"/>
    <cellStyle name="Output 12 21 18 4" xfId="45157"/>
    <cellStyle name="Output 12 21 19" xfId="45158"/>
    <cellStyle name="Output 12 21 19 2" xfId="45159"/>
    <cellStyle name="Output 12 21 19 3" xfId="45160"/>
    <cellStyle name="Output 12 21 19 4" xfId="45161"/>
    <cellStyle name="Output 12 21 2" xfId="45162"/>
    <cellStyle name="Output 12 21 2 2" xfId="45163"/>
    <cellStyle name="Output 12 21 2 3" xfId="45164"/>
    <cellStyle name="Output 12 21 2 4" xfId="45165"/>
    <cellStyle name="Output 12 21 20" xfId="45166"/>
    <cellStyle name="Output 12 21 20 2" xfId="45167"/>
    <cellStyle name="Output 12 21 20 3" xfId="45168"/>
    <cellStyle name="Output 12 21 20 4" xfId="45169"/>
    <cellStyle name="Output 12 21 21" xfId="45170"/>
    <cellStyle name="Output 12 21 22" xfId="45171"/>
    <cellStyle name="Output 12 21 3" xfId="45172"/>
    <cellStyle name="Output 12 21 3 2" xfId="45173"/>
    <cellStyle name="Output 12 21 3 3" xfId="45174"/>
    <cellStyle name="Output 12 21 3 4" xfId="45175"/>
    <cellStyle name="Output 12 21 4" xfId="45176"/>
    <cellStyle name="Output 12 21 4 2" xfId="45177"/>
    <cellStyle name="Output 12 21 4 3" xfId="45178"/>
    <cellStyle name="Output 12 21 4 4" xfId="45179"/>
    <cellStyle name="Output 12 21 5" xfId="45180"/>
    <cellStyle name="Output 12 21 5 2" xfId="45181"/>
    <cellStyle name="Output 12 21 5 3" xfId="45182"/>
    <cellStyle name="Output 12 21 5 4" xfId="45183"/>
    <cellStyle name="Output 12 21 6" xfId="45184"/>
    <cellStyle name="Output 12 21 6 2" xfId="45185"/>
    <cellStyle name="Output 12 21 6 3" xfId="45186"/>
    <cellStyle name="Output 12 21 6 4" xfId="45187"/>
    <cellStyle name="Output 12 21 7" xfId="45188"/>
    <cellStyle name="Output 12 21 7 2" xfId="45189"/>
    <cellStyle name="Output 12 21 7 3" xfId="45190"/>
    <cellStyle name="Output 12 21 7 4" xfId="45191"/>
    <cellStyle name="Output 12 21 8" xfId="45192"/>
    <cellStyle name="Output 12 21 8 2" xfId="45193"/>
    <cellStyle name="Output 12 21 8 3" xfId="45194"/>
    <cellStyle name="Output 12 21 8 4" xfId="45195"/>
    <cellStyle name="Output 12 21 9" xfId="45196"/>
    <cellStyle name="Output 12 21 9 2" xfId="45197"/>
    <cellStyle name="Output 12 21 9 3" xfId="45198"/>
    <cellStyle name="Output 12 21 9 4" xfId="45199"/>
    <cellStyle name="Output 12 22" xfId="45200"/>
    <cellStyle name="Output 12 22 10" xfId="45201"/>
    <cellStyle name="Output 12 22 10 2" xfId="45202"/>
    <cellStyle name="Output 12 22 10 3" xfId="45203"/>
    <cellStyle name="Output 12 22 10 4" xfId="45204"/>
    <cellStyle name="Output 12 22 11" xfId="45205"/>
    <cellStyle name="Output 12 22 11 2" xfId="45206"/>
    <cellStyle name="Output 12 22 11 3" xfId="45207"/>
    <cellStyle name="Output 12 22 11 4" xfId="45208"/>
    <cellStyle name="Output 12 22 12" xfId="45209"/>
    <cellStyle name="Output 12 22 12 2" xfId="45210"/>
    <cellStyle name="Output 12 22 12 3" xfId="45211"/>
    <cellStyle name="Output 12 22 12 4" xfId="45212"/>
    <cellStyle name="Output 12 22 13" xfId="45213"/>
    <cellStyle name="Output 12 22 13 2" xfId="45214"/>
    <cellStyle name="Output 12 22 13 3" xfId="45215"/>
    <cellStyle name="Output 12 22 13 4" xfId="45216"/>
    <cellStyle name="Output 12 22 14" xfId="45217"/>
    <cellStyle name="Output 12 22 14 2" xfId="45218"/>
    <cellStyle name="Output 12 22 14 3" xfId="45219"/>
    <cellStyle name="Output 12 22 14 4" xfId="45220"/>
    <cellStyle name="Output 12 22 15" xfId="45221"/>
    <cellStyle name="Output 12 22 15 2" xfId="45222"/>
    <cellStyle name="Output 12 22 15 3" xfId="45223"/>
    <cellStyle name="Output 12 22 15 4" xfId="45224"/>
    <cellStyle name="Output 12 22 16" xfId="45225"/>
    <cellStyle name="Output 12 22 16 2" xfId="45226"/>
    <cellStyle name="Output 12 22 16 3" xfId="45227"/>
    <cellStyle name="Output 12 22 16 4" xfId="45228"/>
    <cellStyle name="Output 12 22 17" xfId="45229"/>
    <cellStyle name="Output 12 22 17 2" xfId="45230"/>
    <cellStyle name="Output 12 22 17 3" xfId="45231"/>
    <cellStyle name="Output 12 22 17 4" xfId="45232"/>
    <cellStyle name="Output 12 22 18" xfId="45233"/>
    <cellStyle name="Output 12 22 18 2" xfId="45234"/>
    <cellStyle name="Output 12 22 18 3" xfId="45235"/>
    <cellStyle name="Output 12 22 18 4" xfId="45236"/>
    <cellStyle name="Output 12 22 19" xfId="45237"/>
    <cellStyle name="Output 12 22 19 2" xfId="45238"/>
    <cellStyle name="Output 12 22 19 3" xfId="45239"/>
    <cellStyle name="Output 12 22 19 4" xfId="45240"/>
    <cellStyle name="Output 12 22 2" xfId="45241"/>
    <cellStyle name="Output 12 22 2 2" xfId="45242"/>
    <cellStyle name="Output 12 22 2 3" xfId="45243"/>
    <cellStyle name="Output 12 22 2 4" xfId="45244"/>
    <cellStyle name="Output 12 22 20" xfId="45245"/>
    <cellStyle name="Output 12 22 20 2" xfId="45246"/>
    <cellStyle name="Output 12 22 20 3" xfId="45247"/>
    <cellStyle name="Output 12 22 20 4" xfId="45248"/>
    <cellStyle name="Output 12 22 21" xfId="45249"/>
    <cellStyle name="Output 12 22 22" xfId="45250"/>
    <cellStyle name="Output 12 22 3" xfId="45251"/>
    <cellStyle name="Output 12 22 3 2" xfId="45252"/>
    <cellStyle name="Output 12 22 3 3" xfId="45253"/>
    <cellStyle name="Output 12 22 3 4" xfId="45254"/>
    <cellStyle name="Output 12 22 4" xfId="45255"/>
    <cellStyle name="Output 12 22 4 2" xfId="45256"/>
    <cellStyle name="Output 12 22 4 3" xfId="45257"/>
    <cellStyle name="Output 12 22 4 4" xfId="45258"/>
    <cellStyle name="Output 12 22 5" xfId="45259"/>
    <cellStyle name="Output 12 22 5 2" xfId="45260"/>
    <cellStyle name="Output 12 22 5 3" xfId="45261"/>
    <cellStyle name="Output 12 22 5 4" xfId="45262"/>
    <cellStyle name="Output 12 22 6" xfId="45263"/>
    <cellStyle name="Output 12 22 6 2" xfId="45264"/>
    <cellStyle name="Output 12 22 6 3" xfId="45265"/>
    <cellStyle name="Output 12 22 6 4" xfId="45266"/>
    <cellStyle name="Output 12 22 7" xfId="45267"/>
    <cellStyle name="Output 12 22 7 2" xfId="45268"/>
    <cellStyle name="Output 12 22 7 3" xfId="45269"/>
    <cellStyle name="Output 12 22 7 4" xfId="45270"/>
    <cellStyle name="Output 12 22 8" xfId="45271"/>
    <cellStyle name="Output 12 22 8 2" xfId="45272"/>
    <cellStyle name="Output 12 22 8 3" xfId="45273"/>
    <cellStyle name="Output 12 22 8 4" xfId="45274"/>
    <cellStyle name="Output 12 22 9" xfId="45275"/>
    <cellStyle name="Output 12 22 9 2" xfId="45276"/>
    <cellStyle name="Output 12 22 9 3" xfId="45277"/>
    <cellStyle name="Output 12 22 9 4" xfId="45278"/>
    <cellStyle name="Output 12 23" xfId="45279"/>
    <cellStyle name="Output 12 23 10" xfId="45280"/>
    <cellStyle name="Output 12 23 10 2" xfId="45281"/>
    <cellStyle name="Output 12 23 10 3" xfId="45282"/>
    <cellStyle name="Output 12 23 10 4" xfId="45283"/>
    <cellStyle name="Output 12 23 11" xfId="45284"/>
    <cellStyle name="Output 12 23 11 2" xfId="45285"/>
    <cellStyle name="Output 12 23 11 3" xfId="45286"/>
    <cellStyle name="Output 12 23 11 4" xfId="45287"/>
    <cellStyle name="Output 12 23 12" xfId="45288"/>
    <cellStyle name="Output 12 23 12 2" xfId="45289"/>
    <cellStyle name="Output 12 23 12 3" xfId="45290"/>
    <cellStyle name="Output 12 23 12 4" xfId="45291"/>
    <cellStyle name="Output 12 23 13" xfId="45292"/>
    <cellStyle name="Output 12 23 13 2" xfId="45293"/>
    <cellStyle name="Output 12 23 13 3" xfId="45294"/>
    <cellStyle name="Output 12 23 13 4" xfId="45295"/>
    <cellStyle name="Output 12 23 14" xfId="45296"/>
    <cellStyle name="Output 12 23 14 2" xfId="45297"/>
    <cellStyle name="Output 12 23 14 3" xfId="45298"/>
    <cellStyle name="Output 12 23 14 4" xfId="45299"/>
    <cellStyle name="Output 12 23 15" xfId="45300"/>
    <cellStyle name="Output 12 23 15 2" xfId="45301"/>
    <cellStyle name="Output 12 23 15 3" xfId="45302"/>
    <cellStyle name="Output 12 23 15 4" xfId="45303"/>
    <cellStyle name="Output 12 23 16" xfId="45304"/>
    <cellStyle name="Output 12 23 16 2" xfId="45305"/>
    <cellStyle name="Output 12 23 16 3" xfId="45306"/>
    <cellStyle name="Output 12 23 16 4" xfId="45307"/>
    <cellStyle name="Output 12 23 17" xfId="45308"/>
    <cellStyle name="Output 12 23 17 2" xfId="45309"/>
    <cellStyle name="Output 12 23 17 3" xfId="45310"/>
    <cellStyle name="Output 12 23 17 4" xfId="45311"/>
    <cellStyle name="Output 12 23 18" xfId="45312"/>
    <cellStyle name="Output 12 23 18 2" xfId="45313"/>
    <cellStyle name="Output 12 23 18 3" xfId="45314"/>
    <cellStyle name="Output 12 23 18 4" xfId="45315"/>
    <cellStyle name="Output 12 23 19" xfId="45316"/>
    <cellStyle name="Output 12 23 19 2" xfId="45317"/>
    <cellStyle name="Output 12 23 19 3" xfId="45318"/>
    <cellStyle name="Output 12 23 19 4" xfId="45319"/>
    <cellStyle name="Output 12 23 2" xfId="45320"/>
    <cellStyle name="Output 12 23 2 2" xfId="45321"/>
    <cellStyle name="Output 12 23 2 3" xfId="45322"/>
    <cellStyle name="Output 12 23 2 4" xfId="45323"/>
    <cellStyle name="Output 12 23 20" xfId="45324"/>
    <cellStyle name="Output 12 23 20 2" xfId="45325"/>
    <cellStyle name="Output 12 23 20 3" xfId="45326"/>
    <cellStyle name="Output 12 23 20 4" xfId="45327"/>
    <cellStyle name="Output 12 23 21" xfId="45328"/>
    <cellStyle name="Output 12 23 22" xfId="45329"/>
    <cellStyle name="Output 12 23 3" xfId="45330"/>
    <cellStyle name="Output 12 23 3 2" xfId="45331"/>
    <cellStyle name="Output 12 23 3 3" xfId="45332"/>
    <cellStyle name="Output 12 23 3 4" xfId="45333"/>
    <cellStyle name="Output 12 23 4" xfId="45334"/>
    <cellStyle name="Output 12 23 4 2" xfId="45335"/>
    <cellStyle name="Output 12 23 4 3" xfId="45336"/>
    <cellStyle name="Output 12 23 4 4" xfId="45337"/>
    <cellStyle name="Output 12 23 5" xfId="45338"/>
    <cellStyle name="Output 12 23 5 2" xfId="45339"/>
    <cellStyle name="Output 12 23 5 3" xfId="45340"/>
    <cellStyle name="Output 12 23 5 4" xfId="45341"/>
    <cellStyle name="Output 12 23 6" xfId="45342"/>
    <cellStyle name="Output 12 23 6 2" xfId="45343"/>
    <cellStyle name="Output 12 23 6 3" xfId="45344"/>
    <cellStyle name="Output 12 23 6 4" xfId="45345"/>
    <cellStyle name="Output 12 23 7" xfId="45346"/>
    <cellStyle name="Output 12 23 7 2" xfId="45347"/>
    <cellStyle name="Output 12 23 7 3" xfId="45348"/>
    <cellStyle name="Output 12 23 7 4" xfId="45349"/>
    <cellStyle name="Output 12 23 8" xfId="45350"/>
    <cellStyle name="Output 12 23 8 2" xfId="45351"/>
    <cellStyle name="Output 12 23 8 3" xfId="45352"/>
    <cellStyle name="Output 12 23 8 4" xfId="45353"/>
    <cellStyle name="Output 12 23 9" xfId="45354"/>
    <cellStyle name="Output 12 23 9 2" xfId="45355"/>
    <cellStyle name="Output 12 23 9 3" xfId="45356"/>
    <cellStyle name="Output 12 23 9 4" xfId="45357"/>
    <cellStyle name="Output 12 24" xfId="45358"/>
    <cellStyle name="Output 12 24 10" xfId="45359"/>
    <cellStyle name="Output 12 24 10 2" xfId="45360"/>
    <cellStyle name="Output 12 24 10 3" xfId="45361"/>
    <cellStyle name="Output 12 24 10 4" xfId="45362"/>
    <cellStyle name="Output 12 24 11" xfId="45363"/>
    <cellStyle name="Output 12 24 11 2" xfId="45364"/>
    <cellStyle name="Output 12 24 11 3" xfId="45365"/>
    <cellStyle name="Output 12 24 11 4" xfId="45366"/>
    <cellStyle name="Output 12 24 12" xfId="45367"/>
    <cellStyle name="Output 12 24 12 2" xfId="45368"/>
    <cellStyle name="Output 12 24 12 3" xfId="45369"/>
    <cellStyle name="Output 12 24 12 4" xfId="45370"/>
    <cellStyle name="Output 12 24 13" xfId="45371"/>
    <cellStyle name="Output 12 24 13 2" xfId="45372"/>
    <cellStyle name="Output 12 24 13 3" xfId="45373"/>
    <cellStyle name="Output 12 24 13 4" xfId="45374"/>
    <cellStyle name="Output 12 24 14" xfId="45375"/>
    <cellStyle name="Output 12 24 14 2" xfId="45376"/>
    <cellStyle name="Output 12 24 14 3" xfId="45377"/>
    <cellStyle name="Output 12 24 14 4" xfId="45378"/>
    <cellStyle name="Output 12 24 15" xfId="45379"/>
    <cellStyle name="Output 12 24 15 2" xfId="45380"/>
    <cellStyle name="Output 12 24 15 3" xfId="45381"/>
    <cellStyle name="Output 12 24 15 4" xfId="45382"/>
    <cellStyle name="Output 12 24 16" xfId="45383"/>
    <cellStyle name="Output 12 24 16 2" xfId="45384"/>
    <cellStyle name="Output 12 24 16 3" xfId="45385"/>
    <cellStyle name="Output 12 24 16 4" xfId="45386"/>
    <cellStyle name="Output 12 24 17" xfId="45387"/>
    <cellStyle name="Output 12 24 17 2" xfId="45388"/>
    <cellStyle name="Output 12 24 17 3" xfId="45389"/>
    <cellStyle name="Output 12 24 17 4" xfId="45390"/>
    <cellStyle name="Output 12 24 18" xfId="45391"/>
    <cellStyle name="Output 12 24 18 2" xfId="45392"/>
    <cellStyle name="Output 12 24 18 3" xfId="45393"/>
    <cellStyle name="Output 12 24 18 4" xfId="45394"/>
    <cellStyle name="Output 12 24 19" xfId="45395"/>
    <cellStyle name="Output 12 24 19 2" xfId="45396"/>
    <cellStyle name="Output 12 24 19 3" xfId="45397"/>
    <cellStyle name="Output 12 24 19 4" xfId="45398"/>
    <cellStyle name="Output 12 24 2" xfId="45399"/>
    <cellStyle name="Output 12 24 2 2" xfId="45400"/>
    <cellStyle name="Output 12 24 2 3" xfId="45401"/>
    <cellStyle name="Output 12 24 2 4" xfId="45402"/>
    <cellStyle name="Output 12 24 20" xfId="45403"/>
    <cellStyle name="Output 12 24 20 2" xfId="45404"/>
    <cellStyle name="Output 12 24 20 3" xfId="45405"/>
    <cellStyle name="Output 12 24 20 4" xfId="45406"/>
    <cellStyle name="Output 12 24 21" xfId="45407"/>
    <cellStyle name="Output 12 24 22" xfId="45408"/>
    <cellStyle name="Output 12 24 3" xfId="45409"/>
    <cellStyle name="Output 12 24 3 2" xfId="45410"/>
    <cellStyle name="Output 12 24 3 3" xfId="45411"/>
    <cellStyle name="Output 12 24 3 4" xfId="45412"/>
    <cellStyle name="Output 12 24 4" xfId="45413"/>
    <cellStyle name="Output 12 24 4 2" xfId="45414"/>
    <cellStyle name="Output 12 24 4 3" xfId="45415"/>
    <cellStyle name="Output 12 24 4 4" xfId="45416"/>
    <cellStyle name="Output 12 24 5" xfId="45417"/>
    <cellStyle name="Output 12 24 5 2" xfId="45418"/>
    <cellStyle name="Output 12 24 5 3" xfId="45419"/>
    <cellStyle name="Output 12 24 5 4" xfId="45420"/>
    <cellStyle name="Output 12 24 6" xfId="45421"/>
    <cellStyle name="Output 12 24 6 2" xfId="45422"/>
    <cellStyle name="Output 12 24 6 3" xfId="45423"/>
    <cellStyle name="Output 12 24 6 4" xfId="45424"/>
    <cellStyle name="Output 12 24 7" xfId="45425"/>
    <cellStyle name="Output 12 24 7 2" xfId="45426"/>
    <cellStyle name="Output 12 24 7 3" xfId="45427"/>
    <cellStyle name="Output 12 24 7 4" xfId="45428"/>
    <cellStyle name="Output 12 24 8" xfId="45429"/>
    <cellStyle name="Output 12 24 8 2" xfId="45430"/>
    <cellStyle name="Output 12 24 8 3" xfId="45431"/>
    <cellStyle name="Output 12 24 8 4" xfId="45432"/>
    <cellStyle name="Output 12 24 9" xfId="45433"/>
    <cellStyle name="Output 12 24 9 2" xfId="45434"/>
    <cellStyle name="Output 12 24 9 3" xfId="45435"/>
    <cellStyle name="Output 12 24 9 4" xfId="45436"/>
    <cellStyle name="Output 12 25" xfId="45437"/>
    <cellStyle name="Output 12 25 10" xfId="45438"/>
    <cellStyle name="Output 12 25 10 2" xfId="45439"/>
    <cellStyle name="Output 12 25 10 3" xfId="45440"/>
    <cellStyle name="Output 12 25 10 4" xfId="45441"/>
    <cellStyle name="Output 12 25 11" xfId="45442"/>
    <cellStyle name="Output 12 25 11 2" xfId="45443"/>
    <cellStyle name="Output 12 25 11 3" xfId="45444"/>
    <cellStyle name="Output 12 25 11 4" xfId="45445"/>
    <cellStyle name="Output 12 25 12" xfId="45446"/>
    <cellStyle name="Output 12 25 12 2" xfId="45447"/>
    <cellStyle name="Output 12 25 12 3" xfId="45448"/>
    <cellStyle name="Output 12 25 12 4" xfId="45449"/>
    <cellStyle name="Output 12 25 13" xfId="45450"/>
    <cellStyle name="Output 12 25 13 2" xfId="45451"/>
    <cellStyle name="Output 12 25 13 3" xfId="45452"/>
    <cellStyle name="Output 12 25 13 4" xfId="45453"/>
    <cellStyle name="Output 12 25 14" xfId="45454"/>
    <cellStyle name="Output 12 25 14 2" xfId="45455"/>
    <cellStyle name="Output 12 25 14 3" xfId="45456"/>
    <cellStyle name="Output 12 25 14 4" xfId="45457"/>
    <cellStyle name="Output 12 25 15" xfId="45458"/>
    <cellStyle name="Output 12 25 15 2" xfId="45459"/>
    <cellStyle name="Output 12 25 15 3" xfId="45460"/>
    <cellStyle name="Output 12 25 15 4" xfId="45461"/>
    <cellStyle name="Output 12 25 16" xfId="45462"/>
    <cellStyle name="Output 12 25 16 2" xfId="45463"/>
    <cellStyle name="Output 12 25 16 3" xfId="45464"/>
    <cellStyle name="Output 12 25 16 4" xfId="45465"/>
    <cellStyle name="Output 12 25 17" xfId="45466"/>
    <cellStyle name="Output 12 25 17 2" xfId="45467"/>
    <cellStyle name="Output 12 25 17 3" xfId="45468"/>
    <cellStyle name="Output 12 25 17 4" xfId="45469"/>
    <cellStyle name="Output 12 25 18" xfId="45470"/>
    <cellStyle name="Output 12 25 18 2" xfId="45471"/>
    <cellStyle name="Output 12 25 18 3" xfId="45472"/>
    <cellStyle name="Output 12 25 18 4" xfId="45473"/>
    <cellStyle name="Output 12 25 19" xfId="45474"/>
    <cellStyle name="Output 12 25 19 2" xfId="45475"/>
    <cellStyle name="Output 12 25 19 3" xfId="45476"/>
    <cellStyle name="Output 12 25 19 4" xfId="45477"/>
    <cellStyle name="Output 12 25 2" xfId="45478"/>
    <cellStyle name="Output 12 25 2 2" xfId="45479"/>
    <cellStyle name="Output 12 25 2 3" xfId="45480"/>
    <cellStyle name="Output 12 25 2 4" xfId="45481"/>
    <cellStyle name="Output 12 25 20" xfId="45482"/>
    <cellStyle name="Output 12 25 20 2" xfId="45483"/>
    <cellStyle name="Output 12 25 20 3" xfId="45484"/>
    <cellStyle name="Output 12 25 20 4" xfId="45485"/>
    <cellStyle name="Output 12 25 21" xfId="45486"/>
    <cellStyle name="Output 12 25 22" xfId="45487"/>
    <cellStyle name="Output 12 25 3" xfId="45488"/>
    <cellStyle name="Output 12 25 3 2" xfId="45489"/>
    <cellStyle name="Output 12 25 3 3" xfId="45490"/>
    <cellStyle name="Output 12 25 3 4" xfId="45491"/>
    <cellStyle name="Output 12 25 4" xfId="45492"/>
    <cellStyle name="Output 12 25 4 2" xfId="45493"/>
    <cellStyle name="Output 12 25 4 3" xfId="45494"/>
    <cellStyle name="Output 12 25 4 4" xfId="45495"/>
    <cellStyle name="Output 12 25 5" xfId="45496"/>
    <cellStyle name="Output 12 25 5 2" xfId="45497"/>
    <cellStyle name="Output 12 25 5 3" xfId="45498"/>
    <cellStyle name="Output 12 25 5 4" xfId="45499"/>
    <cellStyle name="Output 12 25 6" xfId="45500"/>
    <cellStyle name="Output 12 25 6 2" xfId="45501"/>
    <cellStyle name="Output 12 25 6 3" xfId="45502"/>
    <cellStyle name="Output 12 25 6 4" xfId="45503"/>
    <cellStyle name="Output 12 25 7" xfId="45504"/>
    <cellStyle name="Output 12 25 7 2" xfId="45505"/>
    <cellStyle name="Output 12 25 7 3" xfId="45506"/>
    <cellStyle name="Output 12 25 7 4" xfId="45507"/>
    <cellStyle name="Output 12 25 8" xfId="45508"/>
    <cellStyle name="Output 12 25 8 2" xfId="45509"/>
    <cellStyle name="Output 12 25 8 3" xfId="45510"/>
    <cellStyle name="Output 12 25 8 4" xfId="45511"/>
    <cellStyle name="Output 12 25 9" xfId="45512"/>
    <cellStyle name="Output 12 25 9 2" xfId="45513"/>
    <cellStyle name="Output 12 25 9 3" xfId="45514"/>
    <cellStyle name="Output 12 25 9 4" xfId="45515"/>
    <cellStyle name="Output 12 26" xfId="45516"/>
    <cellStyle name="Output 12 26 10" xfId="45517"/>
    <cellStyle name="Output 12 26 10 2" xfId="45518"/>
    <cellStyle name="Output 12 26 10 3" xfId="45519"/>
    <cellStyle name="Output 12 26 10 4" xfId="45520"/>
    <cellStyle name="Output 12 26 11" xfId="45521"/>
    <cellStyle name="Output 12 26 11 2" xfId="45522"/>
    <cellStyle name="Output 12 26 11 3" xfId="45523"/>
    <cellStyle name="Output 12 26 11 4" xfId="45524"/>
    <cellStyle name="Output 12 26 12" xfId="45525"/>
    <cellStyle name="Output 12 26 12 2" xfId="45526"/>
    <cellStyle name="Output 12 26 12 3" xfId="45527"/>
    <cellStyle name="Output 12 26 12 4" xfId="45528"/>
    <cellStyle name="Output 12 26 13" xfId="45529"/>
    <cellStyle name="Output 12 26 13 2" xfId="45530"/>
    <cellStyle name="Output 12 26 13 3" xfId="45531"/>
    <cellStyle name="Output 12 26 13 4" xfId="45532"/>
    <cellStyle name="Output 12 26 14" xfId="45533"/>
    <cellStyle name="Output 12 26 14 2" xfId="45534"/>
    <cellStyle name="Output 12 26 14 3" xfId="45535"/>
    <cellStyle name="Output 12 26 14 4" xfId="45536"/>
    <cellStyle name="Output 12 26 15" xfId="45537"/>
    <cellStyle name="Output 12 26 15 2" xfId="45538"/>
    <cellStyle name="Output 12 26 15 3" xfId="45539"/>
    <cellStyle name="Output 12 26 15 4" xfId="45540"/>
    <cellStyle name="Output 12 26 16" xfId="45541"/>
    <cellStyle name="Output 12 26 16 2" xfId="45542"/>
    <cellStyle name="Output 12 26 16 3" xfId="45543"/>
    <cellStyle name="Output 12 26 16 4" xfId="45544"/>
    <cellStyle name="Output 12 26 17" xfId="45545"/>
    <cellStyle name="Output 12 26 17 2" xfId="45546"/>
    <cellStyle name="Output 12 26 17 3" xfId="45547"/>
    <cellStyle name="Output 12 26 17 4" xfId="45548"/>
    <cellStyle name="Output 12 26 18" xfId="45549"/>
    <cellStyle name="Output 12 26 18 2" xfId="45550"/>
    <cellStyle name="Output 12 26 18 3" xfId="45551"/>
    <cellStyle name="Output 12 26 18 4" xfId="45552"/>
    <cellStyle name="Output 12 26 19" xfId="45553"/>
    <cellStyle name="Output 12 26 19 2" xfId="45554"/>
    <cellStyle name="Output 12 26 19 3" xfId="45555"/>
    <cellStyle name="Output 12 26 19 4" xfId="45556"/>
    <cellStyle name="Output 12 26 2" xfId="45557"/>
    <cellStyle name="Output 12 26 2 2" xfId="45558"/>
    <cellStyle name="Output 12 26 2 3" xfId="45559"/>
    <cellStyle name="Output 12 26 2 4" xfId="45560"/>
    <cellStyle name="Output 12 26 20" xfId="45561"/>
    <cellStyle name="Output 12 26 20 2" xfId="45562"/>
    <cellStyle name="Output 12 26 20 3" xfId="45563"/>
    <cellStyle name="Output 12 26 20 4" xfId="45564"/>
    <cellStyle name="Output 12 26 21" xfId="45565"/>
    <cellStyle name="Output 12 26 22" xfId="45566"/>
    <cellStyle name="Output 12 26 3" xfId="45567"/>
    <cellStyle name="Output 12 26 3 2" xfId="45568"/>
    <cellStyle name="Output 12 26 3 3" xfId="45569"/>
    <cellStyle name="Output 12 26 3 4" xfId="45570"/>
    <cellStyle name="Output 12 26 4" xfId="45571"/>
    <cellStyle name="Output 12 26 4 2" xfId="45572"/>
    <cellStyle name="Output 12 26 4 3" xfId="45573"/>
    <cellStyle name="Output 12 26 4 4" xfId="45574"/>
    <cellStyle name="Output 12 26 5" xfId="45575"/>
    <cellStyle name="Output 12 26 5 2" xfId="45576"/>
    <cellStyle name="Output 12 26 5 3" xfId="45577"/>
    <cellStyle name="Output 12 26 5 4" xfId="45578"/>
    <cellStyle name="Output 12 26 6" xfId="45579"/>
    <cellStyle name="Output 12 26 6 2" xfId="45580"/>
    <cellStyle name="Output 12 26 6 3" xfId="45581"/>
    <cellStyle name="Output 12 26 6 4" xfId="45582"/>
    <cellStyle name="Output 12 26 7" xfId="45583"/>
    <cellStyle name="Output 12 26 7 2" xfId="45584"/>
    <cellStyle name="Output 12 26 7 3" xfId="45585"/>
    <cellStyle name="Output 12 26 7 4" xfId="45586"/>
    <cellStyle name="Output 12 26 8" xfId="45587"/>
    <cellStyle name="Output 12 26 8 2" xfId="45588"/>
    <cellStyle name="Output 12 26 8 3" xfId="45589"/>
    <cellStyle name="Output 12 26 8 4" xfId="45590"/>
    <cellStyle name="Output 12 26 9" xfId="45591"/>
    <cellStyle name="Output 12 26 9 2" xfId="45592"/>
    <cellStyle name="Output 12 26 9 3" xfId="45593"/>
    <cellStyle name="Output 12 26 9 4" xfId="45594"/>
    <cellStyle name="Output 12 27" xfId="45595"/>
    <cellStyle name="Output 12 27 10" xfId="45596"/>
    <cellStyle name="Output 12 27 10 2" xfId="45597"/>
    <cellStyle name="Output 12 27 10 3" xfId="45598"/>
    <cellStyle name="Output 12 27 10 4" xfId="45599"/>
    <cellStyle name="Output 12 27 11" xfId="45600"/>
    <cellStyle name="Output 12 27 11 2" xfId="45601"/>
    <cellStyle name="Output 12 27 11 3" xfId="45602"/>
    <cellStyle name="Output 12 27 11 4" xfId="45603"/>
    <cellStyle name="Output 12 27 12" xfId="45604"/>
    <cellStyle name="Output 12 27 12 2" xfId="45605"/>
    <cellStyle name="Output 12 27 12 3" xfId="45606"/>
    <cellStyle name="Output 12 27 12 4" xfId="45607"/>
    <cellStyle name="Output 12 27 13" xfId="45608"/>
    <cellStyle name="Output 12 27 13 2" xfId="45609"/>
    <cellStyle name="Output 12 27 13 3" xfId="45610"/>
    <cellStyle name="Output 12 27 13 4" xfId="45611"/>
    <cellStyle name="Output 12 27 14" xfId="45612"/>
    <cellStyle name="Output 12 27 14 2" xfId="45613"/>
    <cellStyle name="Output 12 27 14 3" xfId="45614"/>
    <cellStyle name="Output 12 27 14 4" xfId="45615"/>
    <cellStyle name="Output 12 27 15" xfId="45616"/>
    <cellStyle name="Output 12 27 15 2" xfId="45617"/>
    <cellStyle name="Output 12 27 15 3" xfId="45618"/>
    <cellStyle name="Output 12 27 15 4" xfId="45619"/>
    <cellStyle name="Output 12 27 16" xfId="45620"/>
    <cellStyle name="Output 12 27 16 2" xfId="45621"/>
    <cellStyle name="Output 12 27 16 3" xfId="45622"/>
    <cellStyle name="Output 12 27 16 4" xfId="45623"/>
    <cellStyle name="Output 12 27 17" xfId="45624"/>
    <cellStyle name="Output 12 27 17 2" xfId="45625"/>
    <cellStyle name="Output 12 27 17 3" xfId="45626"/>
    <cellStyle name="Output 12 27 17 4" xfId="45627"/>
    <cellStyle name="Output 12 27 18" xfId="45628"/>
    <cellStyle name="Output 12 27 18 2" xfId="45629"/>
    <cellStyle name="Output 12 27 18 3" xfId="45630"/>
    <cellStyle name="Output 12 27 18 4" xfId="45631"/>
    <cellStyle name="Output 12 27 19" xfId="45632"/>
    <cellStyle name="Output 12 27 19 2" xfId="45633"/>
    <cellStyle name="Output 12 27 19 3" xfId="45634"/>
    <cellStyle name="Output 12 27 19 4" xfId="45635"/>
    <cellStyle name="Output 12 27 2" xfId="45636"/>
    <cellStyle name="Output 12 27 2 2" xfId="45637"/>
    <cellStyle name="Output 12 27 2 3" xfId="45638"/>
    <cellStyle name="Output 12 27 2 4" xfId="45639"/>
    <cellStyle name="Output 12 27 20" xfId="45640"/>
    <cellStyle name="Output 12 27 20 2" xfId="45641"/>
    <cellStyle name="Output 12 27 20 3" xfId="45642"/>
    <cellStyle name="Output 12 27 20 4" xfId="45643"/>
    <cellStyle name="Output 12 27 21" xfId="45644"/>
    <cellStyle name="Output 12 27 22" xfId="45645"/>
    <cellStyle name="Output 12 27 3" xfId="45646"/>
    <cellStyle name="Output 12 27 3 2" xfId="45647"/>
    <cellStyle name="Output 12 27 3 3" xfId="45648"/>
    <cellStyle name="Output 12 27 3 4" xfId="45649"/>
    <cellStyle name="Output 12 27 4" xfId="45650"/>
    <cellStyle name="Output 12 27 4 2" xfId="45651"/>
    <cellStyle name="Output 12 27 4 3" xfId="45652"/>
    <cellStyle name="Output 12 27 4 4" xfId="45653"/>
    <cellStyle name="Output 12 27 5" xfId="45654"/>
    <cellStyle name="Output 12 27 5 2" xfId="45655"/>
    <cellStyle name="Output 12 27 5 3" xfId="45656"/>
    <cellStyle name="Output 12 27 5 4" xfId="45657"/>
    <cellStyle name="Output 12 27 6" xfId="45658"/>
    <cellStyle name="Output 12 27 6 2" xfId="45659"/>
    <cellStyle name="Output 12 27 6 3" xfId="45660"/>
    <cellStyle name="Output 12 27 6 4" xfId="45661"/>
    <cellStyle name="Output 12 27 7" xfId="45662"/>
    <cellStyle name="Output 12 27 7 2" xfId="45663"/>
    <cellStyle name="Output 12 27 7 3" xfId="45664"/>
    <cellStyle name="Output 12 27 7 4" xfId="45665"/>
    <cellStyle name="Output 12 27 8" xfId="45666"/>
    <cellStyle name="Output 12 27 8 2" xfId="45667"/>
    <cellStyle name="Output 12 27 8 3" xfId="45668"/>
    <cellStyle name="Output 12 27 8 4" xfId="45669"/>
    <cellStyle name="Output 12 27 9" xfId="45670"/>
    <cellStyle name="Output 12 27 9 2" xfId="45671"/>
    <cellStyle name="Output 12 27 9 3" xfId="45672"/>
    <cellStyle name="Output 12 27 9 4" xfId="45673"/>
    <cellStyle name="Output 12 28" xfId="45674"/>
    <cellStyle name="Output 12 28 10" xfId="45675"/>
    <cellStyle name="Output 12 28 10 2" xfId="45676"/>
    <cellStyle name="Output 12 28 10 3" xfId="45677"/>
    <cellStyle name="Output 12 28 10 4" xfId="45678"/>
    <cellStyle name="Output 12 28 11" xfId="45679"/>
    <cellStyle name="Output 12 28 11 2" xfId="45680"/>
    <cellStyle name="Output 12 28 11 3" xfId="45681"/>
    <cellStyle name="Output 12 28 11 4" xfId="45682"/>
    <cellStyle name="Output 12 28 12" xfId="45683"/>
    <cellStyle name="Output 12 28 12 2" xfId="45684"/>
    <cellStyle name="Output 12 28 12 3" xfId="45685"/>
    <cellStyle name="Output 12 28 12 4" xfId="45686"/>
    <cellStyle name="Output 12 28 13" xfId="45687"/>
    <cellStyle name="Output 12 28 13 2" xfId="45688"/>
    <cellStyle name="Output 12 28 13 3" xfId="45689"/>
    <cellStyle name="Output 12 28 13 4" xfId="45690"/>
    <cellStyle name="Output 12 28 14" xfId="45691"/>
    <cellStyle name="Output 12 28 14 2" xfId="45692"/>
    <cellStyle name="Output 12 28 14 3" xfId="45693"/>
    <cellStyle name="Output 12 28 14 4" xfId="45694"/>
    <cellStyle name="Output 12 28 15" xfId="45695"/>
    <cellStyle name="Output 12 28 15 2" xfId="45696"/>
    <cellStyle name="Output 12 28 15 3" xfId="45697"/>
    <cellStyle name="Output 12 28 15 4" xfId="45698"/>
    <cellStyle name="Output 12 28 16" xfId="45699"/>
    <cellStyle name="Output 12 28 16 2" xfId="45700"/>
    <cellStyle name="Output 12 28 16 3" xfId="45701"/>
    <cellStyle name="Output 12 28 16 4" xfId="45702"/>
    <cellStyle name="Output 12 28 17" xfId="45703"/>
    <cellStyle name="Output 12 28 17 2" xfId="45704"/>
    <cellStyle name="Output 12 28 17 3" xfId="45705"/>
    <cellStyle name="Output 12 28 17 4" xfId="45706"/>
    <cellStyle name="Output 12 28 18" xfId="45707"/>
    <cellStyle name="Output 12 28 18 2" xfId="45708"/>
    <cellStyle name="Output 12 28 18 3" xfId="45709"/>
    <cellStyle name="Output 12 28 18 4" xfId="45710"/>
    <cellStyle name="Output 12 28 19" xfId="45711"/>
    <cellStyle name="Output 12 28 19 2" xfId="45712"/>
    <cellStyle name="Output 12 28 19 3" xfId="45713"/>
    <cellStyle name="Output 12 28 19 4" xfId="45714"/>
    <cellStyle name="Output 12 28 2" xfId="45715"/>
    <cellStyle name="Output 12 28 2 2" xfId="45716"/>
    <cellStyle name="Output 12 28 2 3" xfId="45717"/>
    <cellStyle name="Output 12 28 2 4" xfId="45718"/>
    <cellStyle name="Output 12 28 20" xfId="45719"/>
    <cellStyle name="Output 12 28 20 2" xfId="45720"/>
    <cellStyle name="Output 12 28 20 3" xfId="45721"/>
    <cellStyle name="Output 12 28 20 4" xfId="45722"/>
    <cellStyle name="Output 12 28 21" xfId="45723"/>
    <cellStyle name="Output 12 28 22" xfId="45724"/>
    <cellStyle name="Output 12 28 3" xfId="45725"/>
    <cellStyle name="Output 12 28 3 2" xfId="45726"/>
    <cellStyle name="Output 12 28 3 3" xfId="45727"/>
    <cellStyle name="Output 12 28 3 4" xfId="45728"/>
    <cellStyle name="Output 12 28 4" xfId="45729"/>
    <cellStyle name="Output 12 28 4 2" xfId="45730"/>
    <cellStyle name="Output 12 28 4 3" xfId="45731"/>
    <cellStyle name="Output 12 28 4 4" xfId="45732"/>
    <cellStyle name="Output 12 28 5" xfId="45733"/>
    <cellStyle name="Output 12 28 5 2" xfId="45734"/>
    <cellStyle name="Output 12 28 5 3" xfId="45735"/>
    <cellStyle name="Output 12 28 5 4" xfId="45736"/>
    <cellStyle name="Output 12 28 6" xfId="45737"/>
    <cellStyle name="Output 12 28 6 2" xfId="45738"/>
    <cellStyle name="Output 12 28 6 3" xfId="45739"/>
    <cellStyle name="Output 12 28 6 4" xfId="45740"/>
    <cellStyle name="Output 12 28 7" xfId="45741"/>
    <cellStyle name="Output 12 28 7 2" xfId="45742"/>
    <cellStyle name="Output 12 28 7 3" xfId="45743"/>
    <cellStyle name="Output 12 28 7 4" xfId="45744"/>
    <cellStyle name="Output 12 28 8" xfId="45745"/>
    <cellStyle name="Output 12 28 8 2" xfId="45746"/>
    <cellStyle name="Output 12 28 8 3" xfId="45747"/>
    <cellStyle name="Output 12 28 8 4" xfId="45748"/>
    <cellStyle name="Output 12 28 9" xfId="45749"/>
    <cellStyle name="Output 12 28 9 2" xfId="45750"/>
    <cellStyle name="Output 12 28 9 3" xfId="45751"/>
    <cellStyle name="Output 12 28 9 4" xfId="45752"/>
    <cellStyle name="Output 12 29" xfId="45753"/>
    <cellStyle name="Output 12 29 10" xfId="45754"/>
    <cellStyle name="Output 12 29 10 2" xfId="45755"/>
    <cellStyle name="Output 12 29 10 3" xfId="45756"/>
    <cellStyle name="Output 12 29 10 4" xfId="45757"/>
    <cellStyle name="Output 12 29 11" xfId="45758"/>
    <cellStyle name="Output 12 29 11 2" xfId="45759"/>
    <cellStyle name="Output 12 29 11 3" xfId="45760"/>
    <cellStyle name="Output 12 29 11 4" xfId="45761"/>
    <cellStyle name="Output 12 29 12" xfId="45762"/>
    <cellStyle name="Output 12 29 12 2" xfId="45763"/>
    <cellStyle name="Output 12 29 12 3" xfId="45764"/>
    <cellStyle name="Output 12 29 12 4" xfId="45765"/>
    <cellStyle name="Output 12 29 13" xfId="45766"/>
    <cellStyle name="Output 12 29 13 2" xfId="45767"/>
    <cellStyle name="Output 12 29 13 3" xfId="45768"/>
    <cellStyle name="Output 12 29 13 4" xfId="45769"/>
    <cellStyle name="Output 12 29 14" xfId="45770"/>
    <cellStyle name="Output 12 29 14 2" xfId="45771"/>
    <cellStyle name="Output 12 29 14 3" xfId="45772"/>
    <cellStyle name="Output 12 29 14 4" xfId="45773"/>
    <cellStyle name="Output 12 29 15" xfId="45774"/>
    <cellStyle name="Output 12 29 15 2" xfId="45775"/>
    <cellStyle name="Output 12 29 15 3" xfId="45776"/>
    <cellStyle name="Output 12 29 15 4" xfId="45777"/>
    <cellStyle name="Output 12 29 16" xfId="45778"/>
    <cellStyle name="Output 12 29 16 2" xfId="45779"/>
    <cellStyle name="Output 12 29 16 3" xfId="45780"/>
    <cellStyle name="Output 12 29 16 4" xfId="45781"/>
    <cellStyle name="Output 12 29 17" xfId="45782"/>
    <cellStyle name="Output 12 29 17 2" xfId="45783"/>
    <cellStyle name="Output 12 29 17 3" xfId="45784"/>
    <cellStyle name="Output 12 29 17 4" xfId="45785"/>
    <cellStyle name="Output 12 29 18" xfId="45786"/>
    <cellStyle name="Output 12 29 18 2" xfId="45787"/>
    <cellStyle name="Output 12 29 18 3" xfId="45788"/>
    <cellStyle name="Output 12 29 18 4" xfId="45789"/>
    <cellStyle name="Output 12 29 19" xfId="45790"/>
    <cellStyle name="Output 12 29 19 2" xfId="45791"/>
    <cellStyle name="Output 12 29 19 3" xfId="45792"/>
    <cellStyle name="Output 12 29 19 4" xfId="45793"/>
    <cellStyle name="Output 12 29 2" xfId="45794"/>
    <cellStyle name="Output 12 29 2 2" xfId="45795"/>
    <cellStyle name="Output 12 29 2 3" xfId="45796"/>
    <cellStyle name="Output 12 29 2 4" xfId="45797"/>
    <cellStyle name="Output 12 29 20" xfId="45798"/>
    <cellStyle name="Output 12 29 20 2" xfId="45799"/>
    <cellStyle name="Output 12 29 20 3" xfId="45800"/>
    <cellStyle name="Output 12 29 20 4" xfId="45801"/>
    <cellStyle name="Output 12 29 21" xfId="45802"/>
    <cellStyle name="Output 12 29 22" xfId="45803"/>
    <cellStyle name="Output 12 29 3" xfId="45804"/>
    <cellStyle name="Output 12 29 3 2" xfId="45805"/>
    <cellStyle name="Output 12 29 3 3" xfId="45806"/>
    <cellStyle name="Output 12 29 3 4" xfId="45807"/>
    <cellStyle name="Output 12 29 4" xfId="45808"/>
    <cellStyle name="Output 12 29 4 2" xfId="45809"/>
    <cellStyle name="Output 12 29 4 3" xfId="45810"/>
    <cellStyle name="Output 12 29 4 4" xfId="45811"/>
    <cellStyle name="Output 12 29 5" xfId="45812"/>
    <cellStyle name="Output 12 29 5 2" xfId="45813"/>
    <cellStyle name="Output 12 29 5 3" xfId="45814"/>
    <cellStyle name="Output 12 29 5 4" xfId="45815"/>
    <cellStyle name="Output 12 29 6" xfId="45816"/>
    <cellStyle name="Output 12 29 6 2" xfId="45817"/>
    <cellStyle name="Output 12 29 6 3" xfId="45818"/>
    <cellStyle name="Output 12 29 6 4" xfId="45819"/>
    <cellStyle name="Output 12 29 7" xfId="45820"/>
    <cellStyle name="Output 12 29 7 2" xfId="45821"/>
    <cellStyle name="Output 12 29 7 3" xfId="45822"/>
    <cellStyle name="Output 12 29 7 4" xfId="45823"/>
    <cellStyle name="Output 12 29 8" xfId="45824"/>
    <cellStyle name="Output 12 29 8 2" xfId="45825"/>
    <cellStyle name="Output 12 29 8 3" xfId="45826"/>
    <cellStyle name="Output 12 29 8 4" xfId="45827"/>
    <cellStyle name="Output 12 29 9" xfId="45828"/>
    <cellStyle name="Output 12 29 9 2" xfId="45829"/>
    <cellStyle name="Output 12 29 9 3" xfId="45830"/>
    <cellStyle name="Output 12 29 9 4" xfId="45831"/>
    <cellStyle name="Output 12 3" xfId="45832"/>
    <cellStyle name="Output 12 3 10" xfId="45833"/>
    <cellStyle name="Output 12 3 10 2" xfId="45834"/>
    <cellStyle name="Output 12 3 10 3" xfId="45835"/>
    <cellStyle name="Output 12 3 10 4" xfId="45836"/>
    <cellStyle name="Output 12 3 11" xfId="45837"/>
    <cellStyle name="Output 12 3 11 2" xfId="45838"/>
    <cellStyle name="Output 12 3 11 3" xfId="45839"/>
    <cellStyle name="Output 12 3 11 4" xfId="45840"/>
    <cellStyle name="Output 12 3 12" xfId="45841"/>
    <cellStyle name="Output 12 3 12 2" xfId="45842"/>
    <cellStyle name="Output 12 3 12 3" xfId="45843"/>
    <cellStyle name="Output 12 3 12 4" xfId="45844"/>
    <cellStyle name="Output 12 3 13" xfId="45845"/>
    <cellStyle name="Output 12 3 13 2" xfId="45846"/>
    <cellStyle name="Output 12 3 13 3" xfId="45847"/>
    <cellStyle name="Output 12 3 13 4" xfId="45848"/>
    <cellStyle name="Output 12 3 14" xfId="45849"/>
    <cellStyle name="Output 12 3 14 2" xfId="45850"/>
    <cellStyle name="Output 12 3 14 3" xfId="45851"/>
    <cellStyle name="Output 12 3 14 4" xfId="45852"/>
    <cellStyle name="Output 12 3 15" xfId="45853"/>
    <cellStyle name="Output 12 3 15 2" xfId="45854"/>
    <cellStyle name="Output 12 3 15 3" xfId="45855"/>
    <cellStyle name="Output 12 3 15 4" xfId="45856"/>
    <cellStyle name="Output 12 3 16" xfId="45857"/>
    <cellStyle name="Output 12 3 16 2" xfId="45858"/>
    <cellStyle name="Output 12 3 16 3" xfId="45859"/>
    <cellStyle name="Output 12 3 16 4" xfId="45860"/>
    <cellStyle name="Output 12 3 17" xfId="45861"/>
    <cellStyle name="Output 12 3 17 2" xfId="45862"/>
    <cellStyle name="Output 12 3 17 3" xfId="45863"/>
    <cellStyle name="Output 12 3 17 4" xfId="45864"/>
    <cellStyle name="Output 12 3 18" xfId="45865"/>
    <cellStyle name="Output 12 3 18 2" xfId="45866"/>
    <cellStyle name="Output 12 3 18 3" xfId="45867"/>
    <cellStyle name="Output 12 3 18 4" xfId="45868"/>
    <cellStyle name="Output 12 3 19" xfId="45869"/>
    <cellStyle name="Output 12 3 19 2" xfId="45870"/>
    <cellStyle name="Output 12 3 19 3" xfId="45871"/>
    <cellStyle name="Output 12 3 19 4" xfId="45872"/>
    <cellStyle name="Output 12 3 2" xfId="45873"/>
    <cellStyle name="Output 12 3 2 2" xfId="45874"/>
    <cellStyle name="Output 12 3 2 3" xfId="45875"/>
    <cellStyle name="Output 12 3 2 4" xfId="45876"/>
    <cellStyle name="Output 12 3 20" xfId="45877"/>
    <cellStyle name="Output 12 3 20 2" xfId="45878"/>
    <cellStyle name="Output 12 3 20 3" xfId="45879"/>
    <cellStyle name="Output 12 3 20 4" xfId="45880"/>
    <cellStyle name="Output 12 3 21" xfId="45881"/>
    <cellStyle name="Output 12 3 22" xfId="45882"/>
    <cellStyle name="Output 12 3 3" xfId="45883"/>
    <cellStyle name="Output 12 3 3 2" xfId="45884"/>
    <cellStyle name="Output 12 3 3 3" xfId="45885"/>
    <cellStyle name="Output 12 3 3 4" xfId="45886"/>
    <cellStyle name="Output 12 3 4" xfId="45887"/>
    <cellStyle name="Output 12 3 4 2" xfId="45888"/>
    <cellStyle name="Output 12 3 4 3" xfId="45889"/>
    <cellStyle name="Output 12 3 4 4" xfId="45890"/>
    <cellStyle name="Output 12 3 5" xfId="45891"/>
    <cellStyle name="Output 12 3 5 2" xfId="45892"/>
    <cellStyle name="Output 12 3 5 3" xfId="45893"/>
    <cellStyle name="Output 12 3 5 4" xfId="45894"/>
    <cellStyle name="Output 12 3 6" xfId="45895"/>
    <cellStyle name="Output 12 3 6 2" xfId="45896"/>
    <cellStyle name="Output 12 3 6 3" xfId="45897"/>
    <cellStyle name="Output 12 3 6 4" xfId="45898"/>
    <cellStyle name="Output 12 3 7" xfId="45899"/>
    <cellStyle name="Output 12 3 7 2" xfId="45900"/>
    <cellStyle name="Output 12 3 7 3" xfId="45901"/>
    <cellStyle name="Output 12 3 7 4" xfId="45902"/>
    <cellStyle name="Output 12 3 8" xfId="45903"/>
    <cellStyle name="Output 12 3 8 2" xfId="45904"/>
    <cellStyle name="Output 12 3 8 3" xfId="45905"/>
    <cellStyle name="Output 12 3 8 4" xfId="45906"/>
    <cellStyle name="Output 12 3 9" xfId="45907"/>
    <cellStyle name="Output 12 3 9 2" xfId="45908"/>
    <cellStyle name="Output 12 3 9 3" xfId="45909"/>
    <cellStyle name="Output 12 3 9 4" xfId="45910"/>
    <cellStyle name="Output 12 30" xfId="45911"/>
    <cellStyle name="Output 12 30 10" xfId="45912"/>
    <cellStyle name="Output 12 30 10 2" xfId="45913"/>
    <cellStyle name="Output 12 30 10 3" xfId="45914"/>
    <cellStyle name="Output 12 30 10 4" xfId="45915"/>
    <cellStyle name="Output 12 30 11" xfId="45916"/>
    <cellStyle name="Output 12 30 11 2" xfId="45917"/>
    <cellStyle name="Output 12 30 11 3" xfId="45918"/>
    <cellStyle name="Output 12 30 11 4" xfId="45919"/>
    <cellStyle name="Output 12 30 12" xfId="45920"/>
    <cellStyle name="Output 12 30 12 2" xfId="45921"/>
    <cellStyle name="Output 12 30 12 3" xfId="45922"/>
    <cellStyle name="Output 12 30 12 4" xfId="45923"/>
    <cellStyle name="Output 12 30 13" xfId="45924"/>
    <cellStyle name="Output 12 30 13 2" xfId="45925"/>
    <cellStyle name="Output 12 30 13 3" xfId="45926"/>
    <cellStyle name="Output 12 30 13 4" xfId="45927"/>
    <cellStyle name="Output 12 30 14" xfId="45928"/>
    <cellStyle name="Output 12 30 14 2" xfId="45929"/>
    <cellStyle name="Output 12 30 14 3" xfId="45930"/>
    <cellStyle name="Output 12 30 14 4" xfId="45931"/>
    <cellStyle name="Output 12 30 15" xfId="45932"/>
    <cellStyle name="Output 12 30 15 2" xfId="45933"/>
    <cellStyle name="Output 12 30 15 3" xfId="45934"/>
    <cellStyle name="Output 12 30 15 4" xfId="45935"/>
    <cellStyle name="Output 12 30 16" xfId="45936"/>
    <cellStyle name="Output 12 30 16 2" xfId="45937"/>
    <cellStyle name="Output 12 30 16 3" xfId="45938"/>
    <cellStyle name="Output 12 30 16 4" xfId="45939"/>
    <cellStyle name="Output 12 30 17" xfId="45940"/>
    <cellStyle name="Output 12 30 17 2" xfId="45941"/>
    <cellStyle name="Output 12 30 17 3" xfId="45942"/>
    <cellStyle name="Output 12 30 17 4" xfId="45943"/>
    <cellStyle name="Output 12 30 18" xfId="45944"/>
    <cellStyle name="Output 12 30 18 2" xfId="45945"/>
    <cellStyle name="Output 12 30 18 3" xfId="45946"/>
    <cellStyle name="Output 12 30 18 4" xfId="45947"/>
    <cellStyle name="Output 12 30 19" xfId="45948"/>
    <cellStyle name="Output 12 30 19 2" xfId="45949"/>
    <cellStyle name="Output 12 30 19 3" xfId="45950"/>
    <cellStyle name="Output 12 30 19 4" xfId="45951"/>
    <cellStyle name="Output 12 30 2" xfId="45952"/>
    <cellStyle name="Output 12 30 2 2" xfId="45953"/>
    <cellStyle name="Output 12 30 2 3" xfId="45954"/>
    <cellStyle name="Output 12 30 2 4" xfId="45955"/>
    <cellStyle name="Output 12 30 20" xfId="45956"/>
    <cellStyle name="Output 12 30 20 2" xfId="45957"/>
    <cellStyle name="Output 12 30 20 3" xfId="45958"/>
    <cellStyle name="Output 12 30 20 4" xfId="45959"/>
    <cellStyle name="Output 12 30 21" xfId="45960"/>
    <cellStyle name="Output 12 30 22" xfId="45961"/>
    <cellStyle name="Output 12 30 3" xfId="45962"/>
    <cellStyle name="Output 12 30 3 2" xfId="45963"/>
    <cellStyle name="Output 12 30 3 3" xfId="45964"/>
    <cellStyle name="Output 12 30 3 4" xfId="45965"/>
    <cellStyle name="Output 12 30 4" xfId="45966"/>
    <cellStyle name="Output 12 30 4 2" xfId="45967"/>
    <cellStyle name="Output 12 30 4 3" xfId="45968"/>
    <cellStyle name="Output 12 30 4 4" xfId="45969"/>
    <cellStyle name="Output 12 30 5" xfId="45970"/>
    <cellStyle name="Output 12 30 5 2" xfId="45971"/>
    <cellStyle name="Output 12 30 5 3" xfId="45972"/>
    <cellStyle name="Output 12 30 5 4" xfId="45973"/>
    <cellStyle name="Output 12 30 6" xfId="45974"/>
    <cellStyle name="Output 12 30 6 2" xfId="45975"/>
    <cellStyle name="Output 12 30 6 3" xfId="45976"/>
    <cellStyle name="Output 12 30 6 4" xfId="45977"/>
    <cellStyle name="Output 12 30 7" xfId="45978"/>
    <cellStyle name="Output 12 30 7 2" xfId="45979"/>
    <cellStyle name="Output 12 30 7 3" xfId="45980"/>
    <cellStyle name="Output 12 30 7 4" xfId="45981"/>
    <cellStyle name="Output 12 30 8" xfId="45982"/>
    <cellStyle name="Output 12 30 8 2" xfId="45983"/>
    <cellStyle name="Output 12 30 8 3" xfId="45984"/>
    <cellStyle name="Output 12 30 8 4" xfId="45985"/>
    <cellStyle name="Output 12 30 9" xfId="45986"/>
    <cellStyle name="Output 12 30 9 2" xfId="45987"/>
    <cellStyle name="Output 12 30 9 3" xfId="45988"/>
    <cellStyle name="Output 12 30 9 4" xfId="45989"/>
    <cellStyle name="Output 12 31" xfId="45990"/>
    <cellStyle name="Output 12 31 2" xfId="45991"/>
    <cellStyle name="Output 12 31 3" xfId="45992"/>
    <cellStyle name="Output 12 31 4" xfId="45993"/>
    <cellStyle name="Output 12 32" xfId="45994"/>
    <cellStyle name="Output 12 32 2" xfId="45995"/>
    <cellStyle name="Output 12 32 3" xfId="45996"/>
    <cellStyle name="Output 12 32 4" xfId="45997"/>
    <cellStyle name="Output 12 33" xfId="45998"/>
    <cellStyle name="Output 12 33 2" xfId="45999"/>
    <cellStyle name="Output 12 33 3" xfId="46000"/>
    <cellStyle name="Output 12 33 4" xfId="46001"/>
    <cellStyle name="Output 12 34" xfId="46002"/>
    <cellStyle name="Output 12 34 2" xfId="46003"/>
    <cellStyle name="Output 12 34 3" xfId="46004"/>
    <cellStyle name="Output 12 34 4" xfId="46005"/>
    <cellStyle name="Output 12 35" xfId="46006"/>
    <cellStyle name="Output 12 35 2" xfId="46007"/>
    <cellStyle name="Output 12 35 3" xfId="46008"/>
    <cellStyle name="Output 12 35 4" xfId="46009"/>
    <cellStyle name="Output 12 36" xfId="46010"/>
    <cellStyle name="Output 12 36 2" xfId="46011"/>
    <cellStyle name="Output 12 36 3" xfId="46012"/>
    <cellStyle name="Output 12 36 4" xfId="46013"/>
    <cellStyle name="Output 12 37" xfId="46014"/>
    <cellStyle name="Output 12 37 2" xfId="46015"/>
    <cellStyle name="Output 12 37 3" xfId="46016"/>
    <cellStyle name="Output 12 37 4" xfId="46017"/>
    <cellStyle name="Output 12 38" xfId="46018"/>
    <cellStyle name="Output 12 38 2" xfId="46019"/>
    <cellStyle name="Output 12 38 3" xfId="46020"/>
    <cellStyle name="Output 12 38 4" xfId="46021"/>
    <cellStyle name="Output 12 39" xfId="46022"/>
    <cellStyle name="Output 12 39 2" xfId="46023"/>
    <cellStyle name="Output 12 39 3" xfId="46024"/>
    <cellStyle name="Output 12 39 4" xfId="46025"/>
    <cellStyle name="Output 12 4" xfId="46026"/>
    <cellStyle name="Output 12 4 10" xfId="46027"/>
    <cellStyle name="Output 12 4 10 2" xfId="46028"/>
    <cellStyle name="Output 12 4 10 3" xfId="46029"/>
    <cellStyle name="Output 12 4 10 4" xfId="46030"/>
    <cellStyle name="Output 12 4 11" xfId="46031"/>
    <cellStyle name="Output 12 4 11 2" xfId="46032"/>
    <cellStyle name="Output 12 4 11 3" xfId="46033"/>
    <cellStyle name="Output 12 4 11 4" xfId="46034"/>
    <cellStyle name="Output 12 4 12" xfId="46035"/>
    <cellStyle name="Output 12 4 12 2" xfId="46036"/>
    <cellStyle name="Output 12 4 12 3" xfId="46037"/>
    <cellStyle name="Output 12 4 12 4" xfId="46038"/>
    <cellStyle name="Output 12 4 13" xfId="46039"/>
    <cellStyle name="Output 12 4 13 2" xfId="46040"/>
    <cellStyle name="Output 12 4 13 3" xfId="46041"/>
    <cellStyle name="Output 12 4 13 4" xfId="46042"/>
    <cellStyle name="Output 12 4 14" xfId="46043"/>
    <cellStyle name="Output 12 4 14 2" xfId="46044"/>
    <cellStyle name="Output 12 4 14 3" xfId="46045"/>
    <cellStyle name="Output 12 4 14 4" xfId="46046"/>
    <cellStyle name="Output 12 4 15" xfId="46047"/>
    <cellStyle name="Output 12 4 15 2" xfId="46048"/>
    <cellStyle name="Output 12 4 15 3" xfId="46049"/>
    <cellStyle name="Output 12 4 15 4" xfId="46050"/>
    <cellStyle name="Output 12 4 16" xfId="46051"/>
    <cellStyle name="Output 12 4 16 2" xfId="46052"/>
    <cellStyle name="Output 12 4 16 3" xfId="46053"/>
    <cellStyle name="Output 12 4 16 4" xfId="46054"/>
    <cellStyle name="Output 12 4 17" xfId="46055"/>
    <cellStyle name="Output 12 4 17 2" xfId="46056"/>
    <cellStyle name="Output 12 4 17 3" xfId="46057"/>
    <cellStyle name="Output 12 4 17 4" xfId="46058"/>
    <cellStyle name="Output 12 4 18" xfId="46059"/>
    <cellStyle name="Output 12 4 18 2" xfId="46060"/>
    <cellStyle name="Output 12 4 18 3" xfId="46061"/>
    <cellStyle name="Output 12 4 18 4" xfId="46062"/>
    <cellStyle name="Output 12 4 19" xfId="46063"/>
    <cellStyle name="Output 12 4 19 2" xfId="46064"/>
    <cellStyle name="Output 12 4 19 3" xfId="46065"/>
    <cellStyle name="Output 12 4 19 4" xfId="46066"/>
    <cellStyle name="Output 12 4 2" xfId="46067"/>
    <cellStyle name="Output 12 4 2 2" xfId="46068"/>
    <cellStyle name="Output 12 4 2 3" xfId="46069"/>
    <cellStyle name="Output 12 4 2 4" xfId="46070"/>
    <cellStyle name="Output 12 4 20" xfId="46071"/>
    <cellStyle name="Output 12 4 20 2" xfId="46072"/>
    <cellStyle name="Output 12 4 20 3" xfId="46073"/>
    <cellStyle name="Output 12 4 20 4" xfId="46074"/>
    <cellStyle name="Output 12 4 21" xfId="46075"/>
    <cellStyle name="Output 12 4 22" xfId="46076"/>
    <cellStyle name="Output 12 4 3" xfId="46077"/>
    <cellStyle name="Output 12 4 3 2" xfId="46078"/>
    <cellStyle name="Output 12 4 3 3" xfId="46079"/>
    <cellStyle name="Output 12 4 3 4" xfId="46080"/>
    <cellStyle name="Output 12 4 4" xfId="46081"/>
    <cellStyle name="Output 12 4 4 2" xfId="46082"/>
    <cellStyle name="Output 12 4 4 3" xfId="46083"/>
    <cellStyle name="Output 12 4 4 4" xfId="46084"/>
    <cellStyle name="Output 12 4 5" xfId="46085"/>
    <cellStyle name="Output 12 4 5 2" xfId="46086"/>
    <cellStyle name="Output 12 4 5 3" xfId="46087"/>
    <cellStyle name="Output 12 4 5 4" xfId="46088"/>
    <cellStyle name="Output 12 4 6" xfId="46089"/>
    <cellStyle name="Output 12 4 6 2" xfId="46090"/>
    <cellStyle name="Output 12 4 6 3" xfId="46091"/>
    <cellStyle name="Output 12 4 6 4" xfId="46092"/>
    <cellStyle name="Output 12 4 7" xfId="46093"/>
    <cellStyle name="Output 12 4 7 2" xfId="46094"/>
    <cellStyle name="Output 12 4 7 3" xfId="46095"/>
    <cellStyle name="Output 12 4 7 4" xfId="46096"/>
    <cellStyle name="Output 12 4 8" xfId="46097"/>
    <cellStyle name="Output 12 4 8 2" xfId="46098"/>
    <cellStyle name="Output 12 4 8 3" xfId="46099"/>
    <cellStyle name="Output 12 4 8 4" xfId="46100"/>
    <cellStyle name="Output 12 4 9" xfId="46101"/>
    <cellStyle name="Output 12 4 9 2" xfId="46102"/>
    <cellStyle name="Output 12 4 9 3" xfId="46103"/>
    <cellStyle name="Output 12 4 9 4" xfId="46104"/>
    <cellStyle name="Output 12 40" xfId="46105"/>
    <cellStyle name="Output 12 40 2" xfId="46106"/>
    <cellStyle name="Output 12 40 3" xfId="46107"/>
    <cellStyle name="Output 12 40 4" xfId="46108"/>
    <cellStyle name="Output 12 41" xfId="46109"/>
    <cellStyle name="Output 12 41 2" xfId="46110"/>
    <cellStyle name="Output 12 41 3" xfId="46111"/>
    <cellStyle name="Output 12 41 4" xfId="46112"/>
    <cellStyle name="Output 12 42" xfId="46113"/>
    <cellStyle name="Output 12 42 2" xfId="46114"/>
    <cellStyle name="Output 12 42 3" xfId="46115"/>
    <cellStyle name="Output 12 42 4" xfId="46116"/>
    <cellStyle name="Output 12 43" xfId="46117"/>
    <cellStyle name="Output 12 43 2" xfId="46118"/>
    <cellStyle name="Output 12 43 3" xfId="46119"/>
    <cellStyle name="Output 12 43 4" xfId="46120"/>
    <cellStyle name="Output 12 44" xfId="46121"/>
    <cellStyle name="Output 12 44 2" xfId="46122"/>
    <cellStyle name="Output 12 44 3" xfId="46123"/>
    <cellStyle name="Output 12 44 4" xfId="46124"/>
    <cellStyle name="Output 12 45" xfId="46125"/>
    <cellStyle name="Output 12 45 2" xfId="46126"/>
    <cellStyle name="Output 12 45 3" xfId="46127"/>
    <cellStyle name="Output 12 45 4" xfId="46128"/>
    <cellStyle name="Output 12 46" xfId="46129"/>
    <cellStyle name="Output 12 46 2" xfId="46130"/>
    <cellStyle name="Output 12 46 3" xfId="46131"/>
    <cellStyle name="Output 12 46 4" xfId="46132"/>
    <cellStyle name="Output 12 47" xfId="46133"/>
    <cellStyle name="Output 12 47 2" xfId="46134"/>
    <cellStyle name="Output 12 47 3" xfId="46135"/>
    <cellStyle name="Output 12 47 4" xfId="46136"/>
    <cellStyle name="Output 12 48" xfId="46137"/>
    <cellStyle name="Output 12 48 2" xfId="46138"/>
    <cellStyle name="Output 12 48 3" xfId="46139"/>
    <cellStyle name="Output 12 48 4" xfId="46140"/>
    <cellStyle name="Output 12 49" xfId="46141"/>
    <cellStyle name="Output 12 49 2" xfId="46142"/>
    <cellStyle name="Output 12 49 3" xfId="46143"/>
    <cellStyle name="Output 12 49 4" xfId="46144"/>
    <cellStyle name="Output 12 5" xfId="46145"/>
    <cellStyle name="Output 12 5 10" xfId="46146"/>
    <cellStyle name="Output 12 5 10 2" xfId="46147"/>
    <cellStyle name="Output 12 5 10 3" xfId="46148"/>
    <cellStyle name="Output 12 5 10 4" xfId="46149"/>
    <cellStyle name="Output 12 5 11" xfId="46150"/>
    <cellStyle name="Output 12 5 11 2" xfId="46151"/>
    <cellStyle name="Output 12 5 11 3" xfId="46152"/>
    <cellStyle name="Output 12 5 11 4" xfId="46153"/>
    <cellStyle name="Output 12 5 12" xfId="46154"/>
    <cellStyle name="Output 12 5 12 2" xfId="46155"/>
    <cellStyle name="Output 12 5 12 3" xfId="46156"/>
    <cellStyle name="Output 12 5 12 4" xfId="46157"/>
    <cellStyle name="Output 12 5 13" xfId="46158"/>
    <cellStyle name="Output 12 5 13 2" xfId="46159"/>
    <cellStyle name="Output 12 5 13 3" xfId="46160"/>
    <cellStyle name="Output 12 5 13 4" xfId="46161"/>
    <cellStyle name="Output 12 5 14" xfId="46162"/>
    <cellStyle name="Output 12 5 14 2" xfId="46163"/>
    <cellStyle name="Output 12 5 14 3" xfId="46164"/>
    <cellStyle name="Output 12 5 14 4" xfId="46165"/>
    <cellStyle name="Output 12 5 15" xfId="46166"/>
    <cellStyle name="Output 12 5 15 2" xfId="46167"/>
    <cellStyle name="Output 12 5 15 3" xfId="46168"/>
    <cellStyle name="Output 12 5 15 4" xfId="46169"/>
    <cellStyle name="Output 12 5 16" xfId="46170"/>
    <cellStyle name="Output 12 5 16 2" xfId="46171"/>
    <cellStyle name="Output 12 5 16 3" xfId="46172"/>
    <cellStyle name="Output 12 5 16 4" xfId="46173"/>
    <cellStyle name="Output 12 5 17" xfId="46174"/>
    <cellStyle name="Output 12 5 17 2" xfId="46175"/>
    <cellStyle name="Output 12 5 17 3" xfId="46176"/>
    <cellStyle name="Output 12 5 17 4" xfId="46177"/>
    <cellStyle name="Output 12 5 18" xfId="46178"/>
    <cellStyle name="Output 12 5 18 2" xfId="46179"/>
    <cellStyle name="Output 12 5 18 3" xfId="46180"/>
    <cellStyle name="Output 12 5 18 4" xfId="46181"/>
    <cellStyle name="Output 12 5 19" xfId="46182"/>
    <cellStyle name="Output 12 5 19 2" xfId="46183"/>
    <cellStyle name="Output 12 5 19 3" xfId="46184"/>
    <cellStyle name="Output 12 5 19 4" xfId="46185"/>
    <cellStyle name="Output 12 5 2" xfId="46186"/>
    <cellStyle name="Output 12 5 2 2" xfId="46187"/>
    <cellStyle name="Output 12 5 2 3" xfId="46188"/>
    <cellStyle name="Output 12 5 2 4" xfId="46189"/>
    <cellStyle name="Output 12 5 20" xfId="46190"/>
    <cellStyle name="Output 12 5 20 2" xfId="46191"/>
    <cellStyle name="Output 12 5 20 3" xfId="46192"/>
    <cellStyle name="Output 12 5 20 4" xfId="46193"/>
    <cellStyle name="Output 12 5 21" xfId="46194"/>
    <cellStyle name="Output 12 5 22" xfId="46195"/>
    <cellStyle name="Output 12 5 3" xfId="46196"/>
    <cellStyle name="Output 12 5 3 2" xfId="46197"/>
    <cellStyle name="Output 12 5 3 3" xfId="46198"/>
    <cellStyle name="Output 12 5 3 4" xfId="46199"/>
    <cellStyle name="Output 12 5 4" xfId="46200"/>
    <cellStyle name="Output 12 5 4 2" xfId="46201"/>
    <cellStyle name="Output 12 5 4 3" xfId="46202"/>
    <cellStyle name="Output 12 5 4 4" xfId="46203"/>
    <cellStyle name="Output 12 5 5" xfId="46204"/>
    <cellStyle name="Output 12 5 5 2" xfId="46205"/>
    <cellStyle name="Output 12 5 5 3" xfId="46206"/>
    <cellStyle name="Output 12 5 5 4" xfId="46207"/>
    <cellStyle name="Output 12 5 6" xfId="46208"/>
    <cellStyle name="Output 12 5 6 2" xfId="46209"/>
    <cellStyle name="Output 12 5 6 3" xfId="46210"/>
    <cellStyle name="Output 12 5 6 4" xfId="46211"/>
    <cellStyle name="Output 12 5 7" xfId="46212"/>
    <cellStyle name="Output 12 5 7 2" xfId="46213"/>
    <cellStyle name="Output 12 5 7 3" xfId="46214"/>
    <cellStyle name="Output 12 5 7 4" xfId="46215"/>
    <cellStyle name="Output 12 5 8" xfId="46216"/>
    <cellStyle name="Output 12 5 8 2" xfId="46217"/>
    <cellStyle name="Output 12 5 8 3" xfId="46218"/>
    <cellStyle name="Output 12 5 8 4" xfId="46219"/>
    <cellStyle name="Output 12 5 9" xfId="46220"/>
    <cellStyle name="Output 12 5 9 2" xfId="46221"/>
    <cellStyle name="Output 12 5 9 3" xfId="46222"/>
    <cellStyle name="Output 12 5 9 4" xfId="46223"/>
    <cellStyle name="Output 12 50" xfId="46224"/>
    <cellStyle name="Output 12 51" xfId="46225"/>
    <cellStyle name="Output 12 52" xfId="46226"/>
    <cellStyle name="Output 12 6" xfId="46227"/>
    <cellStyle name="Output 12 6 10" xfId="46228"/>
    <cellStyle name="Output 12 6 10 2" xfId="46229"/>
    <cellStyle name="Output 12 6 10 3" xfId="46230"/>
    <cellStyle name="Output 12 6 10 4" xfId="46231"/>
    <cellStyle name="Output 12 6 11" xfId="46232"/>
    <cellStyle name="Output 12 6 11 2" xfId="46233"/>
    <cellStyle name="Output 12 6 11 3" xfId="46234"/>
    <cellStyle name="Output 12 6 11 4" xfId="46235"/>
    <cellStyle name="Output 12 6 12" xfId="46236"/>
    <cellStyle name="Output 12 6 12 2" xfId="46237"/>
    <cellStyle name="Output 12 6 12 3" xfId="46238"/>
    <cellStyle name="Output 12 6 12 4" xfId="46239"/>
    <cellStyle name="Output 12 6 13" xfId="46240"/>
    <cellStyle name="Output 12 6 13 2" xfId="46241"/>
    <cellStyle name="Output 12 6 13 3" xfId="46242"/>
    <cellStyle name="Output 12 6 13 4" xfId="46243"/>
    <cellStyle name="Output 12 6 14" xfId="46244"/>
    <cellStyle name="Output 12 6 14 2" xfId="46245"/>
    <cellStyle name="Output 12 6 14 3" xfId="46246"/>
    <cellStyle name="Output 12 6 14 4" xfId="46247"/>
    <cellStyle name="Output 12 6 15" xfId="46248"/>
    <cellStyle name="Output 12 6 15 2" xfId="46249"/>
    <cellStyle name="Output 12 6 15 3" xfId="46250"/>
    <cellStyle name="Output 12 6 15 4" xfId="46251"/>
    <cellStyle name="Output 12 6 16" xfId="46252"/>
    <cellStyle name="Output 12 6 16 2" xfId="46253"/>
    <cellStyle name="Output 12 6 16 3" xfId="46254"/>
    <cellStyle name="Output 12 6 16 4" xfId="46255"/>
    <cellStyle name="Output 12 6 17" xfId="46256"/>
    <cellStyle name="Output 12 6 17 2" xfId="46257"/>
    <cellStyle name="Output 12 6 17 3" xfId="46258"/>
    <cellStyle name="Output 12 6 17 4" xfId="46259"/>
    <cellStyle name="Output 12 6 18" xfId="46260"/>
    <cellStyle name="Output 12 6 18 2" xfId="46261"/>
    <cellStyle name="Output 12 6 18 3" xfId="46262"/>
    <cellStyle name="Output 12 6 18 4" xfId="46263"/>
    <cellStyle name="Output 12 6 19" xfId="46264"/>
    <cellStyle name="Output 12 6 19 2" xfId="46265"/>
    <cellStyle name="Output 12 6 19 3" xfId="46266"/>
    <cellStyle name="Output 12 6 19 4" xfId="46267"/>
    <cellStyle name="Output 12 6 2" xfId="46268"/>
    <cellStyle name="Output 12 6 2 2" xfId="46269"/>
    <cellStyle name="Output 12 6 2 3" xfId="46270"/>
    <cellStyle name="Output 12 6 2 4" xfId="46271"/>
    <cellStyle name="Output 12 6 20" xfId="46272"/>
    <cellStyle name="Output 12 6 20 2" xfId="46273"/>
    <cellStyle name="Output 12 6 20 3" xfId="46274"/>
    <cellStyle name="Output 12 6 20 4" xfId="46275"/>
    <cellStyle name="Output 12 6 21" xfId="46276"/>
    <cellStyle name="Output 12 6 22" xfId="46277"/>
    <cellStyle name="Output 12 6 3" xfId="46278"/>
    <cellStyle name="Output 12 6 3 2" xfId="46279"/>
    <cellStyle name="Output 12 6 3 3" xfId="46280"/>
    <cellStyle name="Output 12 6 3 4" xfId="46281"/>
    <cellStyle name="Output 12 6 4" xfId="46282"/>
    <cellStyle name="Output 12 6 4 2" xfId="46283"/>
    <cellStyle name="Output 12 6 4 3" xfId="46284"/>
    <cellStyle name="Output 12 6 4 4" xfId="46285"/>
    <cellStyle name="Output 12 6 5" xfId="46286"/>
    <cellStyle name="Output 12 6 5 2" xfId="46287"/>
    <cellStyle name="Output 12 6 5 3" xfId="46288"/>
    <cellStyle name="Output 12 6 5 4" xfId="46289"/>
    <cellStyle name="Output 12 6 6" xfId="46290"/>
    <cellStyle name="Output 12 6 6 2" xfId="46291"/>
    <cellStyle name="Output 12 6 6 3" xfId="46292"/>
    <cellStyle name="Output 12 6 6 4" xfId="46293"/>
    <cellStyle name="Output 12 6 7" xfId="46294"/>
    <cellStyle name="Output 12 6 7 2" xfId="46295"/>
    <cellStyle name="Output 12 6 7 3" xfId="46296"/>
    <cellStyle name="Output 12 6 7 4" xfId="46297"/>
    <cellStyle name="Output 12 6 8" xfId="46298"/>
    <cellStyle name="Output 12 6 8 2" xfId="46299"/>
    <cellStyle name="Output 12 6 8 3" xfId="46300"/>
    <cellStyle name="Output 12 6 8 4" xfId="46301"/>
    <cellStyle name="Output 12 6 9" xfId="46302"/>
    <cellStyle name="Output 12 6 9 2" xfId="46303"/>
    <cellStyle name="Output 12 6 9 3" xfId="46304"/>
    <cellStyle name="Output 12 6 9 4" xfId="46305"/>
    <cellStyle name="Output 12 7" xfId="46306"/>
    <cellStyle name="Output 12 7 10" xfId="46307"/>
    <cellStyle name="Output 12 7 10 2" xfId="46308"/>
    <cellStyle name="Output 12 7 10 3" xfId="46309"/>
    <cellStyle name="Output 12 7 10 4" xfId="46310"/>
    <cellStyle name="Output 12 7 11" xfId="46311"/>
    <cellStyle name="Output 12 7 11 2" xfId="46312"/>
    <cellStyle name="Output 12 7 11 3" xfId="46313"/>
    <cellStyle name="Output 12 7 11 4" xfId="46314"/>
    <cellStyle name="Output 12 7 12" xfId="46315"/>
    <cellStyle name="Output 12 7 12 2" xfId="46316"/>
    <cellStyle name="Output 12 7 12 3" xfId="46317"/>
    <cellStyle name="Output 12 7 12 4" xfId="46318"/>
    <cellStyle name="Output 12 7 13" xfId="46319"/>
    <cellStyle name="Output 12 7 13 2" xfId="46320"/>
    <cellStyle name="Output 12 7 13 3" xfId="46321"/>
    <cellStyle name="Output 12 7 13 4" xfId="46322"/>
    <cellStyle name="Output 12 7 14" xfId="46323"/>
    <cellStyle name="Output 12 7 14 2" xfId="46324"/>
    <cellStyle name="Output 12 7 14 3" xfId="46325"/>
    <cellStyle name="Output 12 7 14 4" xfId="46326"/>
    <cellStyle name="Output 12 7 15" xfId="46327"/>
    <cellStyle name="Output 12 7 15 2" xfId="46328"/>
    <cellStyle name="Output 12 7 15 3" xfId="46329"/>
    <cellStyle name="Output 12 7 15 4" xfId="46330"/>
    <cellStyle name="Output 12 7 16" xfId="46331"/>
    <cellStyle name="Output 12 7 16 2" xfId="46332"/>
    <cellStyle name="Output 12 7 16 3" xfId="46333"/>
    <cellStyle name="Output 12 7 16 4" xfId="46334"/>
    <cellStyle name="Output 12 7 17" xfId="46335"/>
    <cellStyle name="Output 12 7 17 2" xfId="46336"/>
    <cellStyle name="Output 12 7 17 3" xfId="46337"/>
    <cellStyle name="Output 12 7 17 4" xfId="46338"/>
    <cellStyle name="Output 12 7 18" xfId="46339"/>
    <cellStyle name="Output 12 7 18 2" xfId="46340"/>
    <cellStyle name="Output 12 7 18 3" xfId="46341"/>
    <cellStyle name="Output 12 7 18 4" xfId="46342"/>
    <cellStyle name="Output 12 7 19" xfId="46343"/>
    <cellStyle name="Output 12 7 19 2" xfId="46344"/>
    <cellStyle name="Output 12 7 19 3" xfId="46345"/>
    <cellStyle name="Output 12 7 19 4" xfId="46346"/>
    <cellStyle name="Output 12 7 2" xfId="46347"/>
    <cellStyle name="Output 12 7 2 2" xfId="46348"/>
    <cellStyle name="Output 12 7 2 3" xfId="46349"/>
    <cellStyle name="Output 12 7 2 4" xfId="46350"/>
    <cellStyle name="Output 12 7 20" xfId="46351"/>
    <cellStyle name="Output 12 7 20 2" xfId="46352"/>
    <cellStyle name="Output 12 7 20 3" xfId="46353"/>
    <cellStyle name="Output 12 7 20 4" xfId="46354"/>
    <cellStyle name="Output 12 7 21" xfId="46355"/>
    <cellStyle name="Output 12 7 22" xfId="46356"/>
    <cellStyle name="Output 12 7 3" xfId="46357"/>
    <cellStyle name="Output 12 7 3 2" xfId="46358"/>
    <cellStyle name="Output 12 7 3 3" xfId="46359"/>
    <cellStyle name="Output 12 7 3 4" xfId="46360"/>
    <cellStyle name="Output 12 7 4" xfId="46361"/>
    <cellStyle name="Output 12 7 4 2" xfId="46362"/>
    <cellStyle name="Output 12 7 4 3" xfId="46363"/>
    <cellStyle name="Output 12 7 4 4" xfId="46364"/>
    <cellStyle name="Output 12 7 5" xfId="46365"/>
    <cellStyle name="Output 12 7 5 2" xfId="46366"/>
    <cellStyle name="Output 12 7 5 3" xfId="46367"/>
    <cellStyle name="Output 12 7 5 4" xfId="46368"/>
    <cellStyle name="Output 12 7 6" xfId="46369"/>
    <cellStyle name="Output 12 7 6 2" xfId="46370"/>
    <cellStyle name="Output 12 7 6 3" xfId="46371"/>
    <cellStyle name="Output 12 7 6 4" xfId="46372"/>
    <cellStyle name="Output 12 7 7" xfId="46373"/>
    <cellStyle name="Output 12 7 7 2" xfId="46374"/>
    <cellStyle name="Output 12 7 7 3" xfId="46375"/>
    <cellStyle name="Output 12 7 7 4" xfId="46376"/>
    <cellStyle name="Output 12 7 8" xfId="46377"/>
    <cellStyle name="Output 12 7 8 2" xfId="46378"/>
    <cellStyle name="Output 12 7 8 3" xfId="46379"/>
    <cellStyle name="Output 12 7 8 4" xfId="46380"/>
    <cellStyle name="Output 12 7 9" xfId="46381"/>
    <cellStyle name="Output 12 7 9 2" xfId="46382"/>
    <cellStyle name="Output 12 7 9 3" xfId="46383"/>
    <cellStyle name="Output 12 7 9 4" xfId="46384"/>
    <cellStyle name="Output 12 8" xfId="46385"/>
    <cellStyle name="Output 12 8 10" xfId="46386"/>
    <cellStyle name="Output 12 8 10 2" xfId="46387"/>
    <cellStyle name="Output 12 8 10 3" xfId="46388"/>
    <cellStyle name="Output 12 8 10 4" xfId="46389"/>
    <cellStyle name="Output 12 8 11" xfId="46390"/>
    <cellStyle name="Output 12 8 11 2" xfId="46391"/>
    <cellStyle name="Output 12 8 11 3" xfId="46392"/>
    <cellStyle name="Output 12 8 11 4" xfId="46393"/>
    <cellStyle name="Output 12 8 12" xfId="46394"/>
    <cellStyle name="Output 12 8 12 2" xfId="46395"/>
    <cellStyle name="Output 12 8 12 3" xfId="46396"/>
    <cellStyle name="Output 12 8 12 4" xfId="46397"/>
    <cellStyle name="Output 12 8 13" xfId="46398"/>
    <cellStyle name="Output 12 8 13 2" xfId="46399"/>
    <cellStyle name="Output 12 8 13 3" xfId="46400"/>
    <cellStyle name="Output 12 8 13 4" xfId="46401"/>
    <cellStyle name="Output 12 8 14" xfId="46402"/>
    <cellStyle name="Output 12 8 14 2" xfId="46403"/>
    <cellStyle name="Output 12 8 14 3" xfId="46404"/>
    <cellStyle name="Output 12 8 14 4" xfId="46405"/>
    <cellStyle name="Output 12 8 15" xfId="46406"/>
    <cellStyle name="Output 12 8 15 2" xfId="46407"/>
    <cellStyle name="Output 12 8 15 3" xfId="46408"/>
    <cellStyle name="Output 12 8 15 4" xfId="46409"/>
    <cellStyle name="Output 12 8 16" xfId="46410"/>
    <cellStyle name="Output 12 8 16 2" xfId="46411"/>
    <cellStyle name="Output 12 8 16 3" xfId="46412"/>
    <cellStyle name="Output 12 8 16 4" xfId="46413"/>
    <cellStyle name="Output 12 8 17" xfId="46414"/>
    <cellStyle name="Output 12 8 17 2" xfId="46415"/>
    <cellStyle name="Output 12 8 17 3" xfId="46416"/>
    <cellStyle name="Output 12 8 17 4" xfId="46417"/>
    <cellStyle name="Output 12 8 18" xfId="46418"/>
    <cellStyle name="Output 12 8 18 2" xfId="46419"/>
    <cellStyle name="Output 12 8 18 3" xfId="46420"/>
    <cellStyle name="Output 12 8 18 4" xfId="46421"/>
    <cellStyle name="Output 12 8 19" xfId="46422"/>
    <cellStyle name="Output 12 8 19 2" xfId="46423"/>
    <cellStyle name="Output 12 8 19 3" xfId="46424"/>
    <cellStyle name="Output 12 8 19 4" xfId="46425"/>
    <cellStyle name="Output 12 8 2" xfId="46426"/>
    <cellStyle name="Output 12 8 2 2" xfId="46427"/>
    <cellStyle name="Output 12 8 2 3" xfId="46428"/>
    <cellStyle name="Output 12 8 2 4" xfId="46429"/>
    <cellStyle name="Output 12 8 20" xfId="46430"/>
    <cellStyle name="Output 12 8 20 2" xfId="46431"/>
    <cellStyle name="Output 12 8 20 3" xfId="46432"/>
    <cellStyle name="Output 12 8 20 4" xfId="46433"/>
    <cellStyle name="Output 12 8 21" xfId="46434"/>
    <cellStyle name="Output 12 8 22" xfId="46435"/>
    <cellStyle name="Output 12 8 3" xfId="46436"/>
    <cellStyle name="Output 12 8 3 2" xfId="46437"/>
    <cellStyle name="Output 12 8 3 3" xfId="46438"/>
    <cellStyle name="Output 12 8 3 4" xfId="46439"/>
    <cellStyle name="Output 12 8 4" xfId="46440"/>
    <cellStyle name="Output 12 8 4 2" xfId="46441"/>
    <cellStyle name="Output 12 8 4 3" xfId="46442"/>
    <cellStyle name="Output 12 8 4 4" xfId="46443"/>
    <cellStyle name="Output 12 8 5" xfId="46444"/>
    <cellStyle name="Output 12 8 5 2" xfId="46445"/>
    <cellStyle name="Output 12 8 5 3" xfId="46446"/>
    <cellStyle name="Output 12 8 5 4" xfId="46447"/>
    <cellStyle name="Output 12 8 6" xfId="46448"/>
    <cellStyle name="Output 12 8 6 2" xfId="46449"/>
    <cellStyle name="Output 12 8 6 3" xfId="46450"/>
    <cellStyle name="Output 12 8 6 4" xfId="46451"/>
    <cellStyle name="Output 12 8 7" xfId="46452"/>
    <cellStyle name="Output 12 8 7 2" xfId="46453"/>
    <cellStyle name="Output 12 8 7 3" xfId="46454"/>
    <cellStyle name="Output 12 8 7 4" xfId="46455"/>
    <cellStyle name="Output 12 8 8" xfId="46456"/>
    <cellStyle name="Output 12 8 8 2" xfId="46457"/>
    <cellStyle name="Output 12 8 8 3" xfId="46458"/>
    <cellStyle name="Output 12 8 8 4" xfId="46459"/>
    <cellStyle name="Output 12 8 9" xfId="46460"/>
    <cellStyle name="Output 12 8 9 2" xfId="46461"/>
    <cellStyle name="Output 12 8 9 3" xfId="46462"/>
    <cellStyle name="Output 12 8 9 4" xfId="46463"/>
    <cellStyle name="Output 12 9" xfId="46464"/>
    <cellStyle name="Output 12 9 10" xfId="46465"/>
    <cellStyle name="Output 12 9 10 2" xfId="46466"/>
    <cellStyle name="Output 12 9 10 3" xfId="46467"/>
    <cellStyle name="Output 12 9 10 4" xfId="46468"/>
    <cellStyle name="Output 12 9 11" xfId="46469"/>
    <cellStyle name="Output 12 9 11 2" xfId="46470"/>
    <cellStyle name="Output 12 9 11 3" xfId="46471"/>
    <cellStyle name="Output 12 9 11 4" xfId="46472"/>
    <cellStyle name="Output 12 9 12" xfId="46473"/>
    <cellStyle name="Output 12 9 12 2" xfId="46474"/>
    <cellStyle name="Output 12 9 12 3" xfId="46475"/>
    <cellStyle name="Output 12 9 12 4" xfId="46476"/>
    <cellStyle name="Output 12 9 13" xfId="46477"/>
    <cellStyle name="Output 12 9 13 2" xfId="46478"/>
    <cellStyle name="Output 12 9 13 3" xfId="46479"/>
    <cellStyle name="Output 12 9 13 4" xfId="46480"/>
    <cellStyle name="Output 12 9 14" xfId="46481"/>
    <cellStyle name="Output 12 9 14 2" xfId="46482"/>
    <cellStyle name="Output 12 9 14 3" xfId="46483"/>
    <cellStyle name="Output 12 9 14 4" xfId="46484"/>
    <cellStyle name="Output 12 9 15" xfId="46485"/>
    <cellStyle name="Output 12 9 15 2" xfId="46486"/>
    <cellStyle name="Output 12 9 15 3" xfId="46487"/>
    <cellStyle name="Output 12 9 15 4" xfId="46488"/>
    <cellStyle name="Output 12 9 16" xfId="46489"/>
    <cellStyle name="Output 12 9 16 2" xfId="46490"/>
    <cellStyle name="Output 12 9 16 3" xfId="46491"/>
    <cellStyle name="Output 12 9 16 4" xfId="46492"/>
    <cellStyle name="Output 12 9 17" xfId="46493"/>
    <cellStyle name="Output 12 9 17 2" xfId="46494"/>
    <cellStyle name="Output 12 9 17 3" xfId="46495"/>
    <cellStyle name="Output 12 9 17 4" xfId="46496"/>
    <cellStyle name="Output 12 9 18" xfId="46497"/>
    <cellStyle name="Output 12 9 18 2" xfId="46498"/>
    <cellStyle name="Output 12 9 18 3" xfId="46499"/>
    <cellStyle name="Output 12 9 18 4" xfId="46500"/>
    <cellStyle name="Output 12 9 19" xfId="46501"/>
    <cellStyle name="Output 12 9 19 2" xfId="46502"/>
    <cellStyle name="Output 12 9 19 3" xfId="46503"/>
    <cellStyle name="Output 12 9 19 4" xfId="46504"/>
    <cellStyle name="Output 12 9 2" xfId="46505"/>
    <cellStyle name="Output 12 9 2 2" xfId="46506"/>
    <cellStyle name="Output 12 9 2 3" xfId="46507"/>
    <cellStyle name="Output 12 9 2 4" xfId="46508"/>
    <cellStyle name="Output 12 9 20" xfId="46509"/>
    <cellStyle name="Output 12 9 20 2" xfId="46510"/>
    <cellStyle name="Output 12 9 20 3" xfId="46511"/>
    <cellStyle name="Output 12 9 20 4" xfId="46512"/>
    <cellStyle name="Output 12 9 21" xfId="46513"/>
    <cellStyle name="Output 12 9 22" xfId="46514"/>
    <cellStyle name="Output 12 9 3" xfId="46515"/>
    <cellStyle name="Output 12 9 3 2" xfId="46516"/>
    <cellStyle name="Output 12 9 3 3" xfId="46517"/>
    <cellStyle name="Output 12 9 3 4" xfId="46518"/>
    <cellStyle name="Output 12 9 4" xfId="46519"/>
    <cellStyle name="Output 12 9 4 2" xfId="46520"/>
    <cellStyle name="Output 12 9 4 3" xfId="46521"/>
    <cellStyle name="Output 12 9 4 4" xfId="46522"/>
    <cellStyle name="Output 12 9 5" xfId="46523"/>
    <cellStyle name="Output 12 9 5 2" xfId="46524"/>
    <cellStyle name="Output 12 9 5 3" xfId="46525"/>
    <cellStyle name="Output 12 9 5 4" xfId="46526"/>
    <cellStyle name="Output 12 9 6" xfId="46527"/>
    <cellStyle name="Output 12 9 6 2" xfId="46528"/>
    <cellStyle name="Output 12 9 6 3" xfId="46529"/>
    <cellStyle name="Output 12 9 6 4" xfId="46530"/>
    <cellStyle name="Output 12 9 7" xfId="46531"/>
    <cellStyle name="Output 12 9 7 2" xfId="46532"/>
    <cellStyle name="Output 12 9 7 3" xfId="46533"/>
    <cellStyle name="Output 12 9 7 4" xfId="46534"/>
    <cellStyle name="Output 12 9 8" xfId="46535"/>
    <cellStyle name="Output 12 9 8 2" xfId="46536"/>
    <cellStyle name="Output 12 9 8 3" xfId="46537"/>
    <cellStyle name="Output 12 9 8 4" xfId="46538"/>
    <cellStyle name="Output 12 9 9" xfId="46539"/>
    <cellStyle name="Output 12 9 9 2" xfId="46540"/>
    <cellStyle name="Output 12 9 9 3" xfId="46541"/>
    <cellStyle name="Output 12 9 9 4" xfId="46542"/>
    <cellStyle name="Output 13" xfId="46543"/>
    <cellStyle name="Output 13 10" xfId="46544"/>
    <cellStyle name="Output 13 10 2" xfId="46545"/>
    <cellStyle name="Output 13 10 3" xfId="46546"/>
    <cellStyle name="Output 13 10 4" xfId="46547"/>
    <cellStyle name="Output 13 11" xfId="46548"/>
    <cellStyle name="Output 13 11 2" xfId="46549"/>
    <cellStyle name="Output 13 11 3" xfId="46550"/>
    <cellStyle name="Output 13 11 4" xfId="46551"/>
    <cellStyle name="Output 13 12" xfId="46552"/>
    <cellStyle name="Output 13 12 2" xfId="46553"/>
    <cellStyle name="Output 13 12 3" xfId="46554"/>
    <cellStyle name="Output 13 12 4" xfId="46555"/>
    <cellStyle name="Output 13 13" xfId="46556"/>
    <cellStyle name="Output 13 13 2" xfId="46557"/>
    <cellStyle name="Output 13 13 3" xfId="46558"/>
    <cellStyle name="Output 13 13 4" xfId="46559"/>
    <cellStyle name="Output 13 14" xfId="46560"/>
    <cellStyle name="Output 13 14 2" xfId="46561"/>
    <cellStyle name="Output 13 14 3" xfId="46562"/>
    <cellStyle name="Output 13 14 4" xfId="46563"/>
    <cellStyle name="Output 13 15" xfId="46564"/>
    <cellStyle name="Output 13 15 2" xfId="46565"/>
    <cellStyle name="Output 13 15 3" xfId="46566"/>
    <cellStyle name="Output 13 15 4" xfId="46567"/>
    <cellStyle name="Output 13 16" xfId="46568"/>
    <cellStyle name="Output 13 16 2" xfId="46569"/>
    <cellStyle name="Output 13 16 3" xfId="46570"/>
    <cellStyle name="Output 13 16 4" xfId="46571"/>
    <cellStyle name="Output 13 17" xfId="46572"/>
    <cellStyle name="Output 13 17 2" xfId="46573"/>
    <cellStyle name="Output 13 17 3" xfId="46574"/>
    <cellStyle name="Output 13 17 4" xfId="46575"/>
    <cellStyle name="Output 13 18" xfId="46576"/>
    <cellStyle name="Output 13 18 2" xfId="46577"/>
    <cellStyle name="Output 13 18 3" xfId="46578"/>
    <cellStyle name="Output 13 18 4" xfId="46579"/>
    <cellStyle name="Output 13 19" xfId="46580"/>
    <cellStyle name="Output 13 19 2" xfId="46581"/>
    <cellStyle name="Output 13 19 3" xfId="46582"/>
    <cellStyle name="Output 13 19 4" xfId="46583"/>
    <cellStyle name="Output 13 2" xfId="46584"/>
    <cellStyle name="Output 13 2 2" xfId="46585"/>
    <cellStyle name="Output 13 2 3" xfId="46586"/>
    <cellStyle name="Output 13 2 4" xfId="46587"/>
    <cellStyle name="Output 13 20" xfId="46588"/>
    <cellStyle name="Output 13 20 2" xfId="46589"/>
    <cellStyle name="Output 13 20 3" xfId="46590"/>
    <cellStyle name="Output 13 20 4" xfId="46591"/>
    <cellStyle name="Output 13 21" xfId="46592"/>
    <cellStyle name="Output 13 22" xfId="46593"/>
    <cellStyle name="Output 13 3" xfId="46594"/>
    <cellStyle name="Output 13 3 2" xfId="46595"/>
    <cellStyle name="Output 13 3 3" xfId="46596"/>
    <cellStyle name="Output 13 3 4" xfId="46597"/>
    <cellStyle name="Output 13 4" xfId="46598"/>
    <cellStyle name="Output 13 4 2" xfId="46599"/>
    <cellStyle name="Output 13 4 3" xfId="46600"/>
    <cellStyle name="Output 13 4 4" xfId="46601"/>
    <cellStyle name="Output 13 5" xfId="46602"/>
    <cellStyle name="Output 13 5 2" xfId="46603"/>
    <cellStyle name="Output 13 5 3" xfId="46604"/>
    <cellStyle name="Output 13 5 4" xfId="46605"/>
    <cellStyle name="Output 13 6" xfId="46606"/>
    <cellStyle name="Output 13 6 2" xfId="46607"/>
    <cellStyle name="Output 13 6 3" xfId="46608"/>
    <cellStyle name="Output 13 6 4" xfId="46609"/>
    <cellStyle name="Output 13 7" xfId="46610"/>
    <cellStyle name="Output 13 7 2" xfId="46611"/>
    <cellStyle name="Output 13 7 3" xfId="46612"/>
    <cellStyle name="Output 13 7 4" xfId="46613"/>
    <cellStyle name="Output 13 8" xfId="46614"/>
    <cellStyle name="Output 13 8 2" xfId="46615"/>
    <cellStyle name="Output 13 8 3" xfId="46616"/>
    <cellStyle name="Output 13 8 4" xfId="46617"/>
    <cellStyle name="Output 13 9" xfId="46618"/>
    <cellStyle name="Output 13 9 2" xfId="46619"/>
    <cellStyle name="Output 13 9 3" xfId="46620"/>
    <cellStyle name="Output 13 9 4" xfId="46621"/>
    <cellStyle name="Output 14" xfId="46622"/>
    <cellStyle name="Output 14 10" xfId="46623"/>
    <cellStyle name="Output 14 10 2" xfId="46624"/>
    <cellStyle name="Output 14 10 3" xfId="46625"/>
    <cellStyle name="Output 14 10 4" xfId="46626"/>
    <cellStyle name="Output 14 11" xfId="46627"/>
    <cellStyle name="Output 14 11 2" xfId="46628"/>
    <cellStyle name="Output 14 11 3" xfId="46629"/>
    <cellStyle name="Output 14 11 4" xfId="46630"/>
    <cellStyle name="Output 14 12" xfId="46631"/>
    <cellStyle name="Output 14 12 2" xfId="46632"/>
    <cellStyle name="Output 14 12 3" xfId="46633"/>
    <cellStyle name="Output 14 12 4" xfId="46634"/>
    <cellStyle name="Output 14 13" xfId="46635"/>
    <cellStyle name="Output 14 13 2" xfId="46636"/>
    <cellStyle name="Output 14 13 3" xfId="46637"/>
    <cellStyle name="Output 14 13 4" xfId="46638"/>
    <cellStyle name="Output 14 14" xfId="46639"/>
    <cellStyle name="Output 14 14 2" xfId="46640"/>
    <cellStyle name="Output 14 14 3" xfId="46641"/>
    <cellStyle name="Output 14 14 4" xfId="46642"/>
    <cellStyle name="Output 14 15" xfId="46643"/>
    <cellStyle name="Output 14 15 2" xfId="46644"/>
    <cellStyle name="Output 14 15 3" xfId="46645"/>
    <cellStyle name="Output 14 15 4" xfId="46646"/>
    <cellStyle name="Output 14 16" xfId="46647"/>
    <cellStyle name="Output 14 16 2" xfId="46648"/>
    <cellStyle name="Output 14 16 3" xfId="46649"/>
    <cellStyle name="Output 14 16 4" xfId="46650"/>
    <cellStyle name="Output 14 17" xfId="46651"/>
    <cellStyle name="Output 14 17 2" xfId="46652"/>
    <cellStyle name="Output 14 17 3" xfId="46653"/>
    <cellStyle name="Output 14 17 4" xfId="46654"/>
    <cellStyle name="Output 14 18" xfId="46655"/>
    <cellStyle name="Output 14 18 2" xfId="46656"/>
    <cellStyle name="Output 14 18 3" xfId="46657"/>
    <cellStyle name="Output 14 18 4" xfId="46658"/>
    <cellStyle name="Output 14 19" xfId="46659"/>
    <cellStyle name="Output 14 19 2" xfId="46660"/>
    <cellStyle name="Output 14 19 3" xfId="46661"/>
    <cellStyle name="Output 14 19 4" xfId="46662"/>
    <cellStyle name="Output 14 2" xfId="46663"/>
    <cellStyle name="Output 14 2 2" xfId="46664"/>
    <cellStyle name="Output 14 2 3" xfId="46665"/>
    <cellStyle name="Output 14 2 4" xfId="46666"/>
    <cellStyle name="Output 14 20" xfId="46667"/>
    <cellStyle name="Output 14 20 2" xfId="46668"/>
    <cellStyle name="Output 14 20 3" xfId="46669"/>
    <cellStyle name="Output 14 20 4" xfId="46670"/>
    <cellStyle name="Output 14 21" xfId="46671"/>
    <cellStyle name="Output 14 22" xfId="46672"/>
    <cellStyle name="Output 14 3" xfId="46673"/>
    <cellStyle name="Output 14 3 2" xfId="46674"/>
    <cellStyle name="Output 14 3 3" xfId="46675"/>
    <cellStyle name="Output 14 3 4" xfId="46676"/>
    <cellStyle name="Output 14 4" xfId="46677"/>
    <cellStyle name="Output 14 4 2" xfId="46678"/>
    <cellStyle name="Output 14 4 3" xfId="46679"/>
    <cellStyle name="Output 14 4 4" xfId="46680"/>
    <cellStyle name="Output 14 5" xfId="46681"/>
    <cellStyle name="Output 14 5 2" xfId="46682"/>
    <cellStyle name="Output 14 5 3" xfId="46683"/>
    <cellStyle name="Output 14 5 4" xfId="46684"/>
    <cellStyle name="Output 14 6" xfId="46685"/>
    <cellStyle name="Output 14 6 2" xfId="46686"/>
    <cellStyle name="Output 14 6 3" xfId="46687"/>
    <cellStyle name="Output 14 6 4" xfId="46688"/>
    <cellStyle name="Output 14 7" xfId="46689"/>
    <cellStyle name="Output 14 7 2" xfId="46690"/>
    <cellStyle name="Output 14 7 3" xfId="46691"/>
    <cellStyle name="Output 14 7 4" xfId="46692"/>
    <cellStyle name="Output 14 8" xfId="46693"/>
    <cellStyle name="Output 14 8 2" xfId="46694"/>
    <cellStyle name="Output 14 8 3" xfId="46695"/>
    <cellStyle name="Output 14 8 4" xfId="46696"/>
    <cellStyle name="Output 14 9" xfId="46697"/>
    <cellStyle name="Output 14 9 2" xfId="46698"/>
    <cellStyle name="Output 14 9 3" xfId="46699"/>
    <cellStyle name="Output 14 9 4" xfId="46700"/>
    <cellStyle name="Output 15" xfId="46701"/>
    <cellStyle name="Output 15 10" xfId="46702"/>
    <cellStyle name="Output 15 10 2" xfId="46703"/>
    <cellStyle name="Output 15 10 3" xfId="46704"/>
    <cellStyle name="Output 15 10 4" xfId="46705"/>
    <cellStyle name="Output 15 11" xfId="46706"/>
    <cellStyle name="Output 15 11 2" xfId="46707"/>
    <cellStyle name="Output 15 11 3" xfId="46708"/>
    <cellStyle name="Output 15 11 4" xfId="46709"/>
    <cellStyle name="Output 15 12" xfId="46710"/>
    <cellStyle name="Output 15 12 2" xfId="46711"/>
    <cellStyle name="Output 15 12 3" xfId="46712"/>
    <cellStyle name="Output 15 12 4" xfId="46713"/>
    <cellStyle name="Output 15 13" xfId="46714"/>
    <cellStyle name="Output 15 13 2" xfId="46715"/>
    <cellStyle name="Output 15 13 3" xfId="46716"/>
    <cellStyle name="Output 15 13 4" xfId="46717"/>
    <cellStyle name="Output 15 14" xfId="46718"/>
    <cellStyle name="Output 15 14 2" xfId="46719"/>
    <cellStyle name="Output 15 14 3" xfId="46720"/>
    <cellStyle name="Output 15 14 4" xfId="46721"/>
    <cellStyle name="Output 15 15" xfId="46722"/>
    <cellStyle name="Output 15 15 2" xfId="46723"/>
    <cellStyle name="Output 15 15 3" xfId="46724"/>
    <cellStyle name="Output 15 15 4" xfId="46725"/>
    <cellStyle name="Output 15 16" xfId="46726"/>
    <cellStyle name="Output 15 16 2" xfId="46727"/>
    <cellStyle name="Output 15 16 3" xfId="46728"/>
    <cellStyle name="Output 15 16 4" xfId="46729"/>
    <cellStyle name="Output 15 17" xfId="46730"/>
    <cellStyle name="Output 15 17 2" xfId="46731"/>
    <cellStyle name="Output 15 17 3" xfId="46732"/>
    <cellStyle name="Output 15 17 4" xfId="46733"/>
    <cellStyle name="Output 15 18" xfId="46734"/>
    <cellStyle name="Output 15 18 2" xfId="46735"/>
    <cellStyle name="Output 15 18 3" xfId="46736"/>
    <cellStyle name="Output 15 18 4" xfId="46737"/>
    <cellStyle name="Output 15 19" xfId="46738"/>
    <cellStyle name="Output 15 19 2" xfId="46739"/>
    <cellStyle name="Output 15 19 3" xfId="46740"/>
    <cellStyle name="Output 15 19 4" xfId="46741"/>
    <cellStyle name="Output 15 2" xfId="46742"/>
    <cellStyle name="Output 15 2 2" xfId="46743"/>
    <cellStyle name="Output 15 2 3" xfId="46744"/>
    <cellStyle name="Output 15 2 4" xfId="46745"/>
    <cellStyle name="Output 15 20" xfId="46746"/>
    <cellStyle name="Output 15 20 2" xfId="46747"/>
    <cellStyle name="Output 15 20 3" xfId="46748"/>
    <cellStyle name="Output 15 20 4" xfId="46749"/>
    <cellStyle name="Output 15 21" xfId="46750"/>
    <cellStyle name="Output 15 22" xfId="46751"/>
    <cellStyle name="Output 15 3" xfId="46752"/>
    <cellStyle name="Output 15 3 2" xfId="46753"/>
    <cellStyle name="Output 15 3 3" xfId="46754"/>
    <cellStyle name="Output 15 3 4" xfId="46755"/>
    <cellStyle name="Output 15 4" xfId="46756"/>
    <cellStyle name="Output 15 4 2" xfId="46757"/>
    <cellStyle name="Output 15 4 3" xfId="46758"/>
    <cellStyle name="Output 15 4 4" xfId="46759"/>
    <cellStyle name="Output 15 5" xfId="46760"/>
    <cellStyle name="Output 15 5 2" xfId="46761"/>
    <cellStyle name="Output 15 5 3" xfId="46762"/>
    <cellStyle name="Output 15 5 4" xfId="46763"/>
    <cellStyle name="Output 15 6" xfId="46764"/>
    <cellStyle name="Output 15 6 2" xfId="46765"/>
    <cellStyle name="Output 15 6 3" xfId="46766"/>
    <cellStyle name="Output 15 6 4" xfId="46767"/>
    <cellStyle name="Output 15 7" xfId="46768"/>
    <cellStyle name="Output 15 7 2" xfId="46769"/>
    <cellStyle name="Output 15 7 3" xfId="46770"/>
    <cellStyle name="Output 15 7 4" xfId="46771"/>
    <cellStyle name="Output 15 8" xfId="46772"/>
    <cellStyle name="Output 15 8 2" xfId="46773"/>
    <cellStyle name="Output 15 8 3" xfId="46774"/>
    <cellStyle name="Output 15 8 4" xfId="46775"/>
    <cellStyle name="Output 15 9" xfId="46776"/>
    <cellStyle name="Output 15 9 2" xfId="46777"/>
    <cellStyle name="Output 15 9 3" xfId="46778"/>
    <cellStyle name="Output 15 9 4" xfId="46779"/>
    <cellStyle name="Output 16" xfId="46780"/>
    <cellStyle name="Output 16 2" xfId="46781"/>
    <cellStyle name="Output 16 3" xfId="46782"/>
    <cellStyle name="Output 17" xfId="46783"/>
    <cellStyle name="Output 17 2" xfId="46784"/>
    <cellStyle name="Output 17 3" xfId="46785"/>
    <cellStyle name="Output 17 4" xfId="46786"/>
    <cellStyle name="Output 18" xfId="46787"/>
    <cellStyle name="Output 18 2" xfId="46788"/>
    <cellStyle name="Output 18 3" xfId="46789"/>
    <cellStyle name="Output 18 4" xfId="46790"/>
    <cellStyle name="Output 19" xfId="46791"/>
    <cellStyle name="Output 19 2" xfId="46792"/>
    <cellStyle name="Output 19 3" xfId="46793"/>
    <cellStyle name="Output 19 4" xfId="46794"/>
    <cellStyle name="Output 2" xfId="46795"/>
    <cellStyle name="Output 2 10" xfId="46796"/>
    <cellStyle name="Output 2 10 2" xfId="46797"/>
    <cellStyle name="Output 2 10 3" xfId="46798"/>
    <cellStyle name="Output 2 10 4" xfId="46799"/>
    <cellStyle name="Output 2 10 5" xfId="46800"/>
    <cellStyle name="Output 2 11" xfId="46801"/>
    <cellStyle name="Output 2 11 2" xfId="46802"/>
    <cellStyle name="Output 2 11 3" xfId="46803"/>
    <cellStyle name="Output 2 11 4" xfId="46804"/>
    <cellStyle name="Output 2 11 5" xfId="46805"/>
    <cellStyle name="Output 2 12" xfId="46806"/>
    <cellStyle name="Output 2 12 2" xfId="46807"/>
    <cellStyle name="Output 2 12 3" xfId="46808"/>
    <cellStyle name="Output 2 12 4" xfId="46809"/>
    <cellStyle name="Output 2 12 5" xfId="46810"/>
    <cellStyle name="Output 2 13" xfId="46811"/>
    <cellStyle name="Output 2 13 2" xfId="46812"/>
    <cellStyle name="Output 2 13 3" xfId="46813"/>
    <cellStyle name="Output 2 13 4" xfId="46814"/>
    <cellStyle name="Output 2 14" xfId="46815"/>
    <cellStyle name="Output 2 14 2" xfId="46816"/>
    <cellStyle name="Output 2 14 3" xfId="46817"/>
    <cellStyle name="Output 2 14 4" xfId="46818"/>
    <cellStyle name="Output 2 15" xfId="46819"/>
    <cellStyle name="Output 2 15 2" xfId="46820"/>
    <cellStyle name="Output 2 15 3" xfId="46821"/>
    <cellStyle name="Output 2 15 4" xfId="46822"/>
    <cellStyle name="Output 2 16" xfId="46823"/>
    <cellStyle name="Output 2 16 2" xfId="46824"/>
    <cellStyle name="Output 2 16 3" xfId="46825"/>
    <cellStyle name="Output 2 16 4" xfId="46826"/>
    <cellStyle name="Output 2 17" xfId="46827"/>
    <cellStyle name="Output 2 17 2" xfId="46828"/>
    <cellStyle name="Output 2 17 3" xfId="46829"/>
    <cellStyle name="Output 2 17 4" xfId="46830"/>
    <cellStyle name="Output 2 18" xfId="46831"/>
    <cellStyle name="Output 2 18 2" xfId="46832"/>
    <cellStyle name="Output 2 18 3" xfId="46833"/>
    <cellStyle name="Output 2 18 4" xfId="46834"/>
    <cellStyle name="Output 2 19" xfId="46835"/>
    <cellStyle name="Output 2 19 2" xfId="46836"/>
    <cellStyle name="Output 2 19 3" xfId="46837"/>
    <cellStyle name="Output 2 19 4" xfId="46838"/>
    <cellStyle name="Output 2 2" xfId="46839"/>
    <cellStyle name="Output 2 2 10" xfId="46840"/>
    <cellStyle name="Output 2 2 10 2" xfId="46841"/>
    <cellStyle name="Output 2 2 10 3" xfId="46842"/>
    <cellStyle name="Output 2 2 10 4" xfId="46843"/>
    <cellStyle name="Output 2 2 11" xfId="46844"/>
    <cellStyle name="Output 2 2 11 2" xfId="46845"/>
    <cellStyle name="Output 2 2 11 3" xfId="46846"/>
    <cellStyle name="Output 2 2 11 4" xfId="46847"/>
    <cellStyle name="Output 2 2 12" xfId="46848"/>
    <cellStyle name="Output 2 2 12 2" xfId="46849"/>
    <cellStyle name="Output 2 2 12 3" xfId="46850"/>
    <cellStyle name="Output 2 2 12 4" xfId="46851"/>
    <cellStyle name="Output 2 2 13" xfId="46852"/>
    <cellStyle name="Output 2 2 13 2" xfId="46853"/>
    <cellStyle name="Output 2 2 13 3" xfId="46854"/>
    <cellStyle name="Output 2 2 13 4" xfId="46855"/>
    <cellStyle name="Output 2 2 14" xfId="46856"/>
    <cellStyle name="Output 2 2 14 2" xfId="46857"/>
    <cellStyle name="Output 2 2 14 3" xfId="46858"/>
    <cellStyle name="Output 2 2 14 4" xfId="46859"/>
    <cellStyle name="Output 2 2 15" xfId="46860"/>
    <cellStyle name="Output 2 2 15 2" xfId="46861"/>
    <cellStyle name="Output 2 2 15 3" xfId="46862"/>
    <cellStyle name="Output 2 2 15 4" xfId="46863"/>
    <cellStyle name="Output 2 2 16" xfId="46864"/>
    <cellStyle name="Output 2 2 16 2" xfId="46865"/>
    <cellStyle name="Output 2 2 16 3" xfId="46866"/>
    <cellStyle name="Output 2 2 16 4" xfId="46867"/>
    <cellStyle name="Output 2 2 17" xfId="46868"/>
    <cellStyle name="Output 2 2 17 2" xfId="46869"/>
    <cellStyle name="Output 2 2 17 3" xfId="46870"/>
    <cellStyle name="Output 2 2 17 4" xfId="46871"/>
    <cellStyle name="Output 2 2 18" xfId="46872"/>
    <cellStyle name="Output 2 2 18 2" xfId="46873"/>
    <cellStyle name="Output 2 2 18 3" xfId="46874"/>
    <cellStyle name="Output 2 2 18 4" xfId="46875"/>
    <cellStyle name="Output 2 2 19" xfId="46876"/>
    <cellStyle name="Output 2 2 19 2" xfId="46877"/>
    <cellStyle name="Output 2 2 19 3" xfId="46878"/>
    <cellStyle name="Output 2 2 19 4" xfId="46879"/>
    <cellStyle name="Output 2 2 2" xfId="46880"/>
    <cellStyle name="Output 2 2 2 2" xfId="46881"/>
    <cellStyle name="Output 2 2 2 3" xfId="46882"/>
    <cellStyle name="Output 2 2 2 4" xfId="46883"/>
    <cellStyle name="Output 2 2 20" xfId="46884"/>
    <cellStyle name="Output 2 2 20 2" xfId="46885"/>
    <cellStyle name="Output 2 2 20 3" xfId="46886"/>
    <cellStyle name="Output 2 2 20 4" xfId="46887"/>
    <cellStyle name="Output 2 2 21" xfId="46888"/>
    <cellStyle name="Output 2 2 22" xfId="46889"/>
    <cellStyle name="Output 2 2 23" xfId="46890"/>
    <cellStyle name="Output 2 2 3" xfId="46891"/>
    <cellStyle name="Output 2 2 3 2" xfId="46892"/>
    <cellStyle name="Output 2 2 3 3" xfId="46893"/>
    <cellStyle name="Output 2 2 3 4" xfId="46894"/>
    <cellStyle name="Output 2 2 4" xfId="46895"/>
    <cellStyle name="Output 2 2 4 2" xfId="46896"/>
    <cellStyle name="Output 2 2 4 3" xfId="46897"/>
    <cellStyle name="Output 2 2 4 4" xfId="46898"/>
    <cellStyle name="Output 2 2 5" xfId="46899"/>
    <cellStyle name="Output 2 2 5 2" xfId="46900"/>
    <cellStyle name="Output 2 2 5 3" xfId="46901"/>
    <cellStyle name="Output 2 2 5 4" xfId="46902"/>
    <cellStyle name="Output 2 2 6" xfId="46903"/>
    <cellStyle name="Output 2 2 6 2" xfId="46904"/>
    <cellStyle name="Output 2 2 6 3" xfId="46905"/>
    <cellStyle name="Output 2 2 6 4" xfId="46906"/>
    <cellStyle name="Output 2 2 7" xfId="46907"/>
    <cellStyle name="Output 2 2 7 2" xfId="46908"/>
    <cellStyle name="Output 2 2 7 3" xfId="46909"/>
    <cellStyle name="Output 2 2 7 4" xfId="46910"/>
    <cellStyle name="Output 2 2 8" xfId="46911"/>
    <cellStyle name="Output 2 2 8 2" xfId="46912"/>
    <cellStyle name="Output 2 2 8 3" xfId="46913"/>
    <cellStyle name="Output 2 2 8 4" xfId="46914"/>
    <cellStyle name="Output 2 2 9" xfId="46915"/>
    <cellStyle name="Output 2 2 9 2" xfId="46916"/>
    <cellStyle name="Output 2 2 9 3" xfId="46917"/>
    <cellStyle name="Output 2 2 9 4" xfId="46918"/>
    <cellStyle name="Output 2 20" xfId="46919"/>
    <cellStyle name="Output 2 20 2" xfId="46920"/>
    <cellStyle name="Output 2 20 3" xfId="46921"/>
    <cellStyle name="Output 2 20 4" xfId="46922"/>
    <cellStyle name="Output 2 21" xfId="46923"/>
    <cellStyle name="Output 2 21 2" xfId="46924"/>
    <cellStyle name="Output 2 21 3" xfId="46925"/>
    <cellStyle name="Output 2 21 4" xfId="46926"/>
    <cellStyle name="Output 2 22" xfId="46927"/>
    <cellStyle name="Output 2 22 2" xfId="46928"/>
    <cellStyle name="Output 2 22 3" xfId="46929"/>
    <cellStyle name="Output 2 22 4" xfId="46930"/>
    <cellStyle name="Output 2 23" xfId="46931"/>
    <cellStyle name="Output 2 23 2" xfId="46932"/>
    <cellStyle name="Output 2 23 3" xfId="46933"/>
    <cellStyle name="Output 2 23 4" xfId="46934"/>
    <cellStyle name="Output 2 24" xfId="46935"/>
    <cellStyle name="Output 2 24 2" xfId="46936"/>
    <cellStyle name="Output 2 24 3" xfId="46937"/>
    <cellStyle name="Output 2 24 4" xfId="46938"/>
    <cellStyle name="Output 2 25" xfId="46939"/>
    <cellStyle name="Output 2 25 2" xfId="46940"/>
    <cellStyle name="Output 2 25 3" xfId="46941"/>
    <cellStyle name="Output 2 25 4" xfId="46942"/>
    <cellStyle name="Output 2 26" xfId="46943"/>
    <cellStyle name="Output 2 26 2" xfId="46944"/>
    <cellStyle name="Output 2 26 3" xfId="46945"/>
    <cellStyle name="Output 2 26 4" xfId="46946"/>
    <cellStyle name="Output 2 27" xfId="46947"/>
    <cellStyle name="Output 2 27 2" xfId="46948"/>
    <cellStyle name="Output 2 27 3" xfId="46949"/>
    <cellStyle name="Output 2 27 4" xfId="46950"/>
    <cellStyle name="Output 2 28" xfId="46951"/>
    <cellStyle name="Output 2 29" xfId="46952"/>
    <cellStyle name="Output 2 3" xfId="46953"/>
    <cellStyle name="Output 2 3 10" xfId="46954"/>
    <cellStyle name="Output 2 3 10 2" xfId="46955"/>
    <cellStyle name="Output 2 3 10 3" xfId="46956"/>
    <cellStyle name="Output 2 3 10 4" xfId="46957"/>
    <cellStyle name="Output 2 3 11" xfId="46958"/>
    <cellStyle name="Output 2 3 11 2" xfId="46959"/>
    <cellStyle name="Output 2 3 11 3" xfId="46960"/>
    <cellStyle name="Output 2 3 11 4" xfId="46961"/>
    <cellStyle name="Output 2 3 12" xfId="46962"/>
    <cellStyle name="Output 2 3 12 2" xfId="46963"/>
    <cellStyle name="Output 2 3 12 3" xfId="46964"/>
    <cellStyle name="Output 2 3 12 4" xfId="46965"/>
    <cellStyle name="Output 2 3 13" xfId="46966"/>
    <cellStyle name="Output 2 3 13 2" xfId="46967"/>
    <cellStyle name="Output 2 3 13 3" xfId="46968"/>
    <cellStyle name="Output 2 3 13 4" xfId="46969"/>
    <cellStyle name="Output 2 3 14" xfId="46970"/>
    <cellStyle name="Output 2 3 14 2" xfId="46971"/>
    <cellStyle name="Output 2 3 14 3" xfId="46972"/>
    <cellStyle name="Output 2 3 14 4" xfId="46973"/>
    <cellStyle name="Output 2 3 15" xfId="46974"/>
    <cellStyle name="Output 2 3 15 2" xfId="46975"/>
    <cellStyle name="Output 2 3 15 3" xfId="46976"/>
    <cellStyle name="Output 2 3 15 4" xfId="46977"/>
    <cellStyle name="Output 2 3 16" xfId="46978"/>
    <cellStyle name="Output 2 3 16 2" xfId="46979"/>
    <cellStyle name="Output 2 3 16 3" xfId="46980"/>
    <cellStyle name="Output 2 3 16 4" xfId="46981"/>
    <cellStyle name="Output 2 3 17" xfId="46982"/>
    <cellStyle name="Output 2 3 17 2" xfId="46983"/>
    <cellStyle name="Output 2 3 17 3" xfId="46984"/>
    <cellStyle name="Output 2 3 17 4" xfId="46985"/>
    <cellStyle name="Output 2 3 18" xfId="46986"/>
    <cellStyle name="Output 2 3 18 2" xfId="46987"/>
    <cellStyle name="Output 2 3 18 3" xfId="46988"/>
    <cellStyle name="Output 2 3 18 4" xfId="46989"/>
    <cellStyle name="Output 2 3 19" xfId="46990"/>
    <cellStyle name="Output 2 3 19 2" xfId="46991"/>
    <cellStyle name="Output 2 3 19 3" xfId="46992"/>
    <cellStyle name="Output 2 3 19 4" xfId="46993"/>
    <cellStyle name="Output 2 3 2" xfId="46994"/>
    <cellStyle name="Output 2 3 2 2" xfId="46995"/>
    <cellStyle name="Output 2 3 2 3" xfId="46996"/>
    <cellStyle name="Output 2 3 2 4" xfId="46997"/>
    <cellStyle name="Output 2 3 20" xfId="46998"/>
    <cellStyle name="Output 2 3 20 2" xfId="46999"/>
    <cellStyle name="Output 2 3 20 3" xfId="47000"/>
    <cellStyle name="Output 2 3 20 4" xfId="47001"/>
    <cellStyle name="Output 2 3 21" xfId="47002"/>
    <cellStyle name="Output 2 3 22" xfId="47003"/>
    <cellStyle name="Output 2 3 23" xfId="47004"/>
    <cellStyle name="Output 2 3 24" xfId="55643"/>
    <cellStyle name="Output 2 3 3" xfId="47005"/>
    <cellStyle name="Output 2 3 3 2" xfId="47006"/>
    <cellStyle name="Output 2 3 3 3" xfId="47007"/>
    <cellStyle name="Output 2 3 3 4" xfId="47008"/>
    <cellStyle name="Output 2 3 4" xfId="47009"/>
    <cellStyle name="Output 2 3 4 2" xfId="47010"/>
    <cellStyle name="Output 2 3 4 3" xfId="47011"/>
    <cellStyle name="Output 2 3 4 4" xfId="47012"/>
    <cellStyle name="Output 2 3 5" xfId="47013"/>
    <cellStyle name="Output 2 3 5 2" xfId="47014"/>
    <cellStyle name="Output 2 3 5 3" xfId="47015"/>
    <cellStyle name="Output 2 3 5 4" xfId="47016"/>
    <cellStyle name="Output 2 3 6" xfId="47017"/>
    <cellStyle name="Output 2 3 6 2" xfId="47018"/>
    <cellStyle name="Output 2 3 6 3" xfId="47019"/>
    <cellStyle name="Output 2 3 6 4" xfId="47020"/>
    <cellStyle name="Output 2 3 7" xfId="47021"/>
    <cellStyle name="Output 2 3 7 2" xfId="47022"/>
    <cellStyle name="Output 2 3 7 3" xfId="47023"/>
    <cellStyle name="Output 2 3 7 4" xfId="47024"/>
    <cellStyle name="Output 2 3 8" xfId="47025"/>
    <cellStyle name="Output 2 3 8 2" xfId="47026"/>
    <cellStyle name="Output 2 3 8 3" xfId="47027"/>
    <cellStyle name="Output 2 3 8 4" xfId="47028"/>
    <cellStyle name="Output 2 3 9" xfId="47029"/>
    <cellStyle name="Output 2 3 9 2" xfId="47030"/>
    <cellStyle name="Output 2 3 9 3" xfId="47031"/>
    <cellStyle name="Output 2 3 9 4" xfId="47032"/>
    <cellStyle name="Output 2 30" xfId="47033"/>
    <cellStyle name="Output 2 31" xfId="47034"/>
    <cellStyle name="Output 2 32" xfId="55632"/>
    <cellStyle name="Output 2 4" xfId="47035"/>
    <cellStyle name="Output 2 4 10" xfId="47036"/>
    <cellStyle name="Output 2 4 10 2" xfId="47037"/>
    <cellStyle name="Output 2 4 10 3" xfId="47038"/>
    <cellStyle name="Output 2 4 10 4" xfId="47039"/>
    <cellStyle name="Output 2 4 11" xfId="47040"/>
    <cellStyle name="Output 2 4 11 2" xfId="47041"/>
    <cellStyle name="Output 2 4 11 3" xfId="47042"/>
    <cellStyle name="Output 2 4 11 4" xfId="47043"/>
    <cellStyle name="Output 2 4 12" xfId="47044"/>
    <cellStyle name="Output 2 4 12 2" xfId="47045"/>
    <cellStyle name="Output 2 4 12 3" xfId="47046"/>
    <cellStyle name="Output 2 4 12 4" xfId="47047"/>
    <cellStyle name="Output 2 4 13" xfId="47048"/>
    <cellStyle name="Output 2 4 13 2" xfId="47049"/>
    <cellStyle name="Output 2 4 13 3" xfId="47050"/>
    <cellStyle name="Output 2 4 13 4" xfId="47051"/>
    <cellStyle name="Output 2 4 14" xfId="47052"/>
    <cellStyle name="Output 2 4 14 2" xfId="47053"/>
    <cellStyle name="Output 2 4 14 3" xfId="47054"/>
    <cellStyle name="Output 2 4 14 4" xfId="47055"/>
    <cellStyle name="Output 2 4 15" xfId="47056"/>
    <cellStyle name="Output 2 4 15 2" xfId="47057"/>
    <cellStyle name="Output 2 4 15 3" xfId="47058"/>
    <cellStyle name="Output 2 4 15 4" xfId="47059"/>
    <cellStyle name="Output 2 4 16" xfId="47060"/>
    <cellStyle name="Output 2 4 16 2" xfId="47061"/>
    <cellStyle name="Output 2 4 16 3" xfId="47062"/>
    <cellStyle name="Output 2 4 16 4" xfId="47063"/>
    <cellStyle name="Output 2 4 17" xfId="47064"/>
    <cellStyle name="Output 2 4 17 2" xfId="47065"/>
    <cellStyle name="Output 2 4 17 3" xfId="47066"/>
    <cellStyle name="Output 2 4 17 4" xfId="47067"/>
    <cellStyle name="Output 2 4 18" xfId="47068"/>
    <cellStyle name="Output 2 4 18 2" xfId="47069"/>
    <cellStyle name="Output 2 4 18 3" xfId="47070"/>
    <cellStyle name="Output 2 4 18 4" xfId="47071"/>
    <cellStyle name="Output 2 4 19" xfId="47072"/>
    <cellStyle name="Output 2 4 19 2" xfId="47073"/>
    <cellStyle name="Output 2 4 19 3" xfId="47074"/>
    <cellStyle name="Output 2 4 19 4" xfId="47075"/>
    <cellStyle name="Output 2 4 2" xfId="47076"/>
    <cellStyle name="Output 2 4 2 2" xfId="47077"/>
    <cellStyle name="Output 2 4 2 3" xfId="47078"/>
    <cellStyle name="Output 2 4 2 4" xfId="47079"/>
    <cellStyle name="Output 2 4 20" xfId="47080"/>
    <cellStyle name="Output 2 4 20 2" xfId="47081"/>
    <cellStyle name="Output 2 4 20 3" xfId="47082"/>
    <cellStyle name="Output 2 4 20 4" xfId="47083"/>
    <cellStyle name="Output 2 4 21" xfId="47084"/>
    <cellStyle name="Output 2 4 22" xfId="47085"/>
    <cellStyle name="Output 2 4 23" xfId="47086"/>
    <cellStyle name="Output 2 4 24" xfId="55630"/>
    <cellStyle name="Output 2 4 3" xfId="47087"/>
    <cellStyle name="Output 2 4 3 2" xfId="47088"/>
    <cellStyle name="Output 2 4 3 3" xfId="47089"/>
    <cellStyle name="Output 2 4 3 4" xfId="47090"/>
    <cellStyle name="Output 2 4 4" xfId="47091"/>
    <cellStyle name="Output 2 4 4 2" xfId="47092"/>
    <cellStyle name="Output 2 4 4 3" xfId="47093"/>
    <cellStyle name="Output 2 4 4 4" xfId="47094"/>
    <cellStyle name="Output 2 4 5" xfId="47095"/>
    <cellStyle name="Output 2 4 5 2" xfId="47096"/>
    <cellStyle name="Output 2 4 5 3" xfId="47097"/>
    <cellStyle name="Output 2 4 5 4" xfId="47098"/>
    <cellStyle name="Output 2 4 6" xfId="47099"/>
    <cellStyle name="Output 2 4 6 2" xfId="47100"/>
    <cellStyle name="Output 2 4 6 3" xfId="47101"/>
    <cellStyle name="Output 2 4 6 4" xfId="47102"/>
    <cellStyle name="Output 2 4 7" xfId="47103"/>
    <cellStyle name="Output 2 4 7 2" xfId="47104"/>
    <cellStyle name="Output 2 4 7 3" xfId="47105"/>
    <cellStyle name="Output 2 4 7 4" xfId="47106"/>
    <cellStyle name="Output 2 4 8" xfId="47107"/>
    <cellStyle name="Output 2 4 8 2" xfId="47108"/>
    <cellStyle name="Output 2 4 8 3" xfId="47109"/>
    <cellStyle name="Output 2 4 8 4" xfId="47110"/>
    <cellStyle name="Output 2 4 9" xfId="47111"/>
    <cellStyle name="Output 2 4 9 2" xfId="47112"/>
    <cellStyle name="Output 2 4 9 3" xfId="47113"/>
    <cellStyle name="Output 2 4 9 4" xfId="47114"/>
    <cellStyle name="Output 2 5" xfId="47115"/>
    <cellStyle name="Output 2 5 10" xfId="47116"/>
    <cellStyle name="Output 2 5 10 2" xfId="47117"/>
    <cellStyle name="Output 2 5 10 3" xfId="47118"/>
    <cellStyle name="Output 2 5 10 4" xfId="47119"/>
    <cellStyle name="Output 2 5 11" xfId="47120"/>
    <cellStyle name="Output 2 5 11 2" xfId="47121"/>
    <cellStyle name="Output 2 5 11 3" xfId="47122"/>
    <cellStyle name="Output 2 5 11 4" xfId="47123"/>
    <cellStyle name="Output 2 5 12" xfId="47124"/>
    <cellStyle name="Output 2 5 12 2" xfId="47125"/>
    <cellStyle name="Output 2 5 12 3" xfId="47126"/>
    <cellStyle name="Output 2 5 12 4" xfId="47127"/>
    <cellStyle name="Output 2 5 13" xfId="47128"/>
    <cellStyle name="Output 2 5 13 2" xfId="47129"/>
    <cellStyle name="Output 2 5 13 3" xfId="47130"/>
    <cellStyle name="Output 2 5 13 4" xfId="47131"/>
    <cellStyle name="Output 2 5 14" xfId="47132"/>
    <cellStyle name="Output 2 5 14 2" xfId="47133"/>
    <cellStyle name="Output 2 5 14 3" xfId="47134"/>
    <cellStyle name="Output 2 5 14 4" xfId="47135"/>
    <cellStyle name="Output 2 5 15" xfId="47136"/>
    <cellStyle name="Output 2 5 15 2" xfId="47137"/>
    <cellStyle name="Output 2 5 15 3" xfId="47138"/>
    <cellStyle name="Output 2 5 15 4" xfId="47139"/>
    <cellStyle name="Output 2 5 16" xfId="47140"/>
    <cellStyle name="Output 2 5 16 2" xfId="47141"/>
    <cellStyle name="Output 2 5 16 3" xfId="47142"/>
    <cellStyle name="Output 2 5 16 4" xfId="47143"/>
    <cellStyle name="Output 2 5 17" xfId="47144"/>
    <cellStyle name="Output 2 5 17 2" xfId="47145"/>
    <cellStyle name="Output 2 5 17 3" xfId="47146"/>
    <cellStyle name="Output 2 5 17 4" xfId="47147"/>
    <cellStyle name="Output 2 5 18" xfId="47148"/>
    <cellStyle name="Output 2 5 18 2" xfId="47149"/>
    <cellStyle name="Output 2 5 18 3" xfId="47150"/>
    <cellStyle name="Output 2 5 18 4" xfId="47151"/>
    <cellStyle name="Output 2 5 19" xfId="47152"/>
    <cellStyle name="Output 2 5 19 2" xfId="47153"/>
    <cellStyle name="Output 2 5 19 3" xfId="47154"/>
    <cellStyle name="Output 2 5 19 4" xfId="47155"/>
    <cellStyle name="Output 2 5 2" xfId="47156"/>
    <cellStyle name="Output 2 5 2 2" xfId="47157"/>
    <cellStyle name="Output 2 5 2 3" xfId="47158"/>
    <cellStyle name="Output 2 5 2 4" xfId="47159"/>
    <cellStyle name="Output 2 5 20" xfId="47160"/>
    <cellStyle name="Output 2 5 20 2" xfId="47161"/>
    <cellStyle name="Output 2 5 20 3" xfId="47162"/>
    <cellStyle name="Output 2 5 20 4" xfId="47163"/>
    <cellStyle name="Output 2 5 21" xfId="47164"/>
    <cellStyle name="Output 2 5 22" xfId="47165"/>
    <cellStyle name="Output 2 5 23" xfId="47166"/>
    <cellStyle name="Output 2 5 3" xfId="47167"/>
    <cellStyle name="Output 2 5 3 2" xfId="47168"/>
    <cellStyle name="Output 2 5 3 3" xfId="47169"/>
    <cellStyle name="Output 2 5 3 4" xfId="47170"/>
    <cellStyle name="Output 2 5 4" xfId="47171"/>
    <cellStyle name="Output 2 5 4 2" xfId="47172"/>
    <cellStyle name="Output 2 5 4 3" xfId="47173"/>
    <cellStyle name="Output 2 5 4 4" xfId="47174"/>
    <cellStyle name="Output 2 5 5" xfId="47175"/>
    <cellStyle name="Output 2 5 5 2" xfId="47176"/>
    <cellStyle name="Output 2 5 5 3" xfId="47177"/>
    <cellStyle name="Output 2 5 5 4" xfId="47178"/>
    <cellStyle name="Output 2 5 6" xfId="47179"/>
    <cellStyle name="Output 2 5 6 2" xfId="47180"/>
    <cellStyle name="Output 2 5 6 3" xfId="47181"/>
    <cellStyle name="Output 2 5 6 4" xfId="47182"/>
    <cellStyle name="Output 2 5 7" xfId="47183"/>
    <cellStyle name="Output 2 5 7 2" xfId="47184"/>
    <cellStyle name="Output 2 5 7 3" xfId="47185"/>
    <cellStyle name="Output 2 5 7 4" xfId="47186"/>
    <cellStyle name="Output 2 5 8" xfId="47187"/>
    <cellStyle name="Output 2 5 8 2" xfId="47188"/>
    <cellStyle name="Output 2 5 8 3" xfId="47189"/>
    <cellStyle name="Output 2 5 8 4" xfId="47190"/>
    <cellStyle name="Output 2 5 9" xfId="47191"/>
    <cellStyle name="Output 2 5 9 2" xfId="47192"/>
    <cellStyle name="Output 2 5 9 3" xfId="47193"/>
    <cellStyle name="Output 2 5 9 4" xfId="47194"/>
    <cellStyle name="Output 2 6" xfId="47195"/>
    <cellStyle name="Output 2 6 10" xfId="47196"/>
    <cellStyle name="Output 2 6 10 2" xfId="47197"/>
    <cellStyle name="Output 2 6 10 3" xfId="47198"/>
    <cellStyle name="Output 2 6 10 4" xfId="47199"/>
    <cellStyle name="Output 2 6 11" xfId="47200"/>
    <cellStyle name="Output 2 6 11 2" xfId="47201"/>
    <cellStyle name="Output 2 6 11 3" xfId="47202"/>
    <cellStyle name="Output 2 6 11 4" xfId="47203"/>
    <cellStyle name="Output 2 6 12" xfId="47204"/>
    <cellStyle name="Output 2 6 12 2" xfId="47205"/>
    <cellStyle name="Output 2 6 12 3" xfId="47206"/>
    <cellStyle name="Output 2 6 12 4" xfId="47207"/>
    <cellStyle name="Output 2 6 13" xfId="47208"/>
    <cellStyle name="Output 2 6 13 2" xfId="47209"/>
    <cellStyle name="Output 2 6 13 3" xfId="47210"/>
    <cellStyle name="Output 2 6 13 4" xfId="47211"/>
    <cellStyle name="Output 2 6 14" xfId="47212"/>
    <cellStyle name="Output 2 6 14 2" xfId="47213"/>
    <cellStyle name="Output 2 6 14 3" xfId="47214"/>
    <cellStyle name="Output 2 6 14 4" xfId="47215"/>
    <cellStyle name="Output 2 6 15" xfId="47216"/>
    <cellStyle name="Output 2 6 15 2" xfId="47217"/>
    <cellStyle name="Output 2 6 15 3" xfId="47218"/>
    <cellStyle name="Output 2 6 15 4" xfId="47219"/>
    <cellStyle name="Output 2 6 16" xfId="47220"/>
    <cellStyle name="Output 2 6 16 2" xfId="47221"/>
    <cellStyle name="Output 2 6 16 3" xfId="47222"/>
    <cellStyle name="Output 2 6 16 4" xfId="47223"/>
    <cellStyle name="Output 2 6 17" xfId="47224"/>
    <cellStyle name="Output 2 6 17 2" xfId="47225"/>
    <cellStyle name="Output 2 6 17 3" xfId="47226"/>
    <cellStyle name="Output 2 6 17 4" xfId="47227"/>
    <cellStyle name="Output 2 6 18" xfId="47228"/>
    <cellStyle name="Output 2 6 18 2" xfId="47229"/>
    <cellStyle name="Output 2 6 18 3" xfId="47230"/>
    <cellStyle name="Output 2 6 18 4" xfId="47231"/>
    <cellStyle name="Output 2 6 19" xfId="47232"/>
    <cellStyle name="Output 2 6 19 2" xfId="47233"/>
    <cellStyle name="Output 2 6 19 3" xfId="47234"/>
    <cellStyle name="Output 2 6 19 4" xfId="47235"/>
    <cellStyle name="Output 2 6 2" xfId="47236"/>
    <cellStyle name="Output 2 6 2 2" xfId="47237"/>
    <cellStyle name="Output 2 6 2 3" xfId="47238"/>
    <cellStyle name="Output 2 6 2 4" xfId="47239"/>
    <cellStyle name="Output 2 6 20" xfId="47240"/>
    <cellStyle name="Output 2 6 20 2" xfId="47241"/>
    <cellStyle name="Output 2 6 20 3" xfId="47242"/>
    <cellStyle name="Output 2 6 20 4" xfId="47243"/>
    <cellStyle name="Output 2 6 21" xfId="47244"/>
    <cellStyle name="Output 2 6 22" xfId="47245"/>
    <cellStyle name="Output 2 6 23" xfId="47246"/>
    <cellStyle name="Output 2 6 3" xfId="47247"/>
    <cellStyle name="Output 2 6 3 2" xfId="47248"/>
    <cellStyle name="Output 2 6 3 3" xfId="47249"/>
    <cellStyle name="Output 2 6 3 4" xfId="47250"/>
    <cellStyle name="Output 2 6 4" xfId="47251"/>
    <cellStyle name="Output 2 6 4 2" xfId="47252"/>
    <cellStyle name="Output 2 6 4 3" xfId="47253"/>
    <cellStyle name="Output 2 6 4 4" xfId="47254"/>
    <cellStyle name="Output 2 6 5" xfId="47255"/>
    <cellStyle name="Output 2 6 5 2" xfId="47256"/>
    <cellStyle name="Output 2 6 5 3" xfId="47257"/>
    <cellStyle name="Output 2 6 5 4" xfId="47258"/>
    <cellStyle name="Output 2 6 6" xfId="47259"/>
    <cellStyle name="Output 2 6 6 2" xfId="47260"/>
    <cellStyle name="Output 2 6 6 3" xfId="47261"/>
    <cellStyle name="Output 2 6 6 4" xfId="47262"/>
    <cellStyle name="Output 2 6 7" xfId="47263"/>
    <cellStyle name="Output 2 6 7 2" xfId="47264"/>
    <cellStyle name="Output 2 6 7 3" xfId="47265"/>
    <cellStyle name="Output 2 6 7 4" xfId="47266"/>
    <cellStyle name="Output 2 6 8" xfId="47267"/>
    <cellStyle name="Output 2 6 8 2" xfId="47268"/>
    <cellStyle name="Output 2 6 8 3" xfId="47269"/>
    <cellStyle name="Output 2 6 8 4" xfId="47270"/>
    <cellStyle name="Output 2 6 9" xfId="47271"/>
    <cellStyle name="Output 2 6 9 2" xfId="47272"/>
    <cellStyle name="Output 2 6 9 3" xfId="47273"/>
    <cellStyle name="Output 2 6 9 4" xfId="47274"/>
    <cellStyle name="Output 2 7" xfId="47275"/>
    <cellStyle name="Output 2 7 10" xfId="47276"/>
    <cellStyle name="Output 2 7 10 2" xfId="47277"/>
    <cellStyle name="Output 2 7 10 3" xfId="47278"/>
    <cellStyle name="Output 2 7 10 4" xfId="47279"/>
    <cellStyle name="Output 2 7 11" xfId="47280"/>
    <cellStyle name="Output 2 7 11 2" xfId="47281"/>
    <cellStyle name="Output 2 7 11 3" xfId="47282"/>
    <cellStyle name="Output 2 7 11 4" xfId="47283"/>
    <cellStyle name="Output 2 7 12" xfId="47284"/>
    <cellStyle name="Output 2 7 12 2" xfId="47285"/>
    <cellStyle name="Output 2 7 12 3" xfId="47286"/>
    <cellStyle name="Output 2 7 12 4" xfId="47287"/>
    <cellStyle name="Output 2 7 13" xfId="47288"/>
    <cellStyle name="Output 2 7 13 2" xfId="47289"/>
    <cellStyle name="Output 2 7 13 3" xfId="47290"/>
    <cellStyle name="Output 2 7 13 4" xfId="47291"/>
    <cellStyle name="Output 2 7 14" xfId="47292"/>
    <cellStyle name="Output 2 7 14 2" xfId="47293"/>
    <cellStyle name="Output 2 7 14 3" xfId="47294"/>
    <cellStyle name="Output 2 7 14 4" xfId="47295"/>
    <cellStyle name="Output 2 7 15" xfId="47296"/>
    <cellStyle name="Output 2 7 15 2" xfId="47297"/>
    <cellStyle name="Output 2 7 15 3" xfId="47298"/>
    <cellStyle name="Output 2 7 15 4" xfId="47299"/>
    <cellStyle name="Output 2 7 16" xfId="47300"/>
    <cellStyle name="Output 2 7 16 2" xfId="47301"/>
    <cellStyle name="Output 2 7 16 3" xfId="47302"/>
    <cellStyle name="Output 2 7 16 4" xfId="47303"/>
    <cellStyle name="Output 2 7 17" xfId="47304"/>
    <cellStyle name="Output 2 7 17 2" xfId="47305"/>
    <cellStyle name="Output 2 7 17 3" xfId="47306"/>
    <cellStyle name="Output 2 7 17 4" xfId="47307"/>
    <cellStyle name="Output 2 7 18" xfId="47308"/>
    <cellStyle name="Output 2 7 18 2" xfId="47309"/>
    <cellStyle name="Output 2 7 18 3" xfId="47310"/>
    <cellStyle name="Output 2 7 18 4" xfId="47311"/>
    <cellStyle name="Output 2 7 19" xfId="47312"/>
    <cellStyle name="Output 2 7 19 2" xfId="47313"/>
    <cellStyle name="Output 2 7 19 3" xfId="47314"/>
    <cellStyle name="Output 2 7 19 4" xfId="47315"/>
    <cellStyle name="Output 2 7 2" xfId="47316"/>
    <cellStyle name="Output 2 7 2 2" xfId="47317"/>
    <cellStyle name="Output 2 7 2 3" xfId="47318"/>
    <cellStyle name="Output 2 7 2 4" xfId="47319"/>
    <cellStyle name="Output 2 7 20" xfId="47320"/>
    <cellStyle name="Output 2 7 20 2" xfId="47321"/>
    <cellStyle name="Output 2 7 20 3" xfId="47322"/>
    <cellStyle name="Output 2 7 20 4" xfId="47323"/>
    <cellStyle name="Output 2 7 21" xfId="47324"/>
    <cellStyle name="Output 2 7 22" xfId="47325"/>
    <cellStyle name="Output 2 7 23" xfId="47326"/>
    <cellStyle name="Output 2 7 3" xfId="47327"/>
    <cellStyle name="Output 2 7 3 2" xfId="47328"/>
    <cellStyle name="Output 2 7 3 3" xfId="47329"/>
    <cellStyle name="Output 2 7 3 4" xfId="47330"/>
    <cellStyle name="Output 2 7 4" xfId="47331"/>
    <cellStyle name="Output 2 7 4 2" xfId="47332"/>
    <cellStyle name="Output 2 7 4 3" xfId="47333"/>
    <cellStyle name="Output 2 7 4 4" xfId="47334"/>
    <cellStyle name="Output 2 7 5" xfId="47335"/>
    <cellStyle name="Output 2 7 5 2" xfId="47336"/>
    <cellStyle name="Output 2 7 5 3" xfId="47337"/>
    <cellStyle name="Output 2 7 5 4" xfId="47338"/>
    <cellStyle name="Output 2 7 6" xfId="47339"/>
    <cellStyle name="Output 2 7 6 2" xfId="47340"/>
    <cellStyle name="Output 2 7 6 3" xfId="47341"/>
    <cellStyle name="Output 2 7 6 4" xfId="47342"/>
    <cellStyle name="Output 2 7 7" xfId="47343"/>
    <cellStyle name="Output 2 7 7 2" xfId="47344"/>
    <cellStyle name="Output 2 7 7 3" xfId="47345"/>
    <cellStyle name="Output 2 7 7 4" xfId="47346"/>
    <cellStyle name="Output 2 7 8" xfId="47347"/>
    <cellStyle name="Output 2 7 8 2" xfId="47348"/>
    <cellStyle name="Output 2 7 8 3" xfId="47349"/>
    <cellStyle name="Output 2 7 8 4" xfId="47350"/>
    <cellStyle name="Output 2 7 9" xfId="47351"/>
    <cellStyle name="Output 2 7 9 2" xfId="47352"/>
    <cellStyle name="Output 2 7 9 3" xfId="47353"/>
    <cellStyle name="Output 2 7 9 4" xfId="47354"/>
    <cellStyle name="Output 2 8" xfId="47355"/>
    <cellStyle name="Output 2 8 10" xfId="47356"/>
    <cellStyle name="Output 2 8 10 2" xfId="47357"/>
    <cellStyle name="Output 2 8 10 3" xfId="47358"/>
    <cellStyle name="Output 2 8 10 4" xfId="47359"/>
    <cellStyle name="Output 2 8 11" xfId="47360"/>
    <cellStyle name="Output 2 8 11 2" xfId="47361"/>
    <cellStyle name="Output 2 8 11 3" xfId="47362"/>
    <cellStyle name="Output 2 8 11 4" xfId="47363"/>
    <cellStyle name="Output 2 8 12" xfId="47364"/>
    <cellStyle name="Output 2 8 12 2" xfId="47365"/>
    <cellStyle name="Output 2 8 12 3" xfId="47366"/>
    <cellStyle name="Output 2 8 12 4" xfId="47367"/>
    <cellStyle name="Output 2 8 13" xfId="47368"/>
    <cellStyle name="Output 2 8 13 2" xfId="47369"/>
    <cellStyle name="Output 2 8 13 3" xfId="47370"/>
    <cellStyle name="Output 2 8 13 4" xfId="47371"/>
    <cellStyle name="Output 2 8 14" xfId="47372"/>
    <cellStyle name="Output 2 8 14 2" xfId="47373"/>
    <cellStyle name="Output 2 8 14 3" xfId="47374"/>
    <cellStyle name="Output 2 8 14 4" xfId="47375"/>
    <cellStyle name="Output 2 8 15" xfId="47376"/>
    <cellStyle name="Output 2 8 15 2" xfId="47377"/>
    <cellStyle name="Output 2 8 15 3" xfId="47378"/>
    <cellStyle name="Output 2 8 15 4" xfId="47379"/>
    <cellStyle name="Output 2 8 16" xfId="47380"/>
    <cellStyle name="Output 2 8 16 2" xfId="47381"/>
    <cellStyle name="Output 2 8 16 3" xfId="47382"/>
    <cellStyle name="Output 2 8 16 4" xfId="47383"/>
    <cellStyle name="Output 2 8 17" xfId="47384"/>
    <cellStyle name="Output 2 8 17 2" xfId="47385"/>
    <cellStyle name="Output 2 8 17 3" xfId="47386"/>
    <cellStyle name="Output 2 8 17 4" xfId="47387"/>
    <cellStyle name="Output 2 8 18" xfId="47388"/>
    <cellStyle name="Output 2 8 18 2" xfId="47389"/>
    <cellStyle name="Output 2 8 18 3" xfId="47390"/>
    <cellStyle name="Output 2 8 18 4" xfId="47391"/>
    <cellStyle name="Output 2 8 19" xfId="47392"/>
    <cellStyle name="Output 2 8 19 2" xfId="47393"/>
    <cellStyle name="Output 2 8 19 3" xfId="47394"/>
    <cellStyle name="Output 2 8 19 4" xfId="47395"/>
    <cellStyle name="Output 2 8 2" xfId="47396"/>
    <cellStyle name="Output 2 8 2 2" xfId="47397"/>
    <cellStyle name="Output 2 8 2 3" xfId="47398"/>
    <cellStyle name="Output 2 8 2 4" xfId="47399"/>
    <cellStyle name="Output 2 8 20" xfId="47400"/>
    <cellStyle name="Output 2 8 20 2" xfId="47401"/>
    <cellStyle name="Output 2 8 20 3" xfId="47402"/>
    <cellStyle name="Output 2 8 20 4" xfId="47403"/>
    <cellStyle name="Output 2 8 21" xfId="47404"/>
    <cellStyle name="Output 2 8 22" xfId="47405"/>
    <cellStyle name="Output 2 8 23" xfId="47406"/>
    <cellStyle name="Output 2 8 3" xfId="47407"/>
    <cellStyle name="Output 2 8 3 2" xfId="47408"/>
    <cellStyle name="Output 2 8 3 3" xfId="47409"/>
    <cellStyle name="Output 2 8 3 4" xfId="47410"/>
    <cellStyle name="Output 2 8 4" xfId="47411"/>
    <cellStyle name="Output 2 8 4 2" xfId="47412"/>
    <cellStyle name="Output 2 8 4 3" xfId="47413"/>
    <cellStyle name="Output 2 8 4 4" xfId="47414"/>
    <cellStyle name="Output 2 8 5" xfId="47415"/>
    <cellStyle name="Output 2 8 5 2" xfId="47416"/>
    <cellStyle name="Output 2 8 5 3" xfId="47417"/>
    <cellStyle name="Output 2 8 5 4" xfId="47418"/>
    <cellStyle name="Output 2 8 6" xfId="47419"/>
    <cellStyle name="Output 2 8 6 2" xfId="47420"/>
    <cellStyle name="Output 2 8 6 3" xfId="47421"/>
    <cellStyle name="Output 2 8 6 4" xfId="47422"/>
    <cellStyle name="Output 2 8 7" xfId="47423"/>
    <cellStyle name="Output 2 8 7 2" xfId="47424"/>
    <cellStyle name="Output 2 8 7 3" xfId="47425"/>
    <cellStyle name="Output 2 8 7 4" xfId="47426"/>
    <cellStyle name="Output 2 8 8" xfId="47427"/>
    <cellStyle name="Output 2 8 8 2" xfId="47428"/>
    <cellStyle name="Output 2 8 8 3" xfId="47429"/>
    <cellStyle name="Output 2 8 8 4" xfId="47430"/>
    <cellStyle name="Output 2 8 9" xfId="47431"/>
    <cellStyle name="Output 2 8 9 2" xfId="47432"/>
    <cellStyle name="Output 2 8 9 3" xfId="47433"/>
    <cellStyle name="Output 2 8 9 4" xfId="47434"/>
    <cellStyle name="Output 2 9" xfId="47435"/>
    <cellStyle name="Output 2 9 2" xfId="47436"/>
    <cellStyle name="Output 2 9 3" xfId="47437"/>
    <cellStyle name="Output 2 9 4" xfId="47438"/>
    <cellStyle name="Output 20" xfId="47439"/>
    <cellStyle name="Output 20 2" xfId="47440"/>
    <cellStyle name="Output 20 3" xfId="47441"/>
    <cellStyle name="Output 20 4" xfId="47442"/>
    <cellStyle name="Output 21" xfId="47443"/>
    <cellStyle name="Output 21 2" xfId="47444"/>
    <cellStyle name="Output 21 3" xfId="47445"/>
    <cellStyle name="Output 21 4" xfId="47446"/>
    <cellStyle name="Output 22" xfId="47447"/>
    <cellStyle name="Output 22 2" xfId="47448"/>
    <cellStyle name="Output 22 3" xfId="47449"/>
    <cellStyle name="Output 22 4" xfId="47450"/>
    <cellStyle name="Output 23" xfId="47451"/>
    <cellStyle name="Output 23 2" xfId="47452"/>
    <cellStyle name="Output 23 3" xfId="47453"/>
    <cellStyle name="Output 23 4" xfId="47454"/>
    <cellStyle name="Output 24" xfId="47455"/>
    <cellStyle name="Output 24 2" xfId="47456"/>
    <cellStyle name="Output 24 3" xfId="47457"/>
    <cellStyle name="Output 24 4" xfId="47458"/>
    <cellStyle name="Output 25" xfId="47459"/>
    <cellStyle name="Output 25 2" xfId="47460"/>
    <cellStyle name="Output 25 3" xfId="47461"/>
    <cellStyle name="Output 25 4" xfId="47462"/>
    <cellStyle name="Output 26" xfId="47463"/>
    <cellStyle name="Output 26 2" xfId="47464"/>
    <cellStyle name="Output 26 3" xfId="47465"/>
    <cellStyle name="Output 26 4" xfId="47466"/>
    <cellStyle name="Output 27" xfId="47467"/>
    <cellStyle name="Output 27 2" xfId="47468"/>
    <cellStyle name="Output 27 3" xfId="47469"/>
    <cellStyle name="Output 27 4" xfId="47470"/>
    <cellStyle name="Output 28" xfId="47471"/>
    <cellStyle name="Output 28 2" xfId="47472"/>
    <cellStyle name="Output 28 3" xfId="47473"/>
    <cellStyle name="Output 28 4" xfId="47474"/>
    <cellStyle name="Output 29" xfId="47475"/>
    <cellStyle name="Output 29 2" xfId="47476"/>
    <cellStyle name="Output 29 3" xfId="47477"/>
    <cellStyle name="Output 29 4" xfId="47478"/>
    <cellStyle name="Output 3" xfId="47479"/>
    <cellStyle name="Output 3 10" xfId="47480"/>
    <cellStyle name="Output 3 10 2" xfId="47481"/>
    <cellStyle name="Output 3 10 3" xfId="47482"/>
    <cellStyle name="Output 3 10 4" xfId="47483"/>
    <cellStyle name="Output 3 11" xfId="47484"/>
    <cellStyle name="Output 3 11 2" xfId="47485"/>
    <cellStyle name="Output 3 11 3" xfId="47486"/>
    <cellStyle name="Output 3 11 4" xfId="47487"/>
    <cellStyle name="Output 3 12" xfId="47488"/>
    <cellStyle name="Output 3 12 2" xfId="47489"/>
    <cellStyle name="Output 3 12 3" xfId="47490"/>
    <cellStyle name="Output 3 12 4" xfId="47491"/>
    <cellStyle name="Output 3 13" xfId="47492"/>
    <cellStyle name="Output 3 13 2" xfId="47493"/>
    <cellStyle name="Output 3 13 3" xfId="47494"/>
    <cellStyle name="Output 3 13 4" xfId="47495"/>
    <cellStyle name="Output 3 14" xfId="47496"/>
    <cellStyle name="Output 3 14 2" xfId="47497"/>
    <cellStyle name="Output 3 14 3" xfId="47498"/>
    <cellStyle name="Output 3 14 4" xfId="47499"/>
    <cellStyle name="Output 3 15" xfId="47500"/>
    <cellStyle name="Output 3 15 2" xfId="47501"/>
    <cellStyle name="Output 3 15 3" xfId="47502"/>
    <cellStyle name="Output 3 15 4" xfId="47503"/>
    <cellStyle name="Output 3 16" xfId="47504"/>
    <cellStyle name="Output 3 16 2" xfId="47505"/>
    <cellStyle name="Output 3 16 3" xfId="47506"/>
    <cellStyle name="Output 3 16 4" xfId="47507"/>
    <cellStyle name="Output 3 17" xfId="47508"/>
    <cellStyle name="Output 3 17 2" xfId="47509"/>
    <cellStyle name="Output 3 17 3" xfId="47510"/>
    <cellStyle name="Output 3 17 4" xfId="47511"/>
    <cellStyle name="Output 3 18" xfId="47512"/>
    <cellStyle name="Output 3 18 2" xfId="47513"/>
    <cellStyle name="Output 3 18 3" xfId="47514"/>
    <cellStyle name="Output 3 18 4" xfId="47515"/>
    <cellStyle name="Output 3 19" xfId="47516"/>
    <cellStyle name="Output 3 19 2" xfId="47517"/>
    <cellStyle name="Output 3 19 3" xfId="47518"/>
    <cellStyle name="Output 3 19 4" xfId="47519"/>
    <cellStyle name="Output 3 2" xfId="47520"/>
    <cellStyle name="Output 3 2 10" xfId="47521"/>
    <cellStyle name="Output 3 2 10 2" xfId="47522"/>
    <cellStyle name="Output 3 2 10 3" xfId="47523"/>
    <cellStyle name="Output 3 2 10 4" xfId="47524"/>
    <cellStyle name="Output 3 2 11" xfId="47525"/>
    <cellStyle name="Output 3 2 11 2" xfId="47526"/>
    <cellStyle name="Output 3 2 11 3" xfId="47527"/>
    <cellStyle name="Output 3 2 11 4" xfId="47528"/>
    <cellStyle name="Output 3 2 12" xfId="47529"/>
    <cellStyle name="Output 3 2 12 2" xfId="47530"/>
    <cellStyle name="Output 3 2 12 3" xfId="47531"/>
    <cellStyle name="Output 3 2 12 4" xfId="47532"/>
    <cellStyle name="Output 3 2 13" xfId="47533"/>
    <cellStyle name="Output 3 2 13 2" xfId="47534"/>
    <cellStyle name="Output 3 2 13 3" xfId="47535"/>
    <cellStyle name="Output 3 2 13 4" xfId="47536"/>
    <cellStyle name="Output 3 2 14" xfId="47537"/>
    <cellStyle name="Output 3 2 14 2" xfId="47538"/>
    <cellStyle name="Output 3 2 14 3" xfId="47539"/>
    <cellStyle name="Output 3 2 14 4" xfId="47540"/>
    <cellStyle name="Output 3 2 15" xfId="47541"/>
    <cellStyle name="Output 3 2 15 2" xfId="47542"/>
    <cellStyle name="Output 3 2 15 3" xfId="47543"/>
    <cellStyle name="Output 3 2 15 4" xfId="47544"/>
    <cellStyle name="Output 3 2 16" xfId="47545"/>
    <cellStyle name="Output 3 2 16 2" xfId="47546"/>
    <cellStyle name="Output 3 2 16 3" xfId="47547"/>
    <cellStyle name="Output 3 2 16 4" xfId="47548"/>
    <cellStyle name="Output 3 2 17" xfId="47549"/>
    <cellStyle name="Output 3 2 17 2" xfId="47550"/>
    <cellStyle name="Output 3 2 17 3" xfId="47551"/>
    <cellStyle name="Output 3 2 17 4" xfId="47552"/>
    <cellStyle name="Output 3 2 18" xfId="47553"/>
    <cellStyle name="Output 3 2 18 2" xfId="47554"/>
    <cellStyle name="Output 3 2 18 3" xfId="47555"/>
    <cellStyle name="Output 3 2 18 4" xfId="47556"/>
    <cellStyle name="Output 3 2 19" xfId="47557"/>
    <cellStyle name="Output 3 2 19 2" xfId="47558"/>
    <cellStyle name="Output 3 2 19 3" xfId="47559"/>
    <cellStyle name="Output 3 2 19 4" xfId="47560"/>
    <cellStyle name="Output 3 2 2" xfId="47561"/>
    <cellStyle name="Output 3 2 2 2" xfId="47562"/>
    <cellStyle name="Output 3 2 2 3" xfId="47563"/>
    <cellStyle name="Output 3 2 2 4" xfId="47564"/>
    <cellStyle name="Output 3 2 20" xfId="47565"/>
    <cellStyle name="Output 3 2 20 2" xfId="47566"/>
    <cellStyle name="Output 3 2 20 3" xfId="47567"/>
    <cellStyle name="Output 3 2 20 4" xfId="47568"/>
    <cellStyle name="Output 3 2 21" xfId="47569"/>
    <cellStyle name="Output 3 2 22" xfId="47570"/>
    <cellStyle name="Output 3 2 3" xfId="47571"/>
    <cellStyle name="Output 3 2 3 2" xfId="47572"/>
    <cellStyle name="Output 3 2 3 3" xfId="47573"/>
    <cellStyle name="Output 3 2 3 4" xfId="47574"/>
    <cellStyle name="Output 3 2 4" xfId="47575"/>
    <cellStyle name="Output 3 2 4 2" xfId="47576"/>
    <cellStyle name="Output 3 2 4 3" xfId="47577"/>
    <cellStyle name="Output 3 2 4 4" xfId="47578"/>
    <cellStyle name="Output 3 2 5" xfId="47579"/>
    <cellStyle name="Output 3 2 5 2" xfId="47580"/>
    <cellStyle name="Output 3 2 5 3" xfId="47581"/>
    <cellStyle name="Output 3 2 5 4" xfId="47582"/>
    <cellStyle name="Output 3 2 6" xfId="47583"/>
    <cellStyle name="Output 3 2 6 2" xfId="47584"/>
    <cellStyle name="Output 3 2 6 3" xfId="47585"/>
    <cellStyle name="Output 3 2 6 4" xfId="47586"/>
    <cellStyle name="Output 3 2 7" xfId="47587"/>
    <cellStyle name="Output 3 2 7 2" xfId="47588"/>
    <cellStyle name="Output 3 2 7 3" xfId="47589"/>
    <cellStyle name="Output 3 2 7 4" xfId="47590"/>
    <cellStyle name="Output 3 2 8" xfId="47591"/>
    <cellStyle name="Output 3 2 8 2" xfId="47592"/>
    <cellStyle name="Output 3 2 8 3" xfId="47593"/>
    <cellStyle name="Output 3 2 8 4" xfId="47594"/>
    <cellStyle name="Output 3 2 9" xfId="47595"/>
    <cellStyle name="Output 3 2 9 2" xfId="47596"/>
    <cellStyle name="Output 3 2 9 3" xfId="47597"/>
    <cellStyle name="Output 3 2 9 4" xfId="47598"/>
    <cellStyle name="Output 3 20" xfId="47599"/>
    <cellStyle name="Output 3 20 2" xfId="47600"/>
    <cellStyle name="Output 3 20 3" xfId="47601"/>
    <cellStyle name="Output 3 20 4" xfId="47602"/>
    <cellStyle name="Output 3 21" xfId="47603"/>
    <cellStyle name="Output 3 21 2" xfId="47604"/>
    <cellStyle name="Output 3 21 3" xfId="47605"/>
    <cellStyle name="Output 3 21 4" xfId="47606"/>
    <cellStyle name="Output 3 22" xfId="47607"/>
    <cellStyle name="Output 3 22 2" xfId="47608"/>
    <cellStyle name="Output 3 22 3" xfId="47609"/>
    <cellStyle name="Output 3 22 4" xfId="47610"/>
    <cellStyle name="Output 3 23" xfId="47611"/>
    <cellStyle name="Output 3 24" xfId="47612"/>
    <cellStyle name="Output 3 25" xfId="47613"/>
    <cellStyle name="Output 3 26" xfId="55636"/>
    <cellStyle name="Output 3 3" xfId="47614"/>
    <cellStyle name="Output 3 3 10" xfId="47615"/>
    <cellStyle name="Output 3 3 10 2" xfId="47616"/>
    <cellStyle name="Output 3 3 10 3" xfId="47617"/>
    <cellStyle name="Output 3 3 10 4" xfId="47618"/>
    <cellStyle name="Output 3 3 11" xfId="47619"/>
    <cellStyle name="Output 3 3 11 2" xfId="47620"/>
    <cellStyle name="Output 3 3 11 3" xfId="47621"/>
    <cellStyle name="Output 3 3 11 4" xfId="47622"/>
    <cellStyle name="Output 3 3 12" xfId="47623"/>
    <cellStyle name="Output 3 3 12 2" xfId="47624"/>
    <cellStyle name="Output 3 3 12 3" xfId="47625"/>
    <cellStyle name="Output 3 3 12 4" xfId="47626"/>
    <cellStyle name="Output 3 3 13" xfId="47627"/>
    <cellStyle name="Output 3 3 13 2" xfId="47628"/>
    <cellStyle name="Output 3 3 13 3" xfId="47629"/>
    <cellStyle name="Output 3 3 13 4" xfId="47630"/>
    <cellStyle name="Output 3 3 14" xfId="47631"/>
    <cellStyle name="Output 3 3 14 2" xfId="47632"/>
    <cellStyle name="Output 3 3 14 3" xfId="47633"/>
    <cellStyle name="Output 3 3 14 4" xfId="47634"/>
    <cellStyle name="Output 3 3 15" xfId="47635"/>
    <cellStyle name="Output 3 3 15 2" xfId="47636"/>
    <cellStyle name="Output 3 3 15 3" xfId="47637"/>
    <cellStyle name="Output 3 3 15 4" xfId="47638"/>
    <cellStyle name="Output 3 3 16" xfId="47639"/>
    <cellStyle name="Output 3 3 16 2" xfId="47640"/>
    <cellStyle name="Output 3 3 16 3" xfId="47641"/>
    <cellStyle name="Output 3 3 16 4" xfId="47642"/>
    <cellStyle name="Output 3 3 17" xfId="47643"/>
    <cellStyle name="Output 3 3 17 2" xfId="47644"/>
    <cellStyle name="Output 3 3 17 3" xfId="47645"/>
    <cellStyle name="Output 3 3 17 4" xfId="47646"/>
    <cellStyle name="Output 3 3 18" xfId="47647"/>
    <cellStyle name="Output 3 3 18 2" xfId="47648"/>
    <cellStyle name="Output 3 3 18 3" xfId="47649"/>
    <cellStyle name="Output 3 3 18 4" xfId="47650"/>
    <cellStyle name="Output 3 3 19" xfId="47651"/>
    <cellStyle name="Output 3 3 19 2" xfId="47652"/>
    <cellStyle name="Output 3 3 19 3" xfId="47653"/>
    <cellStyle name="Output 3 3 19 4" xfId="47654"/>
    <cellStyle name="Output 3 3 2" xfId="47655"/>
    <cellStyle name="Output 3 3 2 2" xfId="47656"/>
    <cellStyle name="Output 3 3 2 3" xfId="47657"/>
    <cellStyle name="Output 3 3 2 4" xfId="47658"/>
    <cellStyle name="Output 3 3 20" xfId="47659"/>
    <cellStyle name="Output 3 3 20 2" xfId="47660"/>
    <cellStyle name="Output 3 3 20 3" xfId="47661"/>
    <cellStyle name="Output 3 3 20 4" xfId="47662"/>
    <cellStyle name="Output 3 3 21" xfId="47663"/>
    <cellStyle name="Output 3 3 22" xfId="47664"/>
    <cellStyle name="Output 3 3 3" xfId="47665"/>
    <cellStyle name="Output 3 3 3 2" xfId="47666"/>
    <cellStyle name="Output 3 3 3 3" xfId="47667"/>
    <cellStyle name="Output 3 3 3 4" xfId="47668"/>
    <cellStyle name="Output 3 3 4" xfId="47669"/>
    <cellStyle name="Output 3 3 4 2" xfId="47670"/>
    <cellStyle name="Output 3 3 4 3" xfId="47671"/>
    <cellStyle name="Output 3 3 4 4" xfId="47672"/>
    <cellStyle name="Output 3 3 5" xfId="47673"/>
    <cellStyle name="Output 3 3 5 2" xfId="47674"/>
    <cellStyle name="Output 3 3 5 3" xfId="47675"/>
    <cellStyle name="Output 3 3 5 4" xfId="47676"/>
    <cellStyle name="Output 3 3 6" xfId="47677"/>
    <cellStyle name="Output 3 3 6 2" xfId="47678"/>
    <cellStyle name="Output 3 3 6 3" xfId="47679"/>
    <cellStyle name="Output 3 3 6 4" xfId="47680"/>
    <cellStyle name="Output 3 3 7" xfId="47681"/>
    <cellStyle name="Output 3 3 7 2" xfId="47682"/>
    <cellStyle name="Output 3 3 7 3" xfId="47683"/>
    <cellStyle name="Output 3 3 7 4" xfId="47684"/>
    <cellStyle name="Output 3 3 8" xfId="47685"/>
    <cellStyle name="Output 3 3 8 2" xfId="47686"/>
    <cellStyle name="Output 3 3 8 3" xfId="47687"/>
    <cellStyle name="Output 3 3 8 4" xfId="47688"/>
    <cellStyle name="Output 3 3 9" xfId="47689"/>
    <cellStyle name="Output 3 3 9 2" xfId="47690"/>
    <cellStyle name="Output 3 3 9 3" xfId="47691"/>
    <cellStyle name="Output 3 3 9 4" xfId="47692"/>
    <cellStyle name="Output 3 4" xfId="47693"/>
    <cellStyle name="Output 3 4 2" xfId="47694"/>
    <cellStyle name="Output 3 4 3" xfId="47695"/>
    <cellStyle name="Output 3 5" xfId="47696"/>
    <cellStyle name="Output 3 5 2" xfId="47697"/>
    <cellStyle name="Output 3 5 3" xfId="47698"/>
    <cellStyle name="Output 3 5 4" xfId="47699"/>
    <cellStyle name="Output 3 6" xfId="47700"/>
    <cellStyle name="Output 3 6 2" xfId="47701"/>
    <cellStyle name="Output 3 6 3" xfId="47702"/>
    <cellStyle name="Output 3 6 4" xfId="47703"/>
    <cellStyle name="Output 3 7" xfId="47704"/>
    <cellStyle name="Output 3 7 2" xfId="47705"/>
    <cellStyle name="Output 3 7 3" xfId="47706"/>
    <cellStyle name="Output 3 7 4" xfId="47707"/>
    <cellStyle name="Output 3 8" xfId="47708"/>
    <cellStyle name="Output 3 8 2" xfId="47709"/>
    <cellStyle name="Output 3 8 3" xfId="47710"/>
    <cellStyle name="Output 3 8 4" xfId="47711"/>
    <cellStyle name="Output 3 9" xfId="47712"/>
    <cellStyle name="Output 3 9 2" xfId="47713"/>
    <cellStyle name="Output 3 9 3" xfId="47714"/>
    <cellStyle name="Output 3 9 4" xfId="47715"/>
    <cellStyle name="Output 30" xfId="47716"/>
    <cellStyle name="Output 30 2" xfId="47717"/>
    <cellStyle name="Output 30 3" xfId="47718"/>
    <cellStyle name="Output 30 4" xfId="47719"/>
    <cellStyle name="Output 31" xfId="47720"/>
    <cellStyle name="Output 31 2" xfId="47721"/>
    <cellStyle name="Output 31 3" xfId="47722"/>
    <cellStyle name="Output 31 4" xfId="47723"/>
    <cellStyle name="Output 32" xfId="47724"/>
    <cellStyle name="Output 32 2" xfId="47725"/>
    <cellStyle name="Output 32 3" xfId="47726"/>
    <cellStyle name="Output 32 4" xfId="47727"/>
    <cellStyle name="Output 33" xfId="47728"/>
    <cellStyle name="Output 33 2" xfId="47729"/>
    <cellStyle name="Output 33 3" xfId="47730"/>
    <cellStyle name="Output 33 4" xfId="47731"/>
    <cellStyle name="Output 34" xfId="47732"/>
    <cellStyle name="Output 34 2" xfId="47733"/>
    <cellStyle name="Output 34 3" xfId="47734"/>
    <cellStyle name="Output 34 4" xfId="47735"/>
    <cellStyle name="Output 35" xfId="47736"/>
    <cellStyle name="Output 35 2" xfId="47737"/>
    <cellStyle name="Output 36" xfId="47738"/>
    <cellStyle name="Output 36 2" xfId="47739"/>
    <cellStyle name="Output 37" xfId="47740"/>
    <cellStyle name="Output 38" xfId="47741"/>
    <cellStyle name="Output 39" xfId="47742"/>
    <cellStyle name="Output 4" xfId="47743"/>
    <cellStyle name="Output 4 10" xfId="47744"/>
    <cellStyle name="Output 4 10 2" xfId="47745"/>
    <cellStyle name="Output 4 10 3" xfId="47746"/>
    <cellStyle name="Output 4 10 4" xfId="47747"/>
    <cellStyle name="Output 4 11" xfId="47748"/>
    <cellStyle name="Output 4 11 2" xfId="47749"/>
    <cellStyle name="Output 4 11 3" xfId="47750"/>
    <cellStyle name="Output 4 11 4" xfId="47751"/>
    <cellStyle name="Output 4 12" xfId="47752"/>
    <cellStyle name="Output 4 12 2" xfId="47753"/>
    <cellStyle name="Output 4 12 3" xfId="47754"/>
    <cellStyle name="Output 4 12 4" xfId="47755"/>
    <cellStyle name="Output 4 13" xfId="47756"/>
    <cellStyle name="Output 4 13 2" xfId="47757"/>
    <cellStyle name="Output 4 13 3" xfId="47758"/>
    <cellStyle name="Output 4 13 4" xfId="47759"/>
    <cellStyle name="Output 4 14" xfId="47760"/>
    <cellStyle name="Output 4 14 2" xfId="47761"/>
    <cellStyle name="Output 4 14 3" xfId="47762"/>
    <cellStyle name="Output 4 14 4" xfId="47763"/>
    <cellStyle name="Output 4 15" xfId="47764"/>
    <cellStyle name="Output 4 15 2" xfId="47765"/>
    <cellStyle name="Output 4 15 3" xfId="47766"/>
    <cellStyle name="Output 4 15 4" xfId="47767"/>
    <cellStyle name="Output 4 16" xfId="47768"/>
    <cellStyle name="Output 4 16 2" xfId="47769"/>
    <cellStyle name="Output 4 16 3" xfId="47770"/>
    <cellStyle name="Output 4 16 4" xfId="47771"/>
    <cellStyle name="Output 4 17" xfId="47772"/>
    <cellStyle name="Output 4 17 2" xfId="47773"/>
    <cellStyle name="Output 4 17 3" xfId="47774"/>
    <cellStyle name="Output 4 17 4" xfId="47775"/>
    <cellStyle name="Output 4 18" xfId="47776"/>
    <cellStyle name="Output 4 18 2" xfId="47777"/>
    <cellStyle name="Output 4 18 3" xfId="47778"/>
    <cellStyle name="Output 4 18 4" xfId="47779"/>
    <cellStyle name="Output 4 19" xfId="47780"/>
    <cellStyle name="Output 4 19 2" xfId="47781"/>
    <cellStyle name="Output 4 19 3" xfId="47782"/>
    <cellStyle name="Output 4 19 4" xfId="47783"/>
    <cellStyle name="Output 4 2" xfId="47784"/>
    <cellStyle name="Output 4 2 10" xfId="47785"/>
    <cellStyle name="Output 4 2 10 2" xfId="47786"/>
    <cellStyle name="Output 4 2 10 3" xfId="47787"/>
    <cellStyle name="Output 4 2 10 4" xfId="47788"/>
    <cellStyle name="Output 4 2 11" xfId="47789"/>
    <cellStyle name="Output 4 2 11 2" xfId="47790"/>
    <cellStyle name="Output 4 2 11 3" xfId="47791"/>
    <cellStyle name="Output 4 2 11 4" xfId="47792"/>
    <cellStyle name="Output 4 2 12" xfId="47793"/>
    <cellStyle name="Output 4 2 12 2" xfId="47794"/>
    <cellStyle name="Output 4 2 12 3" xfId="47795"/>
    <cellStyle name="Output 4 2 12 4" xfId="47796"/>
    <cellStyle name="Output 4 2 13" xfId="47797"/>
    <cellStyle name="Output 4 2 13 2" xfId="47798"/>
    <cellStyle name="Output 4 2 13 3" xfId="47799"/>
    <cellStyle name="Output 4 2 13 4" xfId="47800"/>
    <cellStyle name="Output 4 2 14" xfId="47801"/>
    <cellStyle name="Output 4 2 14 2" xfId="47802"/>
    <cellStyle name="Output 4 2 14 3" xfId="47803"/>
    <cellStyle name="Output 4 2 14 4" xfId="47804"/>
    <cellStyle name="Output 4 2 15" xfId="47805"/>
    <cellStyle name="Output 4 2 15 2" xfId="47806"/>
    <cellStyle name="Output 4 2 15 3" xfId="47807"/>
    <cellStyle name="Output 4 2 15 4" xfId="47808"/>
    <cellStyle name="Output 4 2 16" xfId="47809"/>
    <cellStyle name="Output 4 2 16 2" xfId="47810"/>
    <cellStyle name="Output 4 2 16 3" xfId="47811"/>
    <cellStyle name="Output 4 2 16 4" xfId="47812"/>
    <cellStyle name="Output 4 2 17" xfId="47813"/>
    <cellStyle name="Output 4 2 17 2" xfId="47814"/>
    <cellStyle name="Output 4 2 17 3" xfId="47815"/>
    <cellStyle name="Output 4 2 17 4" xfId="47816"/>
    <cellStyle name="Output 4 2 18" xfId="47817"/>
    <cellStyle name="Output 4 2 18 2" xfId="47818"/>
    <cellStyle name="Output 4 2 18 3" xfId="47819"/>
    <cellStyle name="Output 4 2 18 4" xfId="47820"/>
    <cellStyle name="Output 4 2 19" xfId="47821"/>
    <cellStyle name="Output 4 2 19 2" xfId="47822"/>
    <cellStyle name="Output 4 2 19 3" xfId="47823"/>
    <cellStyle name="Output 4 2 19 4" xfId="47824"/>
    <cellStyle name="Output 4 2 2" xfId="47825"/>
    <cellStyle name="Output 4 2 2 2" xfId="47826"/>
    <cellStyle name="Output 4 2 2 3" xfId="47827"/>
    <cellStyle name="Output 4 2 2 4" xfId="47828"/>
    <cellStyle name="Output 4 2 20" xfId="47829"/>
    <cellStyle name="Output 4 2 20 2" xfId="47830"/>
    <cellStyle name="Output 4 2 20 3" xfId="47831"/>
    <cellStyle name="Output 4 2 20 4" xfId="47832"/>
    <cellStyle name="Output 4 2 21" xfId="47833"/>
    <cellStyle name="Output 4 2 22" xfId="47834"/>
    <cellStyle name="Output 4 2 3" xfId="47835"/>
    <cellStyle name="Output 4 2 3 2" xfId="47836"/>
    <cellStyle name="Output 4 2 3 3" xfId="47837"/>
    <cellStyle name="Output 4 2 3 4" xfId="47838"/>
    <cellStyle name="Output 4 2 4" xfId="47839"/>
    <cellStyle name="Output 4 2 4 2" xfId="47840"/>
    <cellStyle name="Output 4 2 4 3" xfId="47841"/>
    <cellStyle name="Output 4 2 4 4" xfId="47842"/>
    <cellStyle name="Output 4 2 5" xfId="47843"/>
    <cellStyle name="Output 4 2 5 2" xfId="47844"/>
    <cellStyle name="Output 4 2 5 3" xfId="47845"/>
    <cellStyle name="Output 4 2 5 4" xfId="47846"/>
    <cellStyle name="Output 4 2 6" xfId="47847"/>
    <cellStyle name="Output 4 2 6 2" xfId="47848"/>
    <cellStyle name="Output 4 2 6 3" xfId="47849"/>
    <cellStyle name="Output 4 2 6 4" xfId="47850"/>
    <cellStyle name="Output 4 2 7" xfId="47851"/>
    <cellStyle name="Output 4 2 7 2" xfId="47852"/>
    <cellStyle name="Output 4 2 7 3" xfId="47853"/>
    <cellStyle name="Output 4 2 7 4" xfId="47854"/>
    <cellStyle name="Output 4 2 8" xfId="47855"/>
    <cellStyle name="Output 4 2 8 2" xfId="47856"/>
    <cellStyle name="Output 4 2 8 3" xfId="47857"/>
    <cellStyle name="Output 4 2 8 4" xfId="47858"/>
    <cellStyle name="Output 4 2 9" xfId="47859"/>
    <cellStyle name="Output 4 2 9 2" xfId="47860"/>
    <cellStyle name="Output 4 2 9 3" xfId="47861"/>
    <cellStyle name="Output 4 2 9 4" xfId="47862"/>
    <cellStyle name="Output 4 20" xfId="47863"/>
    <cellStyle name="Output 4 20 2" xfId="47864"/>
    <cellStyle name="Output 4 20 3" xfId="47865"/>
    <cellStyle name="Output 4 20 4" xfId="47866"/>
    <cellStyle name="Output 4 21" xfId="47867"/>
    <cellStyle name="Output 4 21 2" xfId="47868"/>
    <cellStyle name="Output 4 21 3" xfId="47869"/>
    <cellStyle name="Output 4 21 4" xfId="47870"/>
    <cellStyle name="Output 4 22" xfId="47871"/>
    <cellStyle name="Output 4 22 2" xfId="47872"/>
    <cellStyle name="Output 4 22 3" xfId="47873"/>
    <cellStyle name="Output 4 22 4" xfId="47874"/>
    <cellStyle name="Output 4 23" xfId="47875"/>
    <cellStyle name="Output 4 24" xfId="47876"/>
    <cellStyle name="Output 4 25" xfId="47877"/>
    <cellStyle name="Output 4 26" xfId="55641"/>
    <cellStyle name="Output 4 3" xfId="47878"/>
    <cellStyle name="Output 4 3 10" xfId="47879"/>
    <cellStyle name="Output 4 3 10 2" xfId="47880"/>
    <cellStyle name="Output 4 3 10 3" xfId="47881"/>
    <cellStyle name="Output 4 3 10 4" xfId="47882"/>
    <cellStyle name="Output 4 3 11" xfId="47883"/>
    <cellStyle name="Output 4 3 11 2" xfId="47884"/>
    <cellStyle name="Output 4 3 11 3" xfId="47885"/>
    <cellStyle name="Output 4 3 11 4" xfId="47886"/>
    <cellStyle name="Output 4 3 12" xfId="47887"/>
    <cellStyle name="Output 4 3 12 2" xfId="47888"/>
    <cellStyle name="Output 4 3 12 3" xfId="47889"/>
    <cellStyle name="Output 4 3 12 4" xfId="47890"/>
    <cellStyle name="Output 4 3 13" xfId="47891"/>
    <cellStyle name="Output 4 3 13 2" xfId="47892"/>
    <cellStyle name="Output 4 3 13 3" xfId="47893"/>
    <cellStyle name="Output 4 3 13 4" xfId="47894"/>
    <cellStyle name="Output 4 3 14" xfId="47895"/>
    <cellStyle name="Output 4 3 14 2" xfId="47896"/>
    <cellStyle name="Output 4 3 14 3" xfId="47897"/>
    <cellStyle name="Output 4 3 14 4" xfId="47898"/>
    <cellStyle name="Output 4 3 15" xfId="47899"/>
    <cellStyle name="Output 4 3 15 2" xfId="47900"/>
    <cellStyle name="Output 4 3 15 3" xfId="47901"/>
    <cellStyle name="Output 4 3 15 4" xfId="47902"/>
    <cellStyle name="Output 4 3 16" xfId="47903"/>
    <cellStyle name="Output 4 3 16 2" xfId="47904"/>
    <cellStyle name="Output 4 3 16 3" xfId="47905"/>
    <cellStyle name="Output 4 3 16 4" xfId="47906"/>
    <cellStyle name="Output 4 3 17" xfId="47907"/>
    <cellStyle name="Output 4 3 17 2" xfId="47908"/>
    <cellStyle name="Output 4 3 17 3" xfId="47909"/>
    <cellStyle name="Output 4 3 17 4" xfId="47910"/>
    <cellStyle name="Output 4 3 18" xfId="47911"/>
    <cellStyle name="Output 4 3 18 2" xfId="47912"/>
    <cellStyle name="Output 4 3 18 3" xfId="47913"/>
    <cellStyle name="Output 4 3 18 4" xfId="47914"/>
    <cellStyle name="Output 4 3 19" xfId="47915"/>
    <cellStyle name="Output 4 3 19 2" xfId="47916"/>
    <cellStyle name="Output 4 3 19 3" xfId="47917"/>
    <cellStyle name="Output 4 3 19 4" xfId="47918"/>
    <cellStyle name="Output 4 3 2" xfId="47919"/>
    <cellStyle name="Output 4 3 2 2" xfId="47920"/>
    <cellStyle name="Output 4 3 2 3" xfId="47921"/>
    <cellStyle name="Output 4 3 2 4" xfId="47922"/>
    <cellStyle name="Output 4 3 20" xfId="47923"/>
    <cellStyle name="Output 4 3 20 2" xfId="47924"/>
    <cellStyle name="Output 4 3 20 3" xfId="47925"/>
    <cellStyle name="Output 4 3 20 4" xfId="47926"/>
    <cellStyle name="Output 4 3 21" xfId="47927"/>
    <cellStyle name="Output 4 3 22" xfId="47928"/>
    <cellStyle name="Output 4 3 3" xfId="47929"/>
    <cellStyle name="Output 4 3 3 2" xfId="47930"/>
    <cellStyle name="Output 4 3 3 3" xfId="47931"/>
    <cellStyle name="Output 4 3 3 4" xfId="47932"/>
    <cellStyle name="Output 4 3 4" xfId="47933"/>
    <cellStyle name="Output 4 3 4 2" xfId="47934"/>
    <cellStyle name="Output 4 3 4 3" xfId="47935"/>
    <cellStyle name="Output 4 3 4 4" xfId="47936"/>
    <cellStyle name="Output 4 3 5" xfId="47937"/>
    <cellStyle name="Output 4 3 5 2" xfId="47938"/>
    <cellStyle name="Output 4 3 5 3" xfId="47939"/>
    <cellStyle name="Output 4 3 5 4" xfId="47940"/>
    <cellStyle name="Output 4 3 6" xfId="47941"/>
    <cellStyle name="Output 4 3 6 2" xfId="47942"/>
    <cellStyle name="Output 4 3 6 3" xfId="47943"/>
    <cellStyle name="Output 4 3 6 4" xfId="47944"/>
    <cellStyle name="Output 4 3 7" xfId="47945"/>
    <cellStyle name="Output 4 3 7 2" xfId="47946"/>
    <cellStyle name="Output 4 3 7 3" xfId="47947"/>
    <cellStyle name="Output 4 3 7 4" xfId="47948"/>
    <cellStyle name="Output 4 3 8" xfId="47949"/>
    <cellStyle name="Output 4 3 8 2" xfId="47950"/>
    <cellStyle name="Output 4 3 8 3" xfId="47951"/>
    <cellStyle name="Output 4 3 8 4" xfId="47952"/>
    <cellStyle name="Output 4 3 9" xfId="47953"/>
    <cellStyle name="Output 4 3 9 2" xfId="47954"/>
    <cellStyle name="Output 4 3 9 3" xfId="47955"/>
    <cellStyle name="Output 4 3 9 4" xfId="47956"/>
    <cellStyle name="Output 4 4" xfId="47957"/>
    <cellStyle name="Output 4 4 2" xfId="47958"/>
    <cellStyle name="Output 4 4 3" xfId="47959"/>
    <cellStyle name="Output 4 5" xfId="47960"/>
    <cellStyle name="Output 4 5 2" xfId="47961"/>
    <cellStyle name="Output 4 5 3" xfId="47962"/>
    <cellStyle name="Output 4 5 4" xfId="47963"/>
    <cellStyle name="Output 4 6" xfId="47964"/>
    <cellStyle name="Output 4 6 2" xfId="47965"/>
    <cellStyle name="Output 4 6 3" xfId="47966"/>
    <cellStyle name="Output 4 6 4" xfId="47967"/>
    <cellStyle name="Output 4 7" xfId="47968"/>
    <cellStyle name="Output 4 7 2" xfId="47969"/>
    <cellStyle name="Output 4 7 3" xfId="47970"/>
    <cellStyle name="Output 4 7 4" xfId="47971"/>
    <cellStyle name="Output 4 8" xfId="47972"/>
    <cellStyle name="Output 4 8 2" xfId="47973"/>
    <cellStyle name="Output 4 8 3" xfId="47974"/>
    <cellStyle name="Output 4 8 4" xfId="47975"/>
    <cellStyle name="Output 4 9" xfId="47976"/>
    <cellStyle name="Output 4 9 2" xfId="47977"/>
    <cellStyle name="Output 4 9 3" xfId="47978"/>
    <cellStyle name="Output 4 9 4" xfId="47979"/>
    <cellStyle name="Output 5" xfId="47980"/>
    <cellStyle name="Output 5 10" xfId="47981"/>
    <cellStyle name="Output 5 10 2" xfId="47982"/>
    <cellStyle name="Output 5 10 3" xfId="47983"/>
    <cellStyle name="Output 5 10 4" xfId="47984"/>
    <cellStyle name="Output 5 11" xfId="47985"/>
    <cellStyle name="Output 5 11 2" xfId="47986"/>
    <cellStyle name="Output 5 11 3" xfId="47987"/>
    <cellStyle name="Output 5 11 4" xfId="47988"/>
    <cellStyle name="Output 5 12" xfId="47989"/>
    <cellStyle name="Output 5 12 2" xfId="47990"/>
    <cellStyle name="Output 5 12 3" xfId="47991"/>
    <cellStyle name="Output 5 12 4" xfId="47992"/>
    <cellStyle name="Output 5 13" xfId="47993"/>
    <cellStyle name="Output 5 13 2" xfId="47994"/>
    <cellStyle name="Output 5 13 3" xfId="47995"/>
    <cellStyle name="Output 5 13 4" xfId="47996"/>
    <cellStyle name="Output 5 14" xfId="47997"/>
    <cellStyle name="Output 5 14 2" xfId="47998"/>
    <cellStyle name="Output 5 14 3" xfId="47999"/>
    <cellStyle name="Output 5 14 4" xfId="48000"/>
    <cellStyle name="Output 5 15" xfId="48001"/>
    <cellStyle name="Output 5 15 2" xfId="48002"/>
    <cellStyle name="Output 5 15 3" xfId="48003"/>
    <cellStyle name="Output 5 15 4" xfId="48004"/>
    <cellStyle name="Output 5 16" xfId="48005"/>
    <cellStyle name="Output 5 16 2" xfId="48006"/>
    <cellStyle name="Output 5 16 3" xfId="48007"/>
    <cellStyle name="Output 5 16 4" xfId="48008"/>
    <cellStyle name="Output 5 17" xfId="48009"/>
    <cellStyle name="Output 5 17 2" xfId="48010"/>
    <cellStyle name="Output 5 17 3" xfId="48011"/>
    <cellStyle name="Output 5 17 4" xfId="48012"/>
    <cellStyle name="Output 5 18" xfId="48013"/>
    <cellStyle name="Output 5 18 2" xfId="48014"/>
    <cellStyle name="Output 5 18 3" xfId="48015"/>
    <cellStyle name="Output 5 18 4" xfId="48016"/>
    <cellStyle name="Output 5 19" xfId="48017"/>
    <cellStyle name="Output 5 19 2" xfId="48018"/>
    <cellStyle name="Output 5 19 3" xfId="48019"/>
    <cellStyle name="Output 5 19 4" xfId="48020"/>
    <cellStyle name="Output 5 2" xfId="48021"/>
    <cellStyle name="Output 5 2 10" xfId="48022"/>
    <cellStyle name="Output 5 2 10 2" xfId="48023"/>
    <cellStyle name="Output 5 2 10 3" xfId="48024"/>
    <cellStyle name="Output 5 2 10 4" xfId="48025"/>
    <cellStyle name="Output 5 2 11" xfId="48026"/>
    <cellStyle name="Output 5 2 11 2" xfId="48027"/>
    <cellStyle name="Output 5 2 11 3" xfId="48028"/>
    <cellStyle name="Output 5 2 11 4" xfId="48029"/>
    <cellStyle name="Output 5 2 12" xfId="48030"/>
    <cellStyle name="Output 5 2 12 2" xfId="48031"/>
    <cellStyle name="Output 5 2 12 3" xfId="48032"/>
    <cellStyle name="Output 5 2 12 4" xfId="48033"/>
    <cellStyle name="Output 5 2 13" xfId="48034"/>
    <cellStyle name="Output 5 2 13 2" xfId="48035"/>
    <cellStyle name="Output 5 2 13 3" xfId="48036"/>
    <cellStyle name="Output 5 2 13 4" xfId="48037"/>
    <cellStyle name="Output 5 2 14" xfId="48038"/>
    <cellStyle name="Output 5 2 14 2" xfId="48039"/>
    <cellStyle name="Output 5 2 14 3" xfId="48040"/>
    <cellStyle name="Output 5 2 14 4" xfId="48041"/>
    <cellStyle name="Output 5 2 15" xfId="48042"/>
    <cellStyle name="Output 5 2 15 2" xfId="48043"/>
    <cellStyle name="Output 5 2 15 3" xfId="48044"/>
    <cellStyle name="Output 5 2 15 4" xfId="48045"/>
    <cellStyle name="Output 5 2 16" xfId="48046"/>
    <cellStyle name="Output 5 2 16 2" xfId="48047"/>
    <cellStyle name="Output 5 2 16 3" xfId="48048"/>
    <cellStyle name="Output 5 2 16 4" xfId="48049"/>
    <cellStyle name="Output 5 2 17" xfId="48050"/>
    <cellStyle name="Output 5 2 17 2" xfId="48051"/>
    <cellStyle name="Output 5 2 17 3" xfId="48052"/>
    <cellStyle name="Output 5 2 17 4" xfId="48053"/>
    <cellStyle name="Output 5 2 18" xfId="48054"/>
    <cellStyle name="Output 5 2 18 2" xfId="48055"/>
    <cellStyle name="Output 5 2 18 3" xfId="48056"/>
    <cellStyle name="Output 5 2 18 4" xfId="48057"/>
    <cellStyle name="Output 5 2 19" xfId="48058"/>
    <cellStyle name="Output 5 2 19 2" xfId="48059"/>
    <cellStyle name="Output 5 2 19 3" xfId="48060"/>
    <cellStyle name="Output 5 2 19 4" xfId="48061"/>
    <cellStyle name="Output 5 2 2" xfId="48062"/>
    <cellStyle name="Output 5 2 2 2" xfId="48063"/>
    <cellStyle name="Output 5 2 2 3" xfId="48064"/>
    <cellStyle name="Output 5 2 2 4" xfId="48065"/>
    <cellStyle name="Output 5 2 20" xfId="48066"/>
    <cellStyle name="Output 5 2 20 2" xfId="48067"/>
    <cellStyle name="Output 5 2 20 3" xfId="48068"/>
    <cellStyle name="Output 5 2 20 4" xfId="48069"/>
    <cellStyle name="Output 5 2 21" xfId="48070"/>
    <cellStyle name="Output 5 2 22" xfId="48071"/>
    <cellStyle name="Output 5 2 3" xfId="48072"/>
    <cellStyle name="Output 5 2 3 2" xfId="48073"/>
    <cellStyle name="Output 5 2 3 3" xfId="48074"/>
    <cellStyle name="Output 5 2 3 4" xfId="48075"/>
    <cellStyle name="Output 5 2 4" xfId="48076"/>
    <cellStyle name="Output 5 2 4 2" xfId="48077"/>
    <cellStyle name="Output 5 2 4 3" xfId="48078"/>
    <cellStyle name="Output 5 2 4 4" xfId="48079"/>
    <cellStyle name="Output 5 2 5" xfId="48080"/>
    <cellStyle name="Output 5 2 5 2" xfId="48081"/>
    <cellStyle name="Output 5 2 5 3" xfId="48082"/>
    <cellStyle name="Output 5 2 5 4" xfId="48083"/>
    <cellStyle name="Output 5 2 6" xfId="48084"/>
    <cellStyle name="Output 5 2 6 2" xfId="48085"/>
    <cellStyle name="Output 5 2 6 3" xfId="48086"/>
    <cellStyle name="Output 5 2 6 4" xfId="48087"/>
    <cellStyle name="Output 5 2 7" xfId="48088"/>
    <cellStyle name="Output 5 2 7 2" xfId="48089"/>
    <cellStyle name="Output 5 2 7 3" xfId="48090"/>
    <cellStyle name="Output 5 2 7 4" xfId="48091"/>
    <cellStyle name="Output 5 2 8" xfId="48092"/>
    <cellStyle name="Output 5 2 8 2" xfId="48093"/>
    <cellStyle name="Output 5 2 8 3" xfId="48094"/>
    <cellStyle name="Output 5 2 8 4" xfId="48095"/>
    <cellStyle name="Output 5 2 9" xfId="48096"/>
    <cellStyle name="Output 5 2 9 2" xfId="48097"/>
    <cellStyle name="Output 5 2 9 3" xfId="48098"/>
    <cellStyle name="Output 5 2 9 4" xfId="48099"/>
    <cellStyle name="Output 5 20" xfId="48100"/>
    <cellStyle name="Output 5 20 2" xfId="48101"/>
    <cellStyle name="Output 5 20 3" xfId="48102"/>
    <cellStyle name="Output 5 20 4" xfId="48103"/>
    <cellStyle name="Output 5 21" xfId="48104"/>
    <cellStyle name="Output 5 21 2" xfId="48105"/>
    <cellStyle name="Output 5 21 3" xfId="48106"/>
    <cellStyle name="Output 5 21 4" xfId="48107"/>
    <cellStyle name="Output 5 22" xfId="48108"/>
    <cellStyle name="Output 5 22 2" xfId="48109"/>
    <cellStyle name="Output 5 22 3" xfId="48110"/>
    <cellStyle name="Output 5 22 4" xfId="48111"/>
    <cellStyle name="Output 5 23" xfId="48112"/>
    <cellStyle name="Output 5 24" xfId="48113"/>
    <cellStyle name="Output 5 25" xfId="48114"/>
    <cellStyle name="Output 5 26" xfId="55639"/>
    <cellStyle name="Output 5 3" xfId="48115"/>
    <cellStyle name="Output 5 3 10" xfId="48116"/>
    <cellStyle name="Output 5 3 10 2" xfId="48117"/>
    <cellStyle name="Output 5 3 10 3" xfId="48118"/>
    <cellStyle name="Output 5 3 10 4" xfId="48119"/>
    <cellStyle name="Output 5 3 11" xfId="48120"/>
    <cellStyle name="Output 5 3 11 2" xfId="48121"/>
    <cellStyle name="Output 5 3 11 3" xfId="48122"/>
    <cellStyle name="Output 5 3 11 4" xfId="48123"/>
    <cellStyle name="Output 5 3 12" xfId="48124"/>
    <cellStyle name="Output 5 3 12 2" xfId="48125"/>
    <cellStyle name="Output 5 3 12 3" xfId="48126"/>
    <cellStyle name="Output 5 3 12 4" xfId="48127"/>
    <cellStyle name="Output 5 3 13" xfId="48128"/>
    <cellStyle name="Output 5 3 13 2" xfId="48129"/>
    <cellStyle name="Output 5 3 13 3" xfId="48130"/>
    <cellStyle name="Output 5 3 13 4" xfId="48131"/>
    <cellStyle name="Output 5 3 14" xfId="48132"/>
    <cellStyle name="Output 5 3 14 2" xfId="48133"/>
    <cellStyle name="Output 5 3 14 3" xfId="48134"/>
    <cellStyle name="Output 5 3 14 4" xfId="48135"/>
    <cellStyle name="Output 5 3 15" xfId="48136"/>
    <cellStyle name="Output 5 3 15 2" xfId="48137"/>
    <cellStyle name="Output 5 3 15 3" xfId="48138"/>
    <cellStyle name="Output 5 3 15 4" xfId="48139"/>
    <cellStyle name="Output 5 3 16" xfId="48140"/>
    <cellStyle name="Output 5 3 16 2" xfId="48141"/>
    <cellStyle name="Output 5 3 16 3" xfId="48142"/>
    <cellStyle name="Output 5 3 16 4" xfId="48143"/>
    <cellStyle name="Output 5 3 17" xfId="48144"/>
    <cellStyle name="Output 5 3 17 2" xfId="48145"/>
    <cellStyle name="Output 5 3 17 3" xfId="48146"/>
    <cellStyle name="Output 5 3 17 4" xfId="48147"/>
    <cellStyle name="Output 5 3 18" xfId="48148"/>
    <cellStyle name="Output 5 3 18 2" xfId="48149"/>
    <cellStyle name="Output 5 3 18 3" xfId="48150"/>
    <cellStyle name="Output 5 3 18 4" xfId="48151"/>
    <cellStyle name="Output 5 3 19" xfId="48152"/>
    <cellStyle name="Output 5 3 19 2" xfId="48153"/>
    <cellStyle name="Output 5 3 19 3" xfId="48154"/>
    <cellStyle name="Output 5 3 19 4" xfId="48155"/>
    <cellStyle name="Output 5 3 2" xfId="48156"/>
    <cellStyle name="Output 5 3 2 2" xfId="48157"/>
    <cellStyle name="Output 5 3 2 3" xfId="48158"/>
    <cellStyle name="Output 5 3 2 4" xfId="48159"/>
    <cellStyle name="Output 5 3 20" xfId="48160"/>
    <cellStyle name="Output 5 3 20 2" xfId="48161"/>
    <cellStyle name="Output 5 3 20 3" xfId="48162"/>
    <cellStyle name="Output 5 3 20 4" xfId="48163"/>
    <cellStyle name="Output 5 3 21" xfId="48164"/>
    <cellStyle name="Output 5 3 22" xfId="48165"/>
    <cellStyle name="Output 5 3 3" xfId="48166"/>
    <cellStyle name="Output 5 3 3 2" xfId="48167"/>
    <cellStyle name="Output 5 3 3 3" xfId="48168"/>
    <cellStyle name="Output 5 3 3 4" xfId="48169"/>
    <cellStyle name="Output 5 3 4" xfId="48170"/>
    <cellStyle name="Output 5 3 4 2" xfId="48171"/>
    <cellStyle name="Output 5 3 4 3" xfId="48172"/>
    <cellStyle name="Output 5 3 4 4" xfId="48173"/>
    <cellStyle name="Output 5 3 5" xfId="48174"/>
    <cellStyle name="Output 5 3 5 2" xfId="48175"/>
    <cellStyle name="Output 5 3 5 3" xfId="48176"/>
    <cellStyle name="Output 5 3 5 4" xfId="48177"/>
    <cellStyle name="Output 5 3 6" xfId="48178"/>
    <cellStyle name="Output 5 3 6 2" xfId="48179"/>
    <cellStyle name="Output 5 3 6 3" xfId="48180"/>
    <cellStyle name="Output 5 3 6 4" xfId="48181"/>
    <cellStyle name="Output 5 3 7" xfId="48182"/>
    <cellStyle name="Output 5 3 7 2" xfId="48183"/>
    <cellStyle name="Output 5 3 7 3" xfId="48184"/>
    <cellStyle name="Output 5 3 7 4" xfId="48185"/>
    <cellStyle name="Output 5 3 8" xfId="48186"/>
    <cellStyle name="Output 5 3 8 2" xfId="48187"/>
    <cellStyle name="Output 5 3 8 3" xfId="48188"/>
    <cellStyle name="Output 5 3 8 4" xfId="48189"/>
    <cellStyle name="Output 5 3 9" xfId="48190"/>
    <cellStyle name="Output 5 3 9 2" xfId="48191"/>
    <cellStyle name="Output 5 3 9 3" xfId="48192"/>
    <cellStyle name="Output 5 3 9 4" xfId="48193"/>
    <cellStyle name="Output 5 4" xfId="48194"/>
    <cellStyle name="Output 5 4 2" xfId="48195"/>
    <cellStyle name="Output 5 4 3" xfId="48196"/>
    <cellStyle name="Output 5 5" xfId="48197"/>
    <cellStyle name="Output 5 5 2" xfId="48198"/>
    <cellStyle name="Output 5 5 3" xfId="48199"/>
    <cellStyle name="Output 5 5 4" xfId="48200"/>
    <cellStyle name="Output 5 6" xfId="48201"/>
    <cellStyle name="Output 5 6 2" xfId="48202"/>
    <cellStyle name="Output 5 6 3" xfId="48203"/>
    <cellStyle name="Output 5 6 4" xfId="48204"/>
    <cellStyle name="Output 5 7" xfId="48205"/>
    <cellStyle name="Output 5 7 2" xfId="48206"/>
    <cellStyle name="Output 5 7 3" xfId="48207"/>
    <cellStyle name="Output 5 7 4" xfId="48208"/>
    <cellStyle name="Output 5 8" xfId="48209"/>
    <cellStyle name="Output 5 8 2" xfId="48210"/>
    <cellStyle name="Output 5 8 3" xfId="48211"/>
    <cellStyle name="Output 5 8 4" xfId="48212"/>
    <cellStyle name="Output 5 9" xfId="48213"/>
    <cellStyle name="Output 5 9 2" xfId="48214"/>
    <cellStyle name="Output 5 9 3" xfId="48215"/>
    <cellStyle name="Output 5 9 4" xfId="48216"/>
    <cellStyle name="Output 6" xfId="48217"/>
    <cellStyle name="Output 6 10" xfId="48218"/>
    <cellStyle name="Output 6 10 2" xfId="48219"/>
    <cellStyle name="Output 6 10 3" xfId="48220"/>
    <cellStyle name="Output 6 10 4" xfId="48221"/>
    <cellStyle name="Output 6 11" xfId="48222"/>
    <cellStyle name="Output 6 11 2" xfId="48223"/>
    <cellStyle name="Output 6 11 3" xfId="48224"/>
    <cellStyle name="Output 6 11 4" xfId="48225"/>
    <cellStyle name="Output 6 12" xfId="48226"/>
    <cellStyle name="Output 6 12 2" xfId="48227"/>
    <cellStyle name="Output 6 12 3" xfId="48228"/>
    <cellStyle name="Output 6 12 4" xfId="48229"/>
    <cellStyle name="Output 6 13" xfId="48230"/>
    <cellStyle name="Output 6 13 2" xfId="48231"/>
    <cellStyle name="Output 6 13 3" xfId="48232"/>
    <cellStyle name="Output 6 13 4" xfId="48233"/>
    <cellStyle name="Output 6 14" xfId="48234"/>
    <cellStyle name="Output 6 14 2" xfId="48235"/>
    <cellStyle name="Output 6 14 3" xfId="48236"/>
    <cellStyle name="Output 6 14 4" xfId="48237"/>
    <cellStyle name="Output 6 15" xfId="48238"/>
    <cellStyle name="Output 6 15 2" xfId="48239"/>
    <cellStyle name="Output 6 15 3" xfId="48240"/>
    <cellStyle name="Output 6 15 4" xfId="48241"/>
    <cellStyle name="Output 6 16" xfId="48242"/>
    <cellStyle name="Output 6 16 2" xfId="48243"/>
    <cellStyle name="Output 6 16 3" xfId="48244"/>
    <cellStyle name="Output 6 16 4" xfId="48245"/>
    <cellStyle name="Output 6 17" xfId="48246"/>
    <cellStyle name="Output 6 17 2" xfId="48247"/>
    <cellStyle name="Output 6 17 3" xfId="48248"/>
    <cellStyle name="Output 6 17 4" xfId="48249"/>
    <cellStyle name="Output 6 18" xfId="48250"/>
    <cellStyle name="Output 6 18 2" xfId="48251"/>
    <cellStyle name="Output 6 18 3" xfId="48252"/>
    <cellStyle name="Output 6 18 4" xfId="48253"/>
    <cellStyle name="Output 6 19" xfId="48254"/>
    <cellStyle name="Output 6 19 2" xfId="48255"/>
    <cellStyle name="Output 6 19 3" xfId="48256"/>
    <cellStyle name="Output 6 19 4" xfId="48257"/>
    <cellStyle name="Output 6 2" xfId="48258"/>
    <cellStyle name="Output 6 2 2" xfId="48259"/>
    <cellStyle name="Output 6 2 2 10" xfId="48260"/>
    <cellStyle name="Output 6 2 2 10 2" xfId="48261"/>
    <cellStyle name="Output 6 2 2 10 3" xfId="48262"/>
    <cellStyle name="Output 6 2 2 10 4" xfId="48263"/>
    <cellStyle name="Output 6 2 2 11" xfId="48264"/>
    <cellStyle name="Output 6 2 2 11 2" xfId="48265"/>
    <cellStyle name="Output 6 2 2 11 3" xfId="48266"/>
    <cellStyle name="Output 6 2 2 11 4" xfId="48267"/>
    <cellStyle name="Output 6 2 2 12" xfId="48268"/>
    <cellStyle name="Output 6 2 2 12 2" xfId="48269"/>
    <cellStyle name="Output 6 2 2 12 3" xfId="48270"/>
    <cellStyle name="Output 6 2 2 12 4" xfId="48271"/>
    <cellStyle name="Output 6 2 2 13" xfId="48272"/>
    <cellStyle name="Output 6 2 2 13 2" xfId="48273"/>
    <cellStyle name="Output 6 2 2 13 3" xfId="48274"/>
    <cellStyle name="Output 6 2 2 13 4" xfId="48275"/>
    <cellStyle name="Output 6 2 2 14" xfId="48276"/>
    <cellStyle name="Output 6 2 2 14 2" xfId="48277"/>
    <cellStyle name="Output 6 2 2 14 3" xfId="48278"/>
    <cellStyle name="Output 6 2 2 14 4" xfId="48279"/>
    <cellStyle name="Output 6 2 2 15" xfId="48280"/>
    <cellStyle name="Output 6 2 2 15 2" xfId="48281"/>
    <cellStyle name="Output 6 2 2 15 3" xfId="48282"/>
    <cellStyle name="Output 6 2 2 15 4" xfId="48283"/>
    <cellStyle name="Output 6 2 2 16" xfId="48284"/>
    <cellStyle name="Output 6 2 2 16 2" xfId="48285"/>
    <cellStyle name="Output 6 2 2 16 3" xfId="48286"/>
    <cellStyle name="Output 6 2 2 16 4" xfId="48287"/>
    <cellStyle name="Output 6 2 2 17" xfId="48288"/>
    <cellStyle name="Output 6 2 2 17 2" xfId="48289"/>
    <cellStyle name="Output 6 2 2 17 3" xfId="48290"/>
    <cellStyle name="Output 6 2 2 17 4" xfId="48291"/>
    <cellStyle name="Output 6 2 2 18" xfId="48292"/>
    <cellStyle name="Output 6 2 2 18 2" xfId="48293"/>
    <cellStyle name="Output 6 2 2 18 3" xfId="48294"/>
    <cellStyle name="Output 6 2 2 18 4" xfId="48295"/>
    <cellStyle name="Output 6 2 2 19" xfId="48296"/>
    <cellStyle name="Output 6 2 2 19 2" xfId="48297"/>
    <cellStyle name="Output 6 2 2 19 3" xfId="48298"/>
    <cellStyle name="Output 6 2 2 19 4" xfId="48299"/>
    <cellStyle name="Output 6 2 2 2" xfId="48300"/>
    <cellStyle name="Output 6 2 2 2 2" xfId="48301"/>
    <cellStyle name="Output 6 2 2 2 3" xfId="48302"/>
    <cellStyle name="Output 6 2 2 2 4" xfId="48303"/>
    <cellStyle name="Output 6 2 2 20" xfId="48304"/>
    <cellStyle name="Output 6 2 2 20 2" xfId="48305"/>
    <cellStyle name="Output 6 2 2 20 3" xfId="48306"/>
    <cellStyle name="Output 6 2 2 20 4" xfId="48307"/>
    <cellStyle name="Output 6 2 2 21" xfId="48308"/>
    <cellStyle name="Output 6 2 2 22" xfId="48309"/>
    <cellStyle name="Output 6 2 2 3" xfId="48310"/>
    <cellStyle name="Output 6 2 2 3 2" xfId="48311"/>
    <cellStyle name="Output 6 2 2 3 3" xfId="48312"/>
    <cellStyle name="Output 6 2 2 3 4" xfId="48313"/>
    <cellStyle name="Output 6 2 2 4" xfId="48314"/>
    <cellStyle name="Output 6 2 2 4 2" xfId="48315"/>
    <cellStyle name="Output 6 2 2 4 3" xfId="48316"/>
    <cellStyle name="Output 6 2 2 4 4" xfId="48317"/>
    <cellStyle name="Output 6 2 2 5" xfId="48318"/>
    <cellStyle name="Output 6 2 2 5 2" xfId="48319"/>
    <cellStyle name="Output 6 2 2 5 3" xfId="48320"/>
    <cellStyle name="Output 6 2 2 5 4" xfId="48321"/>
    <cellStyle name="Output 6 2 2 6" xfId="48322"/>
    <cellStyle name="Output 6 2 2 6 2" xfId="48323"/>
    <cellStyle name="Output 6 2 2 6 3" xfId="48324"/>
    <cellStyle name="Output 6 2 2 6 4" xfId="48325"/>
    <cellStyle name="Output 6 2 2 7" xfId="48326"/>
    <cellStyle name="Output 6 2 2 7 2" xfId="48327"/>
    <cellStyle name="Output 6 2 2 7 3" xfId="48328"/>
    <cellStyle name="Output 6 2 2 7 4" xfId="48329"/>
    <cellStyle name="Output 6 2 2 8" xfId="48330"/>
    <cellStyle name="Output 6 2 2 8 2" xfId="48331"/>
    <cellStyle name="Output 6 2 2 8 3" xfId="48332"/>
    <cellStyle name="Output 6 2 2 8 4" xfId="48333"/>
    <cellStyle name="Output 6 2 2 9" xfId="48334"/>
    <cellStyle name="Output 6 2 2 9 2" xfId="48335"/>
    <cellStyle name="Output 6 2 2 9 3" xfId="48336"/>
    <cellStyle name="Output 6 2 2 9 4" xfId="48337"/>
    <cellStyle name="Output 6 2 3" xfId="48338"/>
    <cellStyle name="Output 6 20" xfId="48339"/>
    <cellStyle name="Output 6 20 2" xfId="48340"/>
    <cellStyle name="Output 6 20 3" xfId="48341"/>
    <cellStyle name="Output 6 20 4" xfId="48342"/>
    <cellStyle name="Output 6 21" xfId="48343"/>
    <cellStyle name="Output 6 21 2" xfId="48344"/>
    <cellStyle name="Output 6 21 3" xfId="48345"/>
    <cellStyle name="Output 6 21 4" xfId="48346"/>
    <cellStyle name="Output 6 22" xfId="48347"/>
    <cellStyle name="Output 6 22 2" xfId="48348"/>
    <cellStyle name="Output 6 22 3" xfId="48349"/>
    <cellStyle name="Output 6 22 4" xfId="48350"/>
    <cellStyle name="Output 6 23" xfId="48351"/>
    <cellStyle name="Output 6 24" xfId="48352"/>
    <cellStyle name="Output 6 25" xfId="48353"/>
    <cellStyle name="Output 6 3" xfId="48354"/>
    <cellStyle name="Output 6 3 10" xfId="48355"/>
    <cellStyle name="Output 6 3 10 2" xfId="48356"/>
    <cellStyle name="Output 6 3 10 3" xfId="48357"/>
    <cellStyle name="Output 6 3 10 4" xfId="48358"/>
    <cellStyle name="Output 6 3 11" xfId="48359"/>
    <cellStyle name="Output 6 3 11 2" xfId="48360"/>
    <cellStyle name="Output 6 3 11 3" xfId="48361"/>
    <cellStyle name="Output 6 3 11 4" xfId="48362"/>
    <cellStyle name="Output 6 3 12" xfId="48363"/>
    <cellStyle name="Output 6 3 12 2" xfId="48364"/>
    <cellStyle name="Output 6 3 12 3" xfId="48365"/>
    <cellStyle name="Output 6 3 12 4" xfId="48366"/>
    <cellStyle name="Output 6 3 13" xfId="48367"/>
    <cellStyle name="Output 6 3 13 2" xfId="48368"/>
    <cellStyle name="Output 6 3 13 3" xfId="48369"/>
    <cellStyle name="Output 6 3 13 4" xfId="48370"/>
    <cellStyle name="Output 6 3 14" xfId="48371"/>
    <cellStyle name="Output 6 3 14 2" xfId="48372"/>
    <cellStyle name="Output 6 3 14 3" xfId="48373"/>
    <cellStyle name="Output 6 3 14 4" xfId="48374"/>
    <cellStyle name="Output 6 3 15" xfId="48375"/>
    <cellStyle name="Output 6 3 15 2" xfId="48376"/>
    <cellStyle name="Output 6 3 15 3" xfId="48377"/>
    <cellStyle name="Output 6 3 15 4" xfId="48378"/>
    <cellStyle name="Output 6 3 16" xfId="48379"/>
    <cellStyle name="Output 6 3 16 2" xfId="48380"/>
    <cellStyle name="Output 6 3 16 3" xfId="48381"/>
    <cellStyle name="Output 6 3 16 4" xfId="48382"/>
    <cellStyle name="Output 6 3 17" xfId="48383"/>
    <cellStyle name="Output 6 3 17 2" xfId="48384"/>
    <cellStyle name="Output 6 3 17 3" xfId="48385"/>
    <cellStyle name="Output 6 3 17 4" xfId="48386"/>
    <cellStyle name="Output 6 3 18" xfId="48387"/>
    <cellStyle name="Output 6 3 18 2" xfId="48388"/>
    <cellStyle name="Output 6 3 18 3" xfId="48389"/>
    <cellStyle name="Output 6 3 18 4" xfId="48390"/>
    <cellStyle name="Output 6 3 19" xfId="48391"/>
    <cellStyle name="Output 6 3 19 2" xfId="48392"/>
    <cellStyle name="Output 6 3 19 3" xfId="48393"/>
    <cellStyle name="Output 6 3 19 4" xfId="48394"/>
    <cellStyle name="Output 6 3 2" xfId="48395"/>
    <cellStyle name="Output 6 3 2 2" xfId="48396"/>
    <cellStyle name="Output 6 3 2 3" xfId="48397"/>
    <cellStyle name="Output 6 3 2 4" xfId="48398"/>
    <cellStyle name="Output 6 3 20" xfId="48399"/>
    <cellStyle name="Output 6 3 20 2" xfId="48400"/>
    <cellStyle name="Output 6 3 20 3" xfId="48401"/>
    <cellStyle name="Output 6 3 20 4" xfId="48402"/>
    <cellStyle name="Output 6 3 21" xfId="48403"/>
    <cellStyle name="Output 6 3 22" xfId="48404"/>
    <cellStyle name="Output 6 3 3" xfId="48405"/>
    <cellStyle name="Output 6 3 3 2" xfId="48406"/>
    <cellStyle name="Output 6 3 3 3" xfId="48407"/>
    <cellStyle name="Output 6 3 3 4" xfId="48408"/>
    <cellStyle name="Output 6 3 4" xfId="48409"/>
    <cellStyle name="Output 6 3 4 2" xfId="48410"/>
    <cellStyle name="Output 6 3 4 3" xfId="48411"/>
    <cellStyle name="Output 6 3 4 4" xfId="48412"/>
    <cellStyle name="Output 6 3 5" xfId="48413"/>
    <cellStyle name="Output 6 3 5 2" xfId="48414"/>
    <cellStyle name="Output 6 3 5 3" xfId="48415"/>
    <cellStyle name="Output 6 3 5 4" xfId="48416"/>
    <cellStyle name="Output 6 3 6" xfId="48417"/>
    <cellStyle name="Output 6 3 6 2" xfId="48418"/>
    <cellStyle name="Output 6 3 6 3" xfId="48419"/>
    <cellStyle name="Output 6 3 6 4" xfId="48420"/>
    <cellStyle name="Output 6 3 7" xfId="48421"/>
    <cellStyle name="Output 6 3 7 2" xfId="48422"/>
    <cellStyle name="Output 6 3 7 3" xfId="48423"/>
    <cellStyle name="Output 6 3 7 4" xfId="48424"/>
    <cellStyle name="Output 6 3 8" xfId="48425"/>
    <cellStyle name="Output 6 3 8 2" xfId="48426"/>
    <cellStyle name="Output 6 3 8 3" xfId="48427"/>
    <cellStyle name="Output 6 3 8 4" xfId="48428"/>
    <cellStyle name="Output 6 3 9" xfId="48429"/>
    <cellStyle name="Output 6 3 9 2" xfId="48430"/>
    <cellStyle name="Output 6 3 9 3" xfId="48431"/>
    <cellStyle name="Output 6 3 9 4" xfId="48432"/>
    <cellStyle name="Output 6 4" xfId="48433"/>
    <cellStyle name="Output 6 4 2" xfId="48434"/>
    <cellStyle name="Output 6 4 3" xfId="48435"/>
    <cellStyle name="Output 6 4 4" xfId="48436"/>
    <cellStyle name="Output 6 5" xfId="48437"/>
    <cellStyle name="Output 6 5 2" xfId="48438"/>
    <cellStyle name="Output 6 5 3" xfId="48439"/>
    <cellStyle name="Output 6 5 4" xfId="48440"/>
    <cellStyle name="Output 6 6" xfId="48441"/>
    <cellStyle name="Output 6 6 2" xfId="48442"/>
    <cellStyle name="Output 6 6 3" xfId="48443"/>
    <cellStyle name="Output 6 6 4" xfId="48444"/>
    <cellStyle name="Output 6 7" xfId="48445"/>
    <cellStyle name="Output 6 7 2" xfId="48446"/>
    <cellStyle name="Output 6 7 3" xfId="48447"/>
    <cellStyle name="Output 6 7 4" xfId="48448"/>
    <cellStyle name="Output 6 8" xfId="48449"/>
    <cellStyle name="Output 6 8 2" xfId="48450"/>
    <cellStyle name="Output 6 8 3" xfId="48451"/>
    <cellStyle name="Output 6 8 4" xfId="48452"/>
    <cellStyle name="Output 6 9" xfId="48453"/>
    <cellStyle name="Output 6 9 2" xfId="48454"/>
    <cellStyle name="Output 6 9 3" xfId="48455"/>
    <cellStyle name="Output 6 9 4" xfId="48456"/>
    <cellStyle name="Output 7" xfId="48457"/>
    <cellStyle name="Output 7 10" xfId="48458"/>
    <cellStyle name="Output 7 10 10" xfId="48459"/>
    <cellStyle name="Output 7 10 10 2" xfId="48460"/>
    <cellStyle name="Output 7 10 10 3" xfId="48461"/>
    <cellStyle name="Output 7 10 10 4" xfId="48462"/>
    <cellStyle name="Output 7 10 11" xfId="48463"/>
    <cellStyle name="Output 7 10 11 2" xfId="48464"/>
    <cellStyle name="Output 7 10 11 3" xfId="48465"/>
    <cellStyle name="Output 7 10 11 4" xfId="48466"/>
    <cellStyle name="Output 7 10 12" xfId="48467"/>
    <cellStyle name="Output 7 10 12 2" xfId="48468"/>
    <cellStyle name="Output 7 10 12 3" xfId="48469"/>
    <cellStyle name="Output 7 10 12 4" xfId="48470"/>
    <cellStyle name="Output 7 10 13" xfId="48471"/>
    <cellStyle name="Output 7 10 13 2" xfId="48472"/>
    <cellStyle name="Output 7 10 13 3" xfId="48473"/>
    <cellStyle name="Output 7 10 13 4" xfId="48474"/>
    <cellStyle name="Output 7 10 14" xfId="48475"/>
    <cellStyle name="Output 7 10 14 2" xfId="48476"/>
    <cellStyle name="Output 7 10 14 3" xfId="48477"/>
    <cellStyle name="Output 7 10 14 4" xfId="48478"/>
    <cellStyle name="Output 7 10 15" xfId="48479"/>
    <cellStyle name="Output 7 10 15 2" xfId="48480"/>
    <cellStyle name="Output 7 10 15 3" xfId="48481"/>
    <cellStyle name="Output 7 10 15 4" xfId="48482"/>
    <cellStyle name="Output 7 10 16" xfId="48483"/>
    <cellStyle name="Output 7 10 16 2" xfId="48484"/>
    <cellStyle name="Output 7 10 16 3" xfId="48485"/>
    <cellStyle name="Output 7 10 16 4" xfId="48486"/>
    <cellStyle name="Output 7 10 17" xfId="48487"/>
    <cellStyle name="Output 7 10 17 2" xfId="48488"/>
    <cellStyle name="Output 7 10 17 3" xfId="48489"/>
    <cellStyle name="Output 7 10 17 4" xfId="48490"/>
    <cellStyle name="Output 7 10 18" xfId="48491"/>
    <cellStyle name="Output 7 10 18 2" xfId="48492"/>
    <cellStyle name="Output 7 10 18 3" xfId="48493"/>
    <cellStyle name="Output 7 10 18 4" xfId="48494"/>
    <cellStyle name="Output 7 10 19" xfId="48495"/>
    <cellStyle name="Output 7 10 19 2" xfId="48496"/>
    <cellStyle name="Output 7 10 19 3" xfId="48497"/>
    <cellStyle name="Output 7 10 19 4" xfId="48498"/>
    <cellStyle name="Output 7 10 2" xfId="48499"/>
    <cellStyle name="Output 7 10 2 2" xfId="48500"/>
    <cellStyle name="Output 7 10 2 3" xfId="48501"/>
    <cellStyle name="Output 7 10 2 4" xfId="48502"/>
    <cellStyle name="Output 7 10 20" xfId="48503"/>
    <cellStyle name="Output 7 10 20 2" xfId="48504"/>
    <cellStyle name="Output 7 10 20 3" xfId="48505"/>
    <cellStyle name="Output 7 10 20 4" xfId="48506"/>
    <cellStyle name="Output 7 10 21" xfId="48507"/>
    <cellStyle name="Output 7 10 22" xfId="48508"/>
    <cellStyle name="Output 7 10 3" xfId="48509"/>
    <cellStyle name="Output 7 10 3 2" xfId="48510"/>
    <cellStyle name="Output 7 10 3 3" xfId="48511"/>
    <cellStyle name="Output 7 10 3 4" xfId="48512"/>
    <cellStyle name="Output 7 10 4" xfId="48513"/>
    <cellStyle name="Output 7 10 4 2" xfId="48514"/>
    <cellStyle name="Output 7 10 4 3" xfId="48515"/>
    <cellStyle name="Output 7 10 4 4" xfId="48516"/>
    <cellStyle name="Output 7 10 5" xfId="48517"/>
    <cellStyle name="Output 7 10 5 2" xfId="48518"/>
    <cellStyle name="Output 7 10 5 3" xfId="48519"/>
    <cellStyle name="Output 7 10 5 4" xfId="48520"/>
    <cellStyle name="Output 7 10 6" xfId="48521"/>
    <cellStyle name="Output 7 10 6 2" xfId="48522"/>
    <cellStyle name="Output 7 10 6 3" xfId="48523"/>
    <cellStyle name="Output 7 10 6 4" xfId="48524"/>
    <cellStyle name="Output 7 10 7" xfId="48525"/>
    <cellStyle name="Output 7 10 7 2" xfId="48526"/>
    <cellStyle name="Output 7 10 7 3" xfId="48527"/>
    <cellStyle name="Output 7 10 7 4" xfId="48528"/>
    <cellStyle name="Output 7 10 8" xfId="48529"/>
    <cellStyle name="Output 7 10 8 2" xfId="48530"/>
    <cellStyle name="Output 7 10 8 3" xfId="48531"/>
    <cellStyle name="Output 7 10 8 4" xfId="48532"/>
    <cellStyle name="Output 7 10 9" xfId="48533"/>
    <cellStyle name="Output 7 10 9 2" xfId="48534"/>
    <cellStyle name="Output 7 10 9 3" xfId="48535"/>
    <cellStyle name="Output 7 10 9 4" xfId="48536"/>
    <cellStyle name="Output 7 11" xfId="48537"/>
    <cellStyle name="Output 7 11 10" xfId="48538"/>
    <cellStyle name="Output 7 11 10 2" xfId="48539"/>
    <cellStyle name="Output 7 11 10 3" xfId="48540"/>
    <cellStyle name="Output 7 11 10 4" xfId="48541"/>
    <cellStyle name="Output 7 11 11" xfId="48542"/>
    <cellStyle name="Output 7 11 11 2" xfId="48543"/>
    <cellStyle name="Output 7 11 11 3" xfId="48544"/>
    <cellStyle name="Output 7 11 11 4" xfId="48545"/>
    <cellStyle name="Output 7 11 12" xfId="48546"/>
    <cellStyle name="Output 7 11 12 2" xfId="48547"/>
    <cellStyle name="Output 7 11 12 3" xfId="48548"/>
    <cellStyle name="Output 7 11 12 4" xfId="48549"/>
    <cellStyle name="Output 7 11 13" xfId="48550"/>
    <cellStyle name="Output 7 11 13 2" xfId="48551"/>
    <cellStyle name="Output 7 11 13 3" xfId="48552"/>
    <cellStyle name="Output 7 11 13 4" xfId="48553"/>
    <cellStyle name="Output 7 11 14" xfId="48554"/>
    <cellStyle name="Output 7 11 14 2" xfId="48555"/>
    <cellStyle name="Output 7 11 14 3" xfId="48556"/>
    <cellStyle name="Output 7 11 14 4" xfId="48557"/>
    <cellStyle name="Output 7 11 15" xfId="48558"/>
    <cellStyle name="Output 7 11 15 2" xfId="48559"/>
    <cellStyle name="Output 7 11 15 3" xfId="48560"/>
    <cellStyle name="Output 7 11 15 4" xfId="48561"/>
    <cellStyle name="Output 7 11 16" xfId="48562"/>
    <cellStyle name="Output 7 11 16 2" xfId="48563"/>
    <cellStyle name="Output 7 11 16 3" xfId="48564"/>
    <cellStyle name="Output 7 11 16 4" xfId="48565"/>
    <cellStyle name="Output 7 11 17" xfId="48566"/>
    <cellStyle name="Output 7 11 17 2" xfId="48567"/>
    <cellStyle name="Output 7 11 17 3" xfId="48568"/>
    <cellStyle name="Output 7 11 17 4" xfId="48569"/>
    <cellStyle name="Output 7 11 18" xfId="48570"/>
    <cellStyle name="Output 7 11 18 2" xfId="48571"/>
    <cellStyle name="Output 7 11 18 3" xfId="48572"/>
    <cellStyle name="Output 7 11 18 4" xfId="48573"/>
    <cellStyle name="Output 7 11 19" xfId="48574"/>
    <cellStyle name="Output 7 11 19 2" xfId="48575"/>
    <cellStyle name="Output 7 11 19 3" xfId="48576"/>
    <cellStyle name="Output 7 11 19 4" xfId="48577"/>
    <cellStyle name="Output 7 11 2" xfId="48578"/>
    <cellStyle name="Output 7 11 2 2" xfId="48579"/>
    <cellStyle name="Output 7 11 2 3" xfId="48580"/>
    <cellStyle name="Output 7 11 2 4" xfId="48581"/>
    <cellStyle name="Output 7 11 20" xfId="48582"/>
    <cellStyle name="Output 7 11 20 2" xfId="48583"/>
    <cellStyle name="Output 7 11 20 3" xfId="48584"/>
    <cellStyle name="Output 7 11 20 4" xfId="48585"/>
    <cellStyle name="Output 7 11 21" xfId="48586"/>
    <cellStyle name="Output 7 11 22" xfId="48587"/>
    <cellStyle name="Output 7 11 3" xfId="48588"/>
    <cellStyle name="Output 7 11 3 2" xfId="48589"/>
    <cellStyle name="Output 7 11 3 3" xfId="48590"/>
    <cellStyle name="Output 7 11 3 4" xfId="48591"/>
    <cellStyle name="Output 7 11 4" xfId="48592"/>
    <cellStyle name="Output 7 11 4 2" xfId="48593"/>
    <cellStyle name="Output 7 11 4 3" xfId="48594"/>
    <cellStyle name="Output 7 11 4 4" xfId="48595"/>
    <cellStyle name="Output 7 11 5" xfId="48596"/>
    <cellStyle name="Output 7 11 5 2" xfId="48597"/>
    <cellStyle name="Output 7 11 5 3" xfId="48598"/>
    <cellStyle name="Output 7 11 5 4" xfId="48599"/>
    <cellStyle name="Output 7 11 6" xfId="48600"/>
    <cellStyle name="Output 7 11 6 2" xfId="48601"/>
    <cellStyle name="Output 7 11 6 3" xfId="48602"/>
    <cellStyle name="Output 7 11 6 4" xfId="48603"/>
    <cellStyle name="Output 7 11 7" xfId="48604"/>
    <cellStyle name="Output 7 11 7 2" xfId="48605"/>
    <cellStyle name="Output 7 11 7 3" xfId="48606"/>
    <cellStyle name="Output 7 11 7 4" xfId="48607"/>
    <cellStyle name="Output 7 11 8" xfId="48608"/>
    <cellStyle name="Output 7 11 8 2" xfId="48609"/>
    <cellStyle name="Output 7 11 8 3" xfId="48610"/>
    <cellStyle name="Output 7 11 8 4" xfId="48611"/>
    <cellStyle name="Output 7 11 9" xfId="48612"/>
    <cellStyle name="Output 7 11 9 2" xfId="48613"/>
    <cellStyle name="Output 7 11 9 3" xfId="48614"/>
    <cellStyle name="Output 7 11 9 4" xfId="48615"/>
    <cellStyle name="Output 7 12" xfId="48616"/>
    <cellStyle name="Output 7 12 2" xfId="48617"/>
    <cellStyle name="Output 7 12 3" xfId="48618"/>
    <cellStyle name="Output 7 12 4" xfId="48619"/>
    <cellStyle name="Output 7 13" xfId="48620"/>
    <cellStyle name="Output 7 13 2" xfId="48621"/>
    <cellStyle name="Output 7 13 3" xfId="48622"/>
    <cellStyle name="Output 7 13 4" xfId="48623"/>
    <cellStyle name="Output 7 14" xfId="48624"/>
    <cellStyle name="Output 7 14 2" xfId="48625"/>
    <cellStyle name="Output 7 14 3" xfId="48626"/>
    <cellStyle name="Output 7 14 4" xfId="48627"/>
    <cellStyle name="Output 7 15" xfId="48628"/>
    <cellStyle name="Output 7 15 2" xfId="48629"/>
    <cellStyle name="Output 7 15 3" xfId="48630"/>
    <cellStyle name="Output 7 15 4" xfId="48631"/>
    <cellStyle name="Output 7 16" xfId="48632"/>
    <cellStyle name="Output 7 16 2" xfId="48633"/>
    <cellStyle name="Output 7 16 3" xfId="48634"/>
    <cellStyle name="Output 7 16 4" xfId="48635"/>
    <cellStyle name="Output 7 17" xfId="48636"/>
    <cellStyle name="Output 7 17 2" xfId="48637"/>
    <cellStyle name="Output 7 17 3" xfId="48638"/>
    <cellStyle name="Output 7 17 4" xfId="48639"/>
    <cellStyle name="Output 7 18" xfId="48640"/>
    <cellStyle name="Output 7 18 2" xfId="48641"/>
    <cellStyle name="Output 7 18 3" xfId="48642"/>
    <cellStyle name="Output 7 18 4" xfId="48643"/>
    <cellStyle name="Output 7 19" xfId="48644"/>
    <cellStyle name="Output 7 19 2" xfId="48645"/>
    <cellStyle name="Output 7 19 3" xfId="48646"/>
    <cellStyle name="Output 7 19 4" xfId="48647"/>
    <cellStyle name="Output 7 2" xfId="48648"/>
    <cellStyle name="Output 7 2 10" xfId="48649"/>
    <cellStyle name="Output 7 2 10 2" xfId="48650"/>
    <cellStyle name="Output 7 2 10 3" xfId="48651"/>
    <cellStyle name="Output 7 2 10 4" xfId="48652"/>
    <cellStyle name="Output 7 2 11" xfId="48653"/>
    <cellStyle name="Output 7 2 11 2" xfId="48654"/>
    <cellStyle name="Output 7 2 11 3" xfId="48655"/>
    <cellStyle name="Output 7 2 11 4" xfId="48656"/>
    <cellStyle name="Output 7 2 12" xfId="48657"/>
    <cellStyle name="Output 7 2 12 2" xfId="48658"/>
    <cellStyle name="Output 7 2 12 3" xfId="48659"/>
    <cellStyle name="Output 7 2 12 4" xfId="48660"/>
    <cellStyle name="Output 7 2 13" xfId="48661"/>
    <cellStyle name="Output 7 2 13 2" xfId="48662"/>
    <cellStyle name="Output 7 2 13 3" xfId="48663"/>
    <cellStyle name="Output 7 2 13 4" xfId="48664"/>
    <cellStyle name="Output 7 2 14" xfId="48665"/>
    <cellStyle name="Output 7 2 14 2" xfId="48666"/>
    <cellStyle name="Output 7 2 14 3" xfId="48667"/>
    <cellStyle name="Output 7 2 14 4" xfId="48668"/>
    <cellStyle name="Output 7 2 15" xfId="48669"/>
    <cellStyle name="Output 7 2 15 2" xfId="48670"/>
    <cellStyle name="Output 7 2 15 3" xfId="48671"/>
    <cellStyle name="Output 7 2 15 4" xfId="48672"/>
    <cellStyle name="Output 7 2 16" xfId="48673"/>
    <cellStyle name="Output 7 2 16 2" xfId="48674"/>
    <cellStyle name="Output 7 2 16 3" xfId="48675"/>
    <cellStyle name="Output 7 2 16 4" xfId="48676"/>
    <cellStyle name="Output 7 2 17" xfId="48677"/>
    <cellStyle name="Output 7 2 17 2" xfId="48678"/>
    <cellStyle name="Output 7 2 17 3" xfId="48679"/>
    <cellStyle name="Output 7 2 17 4" xfId="48680"/>
    <cellStyle name="Output 7 2 18" xfId="48681"/>
    <cellStyle name="Output 7 2 18 2" xfId="48682"/>
    <cellStyle name="Output 7 2 18 3" xfId="48683"/>
    <cellStyle name="Output 7 2 18 4" xfId="48684"/>
    <cellStyle name="Output 7 2 19" xfId="48685"/>
    <cellStyle name="Output 7 2 19 2" xfId="48686"/>
    <cellStyle name="Output 7 2 19 3" xfId="48687"/>
    <cellStyle name="Output 7 2 19 4" xfId="48688"/>
    <cellStyle name="Output 7 2 2" xfId="48689"/>
    <cellStyle name="Output 7 2 2 2" xfId="48690"/>
    <cellStyle name="Output 7 2 2 3" xfId="48691"/>
    <cellStyle name="Output 7 2 2 4" xfId="48692"/>
    <cellStyle name="Output 7 2 20" xfId="48693"/>
    <cellStyle name="Output 7 2 20 2" xfId="48694"/>
    <cellStyle name="Output 7 2 20 3" xfId="48695"/>
    <cellStyle name="Output 7 2 20 4" xfId="48696"/>
    <cellStyle name="Output 7 2 21" xfId="48697"/>
    <cellStyle name="Output 7 2 22" xfId="48698"/>
    <cellStyle name="Output 7 2 3" xfId="48699"/>
    <cellStyle name="Output 7 2 3 2" xfId="48700"/>
    <cellStyle name="Output 7 2 3 3" xfId="48701"/>
    <cellStyle name="Output 7 2 3 4" xfId="48702"/>
    <cellStyle name="Output 7 2 4" xfId="48703"/>
    <cellStyle name="Output 7 2 4 2" xfId="48704"/>
    <cellStyle name="Output 7 2 4 3" xfId="48705"/>
    <cellStyle name="Output 7 2 4 4" xfId="48706"/>
    <cellStyle name="Output 7 2 5" xfId="48707"/>
    <cellStyle name="Output 7 2 5 2" xfId="48708"/>
    <cellStyle name="Output 7 2 5 3" xfId="48709"/>
    <cellStyle name="Output 7 2 5 4" xfId="48710"/>
    <cellStyle name="Output 7 2 6" xfId="48711"/>
    <cellStyle name="Output 7 2 6 2" xfId="48712"/>
    <cellStyle name="Output 7 2 6 3" xfId="48713"/>
    <cellStyle name="Output 7 2 6 4" xfId="48714"/>
    <cellStyle name="Output 7 2 7" xfId="48715"/>
    <cellStyle name="Output 7 2 7 2" xfId="48716"/>
    <cellStyle name="Output 7 2 7 3" xfId="48717"/>
    <cellStyle name="Output 7 2 7 4" xfId="48718"/>
    <cellStyle name="Output 7 2 8" xfId="48719"/>
    <cellStyle name="Output 7 2 8 2" xfId="48720"/>
    <cellStyle name="Output 7 2 8 3" xfId="48721"/>
    <cellStyle name="Output 7 2 8 4" xfId="48722"/>
    <cellStyle name="Output 7 2 9" xfId="48723"/>
    <cellStyle name="Output 7 2 9 2" xfId="48724"/>
    <cellStyle name="Output 7 2 9 3" xfId="48725"/>
    <cellStyle name="Output 7 2 9 4" xfId="48726"/>
    <cellStyle name="Output 7 20" xfId="48727"/>
    <cellStyle name="Output 7 20 2" xfId="48728"/>
    <cellStyle name="Output 7 20 3" xfId="48729"/>
    <cellStyle name="Output 7 20 4" xfId="48730"/>
    <cellStyle name="Output 7 21" xfId="48731"/>
    <cellStyle name="Output 7 21 2" xfId="48732"/>
    <cellStyle name="Output 7 21 3" xfId="48733"/>
    <cellStyle name="Output 7 21 4" xfId="48734"/>
    <cellStyle name="Output 7 22" xfId="48735"/>
    <cellStyle name="Output 7 22 2" xfId="48736"/>
    <cellStyle name="Output 7 22 3" xfId="48737"/>
    <cellStyle name="Output 7 22 4" xfId="48738"/>
    <cellStyle name="Output 7 23" xfId="48739"/>
    <cellStyle name="Output 7 23 2" xfId="48740"/>
    <cellStyle name="Output 7 23 3" xfId="48741"/>
    <cellStyle name="Output 7 23 4" xfId="48742"/>
    <cellStyle name="Output 7 24" xfId="48743"/>
    <cellStyle name="Output 7 24 2" xfId="48744"/>
    <cellStyle name="Output 7 24 3" xfId="48745"/>
    <cellStyle name="Output 7 24 4" xfId="48746"/>
    <cellStyle name="Output 7 25" xfId="48747"/>
    <cellStyle name="Output 7 25 2" xfId="48748"/>
    <cellStyle name="Output 7 25 3" xfId="48749"/>
    <cellStyle name="Output 7 25 4" xfId="48750"/>
    <cellStyle name="Output 7 26" xfId="48751"/>
    <cellStyle name="Output 7 26 2" xfId="48752"/>
    <cellStyle name="Output 7 26 3" xfId="48753"/>
    <cellStyle name="Output 7 26 4" xfId="48754"/>
    <cellStyle name="Output 7 27" xfId="48755"/>
    <cellStyle name="Output 7 27 2" xfId="48756"/>
    <cellStyle name="Output 7 27 3" xfId="48757"/>
    <cellStyle name="Output 7 27 4" xfId="48758"/>
    <cellStyle name="Output 7 28" xfId="48759"/>
    <cellStyle name="Output 7 28 2" xfId="48760"/>
    <cellStyle name="Output 7 28 3" xfId="48761"/>
    <cellStyle name="Output 7 28 4" xfId="48762"/>
    <cellStyle name="Output 7 29" xfId="48763"/>
    <cellStyle name="Output 7 29 2" xfId="48764"/>
    <cellStyle name="Output 7 29 3" xfId="48765"/>
    <cellStyle name="Output 7 29 4" xfId="48766"/>
    <cellStyle name="Output 7 3" xfId="48767"/>
    <cellStyle name="Output 7 3 10" xfId="48768"/>
    <cellStyle name="Output 7 3 10 2" xfId="48769"/>
    <cellStyle name="Output 7 3 10 3" xfId="48770"/>
    <cellStyle name="Output 7 3 10 4" xfId="48771"/>
    <cellStyle name="Output 7 3 11" xfId="48772"/>
    <cellStyle name="Output 7 3 11 2" xfId="48773"/>
    <cellStyle name="Output 7 3 11 3" xfId="48774"/>
    <cellStyle name="Output 7 3 11 4" xfId="48775"/>
    <cellStyle name="Output 7 3 12" xfId="48776"/>
    <cellStyle name="Output 7 3 12 2" xfId="48777"/>
    <cellStyle name="Output 7 3 12 3" xfId="48778"/>
    <cellStyle name="Output 7 3 12 4" xfId="48779"/>
    <cellStyle name="Output 7 3 13" xfId="48780"/>
    <cellStyle name="Output 7 3 13 2" xfId="48781"/>
    <cellStyle name="Output 7 3 13 3" xfId="48782"/>
    <cellStyle name="Output 7 3 13 4" xfId="48783"/>
    <cellStyle name="Output 7 3 14" xfId="48784"/>
    <cellStyle name="Output 7 3 14 2" xfId="48785"/>
    <cellStyle name="Output 7 3 14 3" xfId="48786"/>
    <cellStyle name="Output 7 3 14 4" xfId="48787"/>
    <cellStyle name="Output 7 3 15" xfId="48788"/>
    <cellStyle name="Output 7 3 15 2" xfId="48789"/>
    <cellStyle name="Output 7 3 15 3" xfId="48790"/>
    <cellStyle name="Output 7 3 15 4" xfId="48791"/>
    <cellStyle name="Output 7 3 16" xfId="48792"/>
    <cellStyle name="Output 7 3 16 2" xfId="48793"/>
    <cellStyle name="Output 7 3 16 3" xfId="48794"/>
    <cellStyle name="Output 7 3 16 4" xfId="48795"/>
    <cellStyle name="Output 7 3 17" xfId="48796"/>
    <cellStyle name="Output 7 3 17 2" xfId="48797"/>
    <cellStyle name="Output 7 3 17 3" xfId="48798"/>
    <cellStyle name="Output 7 3 17 4" xfId="48799"/>
    <cellStyle name="Output 7 3 18" xfId="48800"/>
    <cellStyle name="Output 7 3 18 2" xfId="48801"/>
    <cellStyle name="Output 7 3 18 3" xfId="48802"/>
    <cellStyle name="Output 7 3 18 4" xfId="48803"/>
    <cellStyle name="Output 7 3 19" xfId="48804"/>
    <cellStyle name="Output 7 3 19 2" xfId="48805"/>
    <cellStyle name="Output 7 3 19 3" xfId="48806"/>
    <cellStyle name="Output 7 3 19 4" xfId="48807"/>
    <cellStyle name="Output 7 3 2" xfId="48808"/>
    <cellStyle name="Output 7 3 2 2" xfId="48809"/>
    <cellStyle name="Output 7 3 2 3" xfId="48810"/>
    <cellStyle name="Output 7 3 2 4" xfId="48811"/>
    <cellStyle name="Output 7 3 20" xfId="48812"/>
    <cellStyle name="Output 7 3 20 2" xfId="48813"/>
    <cellStyle name="Output 7 3 20 3" xfId="48814"/>
    <cellStyle name="Output 7 3 20 4" xfId="48815"/>
    <cellStyle name="Output 7 3 21" xfId="48816"/>
    <cellStyle name="Output 7 3 22" xfId="48817"/>
    <cellStyle name="Output 7 3 3" xfId="48818"/>
    <cellStyle name="Output 7 3 3 2" xfId="48819"/>
    <cellStyle name="Output 7 3 3 3" xfId="48820"/>
    <cellStyle name="Output 7 3 3 4" xfId="48821"/>
    <cellStyle name="Output 7 3 4" xfId="48822"/>
    <cellStyle name="Output 7 3 4 2" xfId="48823"/>
    <cellStyle name="Output 7 3 4 3" xfId="48824"/>
    <cellStyle name="Output 7 3 4 4" xfId="48825"/>
    <cellStyle name="Output 7 3 5" xfId="48826"/>
    <cellStyle name="Output 7 3 5 2" xfId="48827"/>
    <cellStyle name="Output 7 3 5 3" xfId="48828"/>
    <cellStyle name="Output 7 3 5 4" xfId="48829"/>
    <cellStyle name="Output 7 3 6" xfId="48830"/>
    <cellStyle name="Output 7 3 6 2" xfId="48831"/>
    <cellStyle name="Output 7 3 6 3" xfId="48832"/>
    <cellStyle name="Output 7 3 6 4" xfId="48833"/>
    <cellStyle name="Output 7 3 7" xfId="48834"/>
    <cellStyle name="Output 7 3 7 2" xfId="48835"/>
    <cellStyle name="Output 7 3 7 3" xfId="48836"/>
    <cellStyle name="Output 7 3 7 4" xfId="48837"/>
    <cellStyle name="Output 7 3 8" xfId="48838"/>
    <cellStyle name="Output 7 3 8 2" xfId="48839"/>
    <cellStyle name="Output 7 3 8 3" xfId="48840"/>
    <cellStyle name="Output 7 3 8 4" xfId="48841"/>
    <cellStyle name="Output 7 3 9" xfId="48842"/>
    <cellStyle name="Output 7 3 9 2" xfId="48843"/>
    <cellStyle name="Output 7 3 9 3" xfId="48844"/>
    <cellStyle name="Output 7 3 9 4" xfId="48845"/>
    <cellStyle name="Output 7 30" xfId="48846"/>
    <cellStyle name="Output 7 30 2" xfId="48847"/>
    <cellStyle name="Output 7 30 3" xfId="48848"/>
    <cellStyle name="Output 7 30 4" xfId="48849"/>
    <cellStyle name="Output 7 31" xfId="48850"/>
    <cellStyle name="Output 7 32" xfId="48851"/>
    <cellStyle name="Output 7 33" xfId="48852"/>
    <cellStyle name="Output 7 4" xfId="48853"/>
    <cellStyle name="Output 7 4 10" xfId="48854"/>
    <cellStyle name="Output 7 4 10 2" xfId="48855"/>
    <cellStyle name="Output 7 4 10 3" xfId="48856"/>
    <cellStyle name="Output 7 4 10 4" xfId="48857"/>
    <cellStyle name="Output 7 4 11" xfId="48858"/>
    <cellStyle name="Output 7 4 11 2" xfId="48859"/>
    <cellStyle name="Output 7 4 11 3" xfId="48860"/>
    <cellStyle name="Output 7 4 11 4" xfId="48861"/>
    <cellStyle name="Output 7 4 12" xfId="48862"/>
    <cellStyle name="Output 7 4 12 2" xfId="48863"/>
    <cellStyle name="Output 7 4 12 3" xfId="48864"/>
    <cellStyle name="Output 7 4 12 4" xfId="48865"/>
    <cellStyle name="Output 7 4 13" xfId="48866"/>
    <cellStyle name="Output 7 4 13 2" xfId="48867"/>
    <cellStyle name="Output 7 4 13 3" xfId="48868"/>
    <cellStyle name="Output 7 4 13 4" xfId="48869"/>
    <cellStyle name="Output 7 4 14" xfId="48870"/>
    <cellStyle name="Output 7 4 14 2" xfId="48871"/>
    <cellStyle name="Output 7 4 14 3" xfId="48872"/>
    <cellStyle name="Output 7 4 14 4" xfId="48873"/>
    <cellStyle name="Output 7 4 15" xfId="48874"/>
    <cellStyle name="Output 7 4 15 2" xfId="48875"/>
    <cellStyle name="Output 7 4 15 3" xfId="48876"/>
    <cellStyle name="Output 7 4 15 4" xfId="48877"/>
    <cellStyle name="Output 7 4 16" xfId="48878"/>
    <cellStyle name="Output 7 4 16 2" xfId="48879"/>
    <cellStyle name="Output 7 4 16 3" xfId="48880"/>
    <cellStyle name="Output 7 4 16 4" xfId="48881"/>
    <cellStyle name="Output 7 4 17" xfId="48882"/>
    <cellStyle name="Output 7 4 17 2" xfId="48883"/>
    <cellStyle name="Output 7 4 17 3" xfId="48884"/>
    <cellStyle name="Output 7 4 17 4" xfId="48885"/>
    <cellStyle name="Output 7 4 18" xfId="48886"/>
    <cellStyle name="Output 7 4 18 2" xfId="48887"/>
    <cellStyle name="Output 7 4 18 3" xfId="48888"/>
    <cellStyle name="Output 7 4 18 4" xfId="48889"/>
    <cellStyle name="Output 7 4 19" xfId="48890"/>
    <cellStyle name="Output 7 4 19 2" xfId="48891"/>
    <cellStyle name="Output 7 4 19 3" xfId="48892"/>
    <cellStyle name="Output 7 4 19 4" xfId="48893"/>
    <cellStyle name="Output 7 4 2" xfId="48894"/>
    <cellStyle name="Output 7 4 2 2" xfId="48895"/>
    <cellStyle name="Output 7 4 2 3" xfId="48896"/>
    <cellStyle name="Output 7 4 2 4" xfId="48897"/>
    <cellStyle name="Output 7 4 20" xfId="48898"/>
    <cellStyle name="Output 7 4 20 2" xfId="48899"/>
    <cellStyle name="Output 7 4 20 3" xfId="48900"/>
    <cellStyle name="Output 7 4 20 4" xfId="48901"/>
    <cellStyle name="Output 7 4 21" xfId="48902"/>
    <cellStyle name="Output 7 4 22" xfId="48903"/>
    <cellStyle name="Output 7 4 3" xfId="48904"/>
    <cellStyle name="Output 7 4 3 2" xfId="48905"/>
    <cellStyle name="Output 7 4 3 3" xfId="48906"/>
    <cellStyle name="Output 7 4 3 4" xfId="48907"/>
    <cellStyle name="Output 7 4 4" xfId="48908"/>
    <cellStyle name="Output 7 4 4 2" xfId="48909"/>
    <cellStyle name="Output 7 4 4 3" xfId="48910"/>
    <cellStyle name="Output 7 4 4 4" xfId="48911"/>
    <cellStyle name="Output 7 4 5" xfId="48912"/>
    <cellStyle name="Output 7 4 5 2" xfId="48913"/>
    <cellStyle name="Output 7 4 5 3" xfId="48914"/>
    <cellStyle name="Output 7 4 5 4" xfId="48915"/>
    <cellStyle name="Output 7 4 6" xfId="48916"/>
    <cellStyle name="Output 7 4 6 2" xfId="48917"/>
    <cellStyle name="Output 7 4 6 3" xfId="48918"/>
    <cellStyle name="Output 7 4 6 4" xfId="48919"/>
    <cellStyle name="Output 7 4 7" xfId="48920"/>
    <cellStyle name="Output 7 4 7 2" xfId="48921"/>
    <cellStyle name="Output 7 4 7 3" xfId="48922"/>
    <cellStyle name="Output 7 4 7 4" xfId="48923"/>
    <cellStyle name="Output 7 4 8" xfId="48924"/>
    <cellStyle name="Output 7 4 8 2" xfId="48925"/>
    <cellStyle name="Output 7 4 8 3" xfId="48926"/>
    <cellStyle name="Output 7 4 8 4" xfId="48927"/>
    <cellStyle name="Output 7 4 9" xfId="48928"/>
    <cellStyle name="Output 7 4 9 2" xfId="48929"/>
    <cellStyle name="Output 7 4 9 3" xfId="48930"/>
    <cellStyle name="Output 7 4 9 4" xfId="48931"/>
    <cellStyle name="Output 7 5" xfId="48932"/>
    <cellStyle name="Output 7 5 10" xfId="48933"/>
    <cellStyle name="Output 7 5 10 2" xfId="48934"/>
    <cellStyle name="Output 7 5 10 3" xfId="48935"/>
    <cellStyle name="Output 7 5 10 4" xfId="48936"/>
    <cellStyle name="Output 7 5 11" xfId="48937"/>
    <cellStyle name="Output 7 5 11 2" xfId="48938"/>
    <cellStyle name="Output 7 5 11 3" xfId="48939"/>
    <cellStyle name="Output 7 5 11 4" xfId="48940"/>
    <cellStyle name="Output 7 5 12" xfId="48941"/>
    <cellStyle name="Output 7 5 12 2" xfId="48942"/>
    <cellStyle name="Output 7 5 12 3" xfId="48943"/>
    <cellStyle name="Output 7 5 12 4" xfId="48944"/>
    <cellStyle name="Output 7 5 13" xfId="48945"/>
    <cellStyle name="Output 7 5 13 2" xfId="48946"/>
    <cellStyle name="Output 7 5 13 3" xfId="48947"/>
    <cellStyle name="Output 7 5 13 4" xfId="48948"/>
    <cellStyle name="Output 7 5 14" xfId="48949"/>
    <cellStyle name="Output 7 5 14 2" xfId="48950"/>
    <cellStyle name="Output 7 5 14 3" xfId="48951"/>
    <cellStyle name="Output 7 5 14 4" xfId="48952"/>
    <cellStyle name="Output 7 5 15" xfId="48953"/>
    <cellStyle name="Output 7 5 15 2" xfId="48954"/>
    <cellStyle name="Output 7 5 15 3" xfId="48955"/>
    <cellStyle name="Output 7 5 15 4" xfId="48956"/>
    <cellStyle name="Output 7 5 16" xfId="48957"/>
    <cellStyle name="Output 7 5 16 2" xfId="48958"/>
    <cellStyle name="Output 7 5 16 3" xfId="48959"/>
    <cellStyle name="Output 7 5 16 4" xfId="48960"/>
    <cellStyle name="Output 7 5 17" xfId="48961"/>
    <cellStyle name="Output 7 5 17 2" xfId="48962"/>
    <cellStyle name="Output 7 5 17 3" xfId="48963"/>
    <cellStyle name="Output 7 5 17 4" xfId="48964"/>
    <cellStyle name="Output 7 5 18" xfId="48965"/>
    <cellStyle name="Output 7 5 18 2" xfId="48966"/>
    <cellStyle name="Output 7 5 18 3" xfId="48967"/>
    <cellStyle name="Output 7 5 18 4" xfId="48968"/>
    <cellStyle name="Output 7 5 19" xfId="48969"/>
    <cellStyle name="Output 7 5 19 2" xfId="48970"/>
    <cellStyle name="Output 7 5 19 3" xfId="48971"/>
    <cellStyle name="Output 7 5 19 4" xfId="48972"/>
    <cellStyle name="Output 7 5 2" xfId="48973"/>
    <cellStyle name="Output 7 5 2 2" xfId="48974"/>
    <cellStyle name="Output 7 5 2 3" xfId="48975"/>
    <cellStyle name="Output 7 5 2 4" xfId="48976"/>
    <cellStyle name="Output 7 5 20" xfId="48977"/>
    <cellStyle name="Output 7 5 20 2" xfId="48978"/>
    <cellStyle name="Output 7 5 20 3" xfId="48979"/>
    <cellStyle name="Output 7 5 20 4" xfId="48980"/>
    <cellStyle name="Output 7 5 21" xfId="48981"/>
    <cellStyle name="Output 7 5 22" xfId="48982"/>
    <cellStyle name="Output 7 5 3" xfId="48983"/>
    <cellStyle name="Output 7 5 3 2" xfId="48984"/>
    <cellStyle name="Output 7 5 3 3" xfId="48985"/>
    <cellStyle name="Output 7 5 3 4" xfId="48986"/>
    <cellStyle name="Output 7 5 4" xfId="48987"/>
    <cellStyle name="Output 7 5 4 2" xfId="48988"/>
    <cellStyle name="Output 7 5 4 3" xfId="48989"/>
    <cellStyle name="Output 7 5 4 4" xfId="48990"/>
    <cellStyle name="Output 7 5 5" xfId="48991"/>
    <cellStyle name="Output 7 5 5 2" xfId="48992"/>
    <cellStyle name="Output 7 5 5 3" xfId="48993"/>
    <cellStyle name="Output 7 5 5 4" xfId="48994"/>
    <cellStyle name="Output 7 5 6" xfId="48995"/>
    <cellStyle name="Output 7 5 6 2" xfId="48996"/>
    <cellStyle name="Output 7 5 6 3" xfId="48997"/>
    <cellStyle name="Output 7 5 6 4" xfId="48998"/>
    <cellStyle name="Output 7 5 7" xfId="48999"/>
    <cellStyle name="Output 7 5 7 2" xfId="49000"/>
    <cellStyle name="Output 7 5 7 3" xfId="49001"/>
    <cellStyle name="Output 7 5 7 4" xfId="49002"/>
    <cellStyle name="Output 7 5 8" xfId="49003"/>
    <cellStyle name="Output 7 5 8 2" xfId="49004"/>
    <cellStyle name="Output 7 5 8 3" xfId="49005"/>
    <cellStyle name="Output 7 5 8 4" xfId="49006"/>
    <cellStyle name="Output 7 5 9" xfId="49007"/>
    <cellStyle name="Output 7 5 9 2" xfId="49008"/>
    <cellStyle name="Output 7 5 9 3" xfId="49009"/>
    <cellStyle name="Output 7 5 9 4" xfId="49010"/>
    <cellStyle name="Output 7 6" xfId="49011"/>
    <cellStyle name="Output 7 6 10" xfId="49012"/>
    <cellStyle name="Output 7 6 10 2" xfId="49013"/>
    <cellStyle name="Output 7 6 10 3" xfId="49014"/>
    <cellStyle name="Output 7 6 10 4" xfId="49015"/>
    <cellStyle name="Output 7 6 11" xfId="49016"/>
    <cellStyle name="Output 7 6 11 2" xfId="49017"/>
    <cellStyle name="Output 7 6 11 3" xfId="49018"/>
    <cellStyle name="Output 7 6 11 4" xfId="49019"/>
    <cellStyle name="Output 7 6 12" xfId="49020"/>
    <cellStyle name="Output 7 6 12 2" xfId="49021"/>
    <cellStyle name="Output 7 6 12 3" xfId="49022"/>
    <cellStyle name="Output 7 6 12 4" xfId="49023"/>
    <cellStyle name="Output 7 6 13" xfId="49024"/>
    <cellStyle name="Output 7 6 13 2" xfId="49025"/>
    <cellStyle name="Output 7 6 13 3" xfId="49026"/>
    <cellStyle name="Output 7 6 13 4" xfId="49027"/>
    <cellStyle name="Output 7 6 14" xfId="49028"/>
    <cellStyle name="Output 7 6 14 2" xfId="49029"/>
    <cellStyle name="Output 7 6 14 3" xfId="49030"/>
    <cellStyle name="Output 7 6 14 4" xfId="49031"/>
    <cellStyle name="Output 7 6 15" xfId="49032"/>
    <cellStyle name="Output 7 6 15 2" xfId="49033"/>
    <cellStyle name="Output 7 6 15 3" xfId="49034"/>
    <cellStyle name="Output 7 6 15 4" xfId="49035"/>
    <cellStyle name="Output 7 6 16" xfId="49036"/>
    <cellStyle name="Output 7 6 16 2" xfId="49037"/>
    <cellStyle name="Output 7 6 16 3" xfId="49038"/>
    <cellStyle name="Output 7 6 16 4" xfId="49039"/>
    <cellStyle name="Output 7 6 17" xfId="49040"/>
    <cellStyle name="Output 7 6 17 2" xfId="49041"/>
    <cellStyle name="Output 7 6 17 3" xfId="49042"/>
    <cellStyle name="Output 7 6 17 4" xfId="49043"/>
    <cellStyle name="Output 7 6 18" xfId="49044"/>
    <cellStyle name="Output 7 6 18 2" xfId="49045"/>
    <cellStyle name="Output 7 6 18 3" xfId="49046"/>
    <cellStyle name="Output 7 6 18 4" xfId="49047"/>
    <cellStyle name="Output 7 6 19" xfId="49048"/>
    <cellStyle name="Output 7 6 19 2" xfId="49049"/>
    <cellStyle name="Output 7 6 19 3" xfId="49050"/>
    <cellStyle name="Output 7 6 19 4" xfId="49051"/>
    <cellStyle name="Output 7 6 2" xfId="49052"/>
    <cellStyle name="Output 7 6 2 2" xfId="49053"/>
    <cellStyle name="Output 7 6 2 3" xfId="49054"/>
    <cellStyle name="Output 7 6 2 4" xfId="49055"/>
    <cellStyle name="Output 7 6 20" xfId="49056"/>
    <cellStyle name="Output 7 6 20 2" xfId="49057"/>
    <cellStyle name="Output 7 6 20 3" xfId="49058"/>
    <cellStyle name="Output 7 6 20 4" xfId="49059"/>
    <cellStyle name="Output 7 6 21" xfId="49060"/>
    <cellStyle name="Output 7 6 22" xfId="49061"/>
    <cellStyle name="Output 7 6 3" xfId="49062"/>
    <cellStyle name="Output 7 6 3 2" xfId="49063"/>
    <cellStyle name="Output 7 6 3 3" xfId="49064"/>
    <cellStyle name="Output 7 6 3 4" xfId="49065"/>
    <cellStyle name="Output 7 6 4" xfId="49066"/>
    <cellStyle name="Output 7 6 4 2" xfId="49067"/>
    <cellStyle name="Output 7 6 4 3" xfId="49068"/>
    <cellStyle name="Output 7 6 4 4" xfId="49069"/>
    <cellStyle name="Output 7 6 5" xfId="49070"/>
    <cellStyle name="Output 7 6 5 2" xfId="49071"/>
    <cellStyle name="Output 7 6 5 3" xfId="49072"/>
    <cellStyle name="Output 7 6 5 4" xfId="49073"/>
    <cellStyle name="Output 7 6 6" xfId="49074"/>
    <cellStyle name="Output 7 6 6 2" xfId="49075"/>
    <cellStyle name="Output 7 6 6 3" xfId="49076"/>
    <cellStyle name="Output 7 6 6 4" xfId="49077"/>
    <cellStyle name="Output 7 6 7" xfId="49078"/>
    <cellStyle name="Output 7 6 7 2" xfId="49079"/>
    <cellStyle name="Output 7 6 7 3" xfId="49080"/>
    <cellStyle name="Output 7 6 7 4" xfId="49081"/>
    <cellStyle name="Output 7 6 8" xfId="49082"/>
    <cellStyle name="Output 7 6 8 2" xfId="49083"/>
    <cellStyle name="Output 7 6 8 3" xfId="49084"/>
    <cellStyle name="Output 7 6 8 4" xfId="49085"/>
    <cellStyle name="Output 7 6 9" xfId="49086"/>
    <cellStyle name="Output 7 6 9 2" xfId="49087"/>
    <cellStyle name="Output 7 6 9 3" xfId="49088"/>
    <cellStyle name="Output 7 6 9 4" xfId="49089"/>
    <cellStyle name="Output 7 7" xfId="49090"/>
    <cellStyle name="Output 7 7 10" xfId="49091"/>
    <cellStyle name="Output 7 7 10 2" xfId="49092"/>
    <cellStyle name="Output 7 7 10 3" xfId="49093"/>
    <cellStyle name="Output 7 7 10 4" xfId="49094"/>
    <cellStyle name="Output 7 7 11" xfId="49095"/>
    <cellStyle name="Output 7 7 11 2" xfId="49096"/>
    <cellStyle name="Output 7 7 11 3" xfId="49097"/>
    <cellStyle name="Output 7 7 11 4" xfId="49098"/>
    <cellStyle name="Output 7 7 12" xfId="49099"/>
    <cellStyle name="Output 7 7 12 2" xfId="49100"/>
    <cellStyle name="Output 7 7 12 3" xfId="49101"/>
    <cellStyle name="Output 7 7 12 4" xfId="49102"/>
    <cellStyle name="Output 7 7 13" xfId="49103"/>
    <cellStyle name="Output 7 7 13 2" xfId="49104"/>
    <cellStyle name="Output 7 7 13 3" xfId="49105"/>
    <cellStyle name="Output 7 7 13 4" xfId="49106"/>
    <cellStyle name="Output 7 7 14" xfId="49107"/>
    <cellStyle name="Output 7 7 14 2" xfId="49108"/>
    <cellStyle name="Output 7 7 14 3" xfId="49109"/>
    <cellStyle name="Output 7 7 14 4" xfId="49110"/>
    <cellStyle name="Output 7 7 15" xfId="49111"/>
    <cellStyle name="Output 7 7 15 2" xfId="49112"/>
    <cellStyle name="Output 7 7 15 3" xfId="49113"/>
    <cellStyle name="Output 7 7 15 4" xfId="49114"/>
    <cellStyle name="Output 7 7 16" xfId="49115"/>
    <cellStyle name="Output 7 7 16 2" xfId="49116"/>
    <cellStyle name="Output 7 7 16 3" xfId="49117"/>
    <cellStyle name="Output 7 7 16 4" xfId="49118"/>
    <cellStyle name="Output 7 7 17" xfId="49119"/>
    <cellStyle name="Output 7 7 17 2" xfId="49120"/>
    <cellStyle name="Output 7 7 17 3" xfId="49121"/>
    <cellStyle name="Output 7 7 17 4" xfId="49122"/>
    <cellStyle name="Output 7 7 18" xfId="49123"/>
    <cellStyle name="Output 7 7 18 2" xfId="49124"/>
    <cellStyle name="Output 7 7 18 3" xfId="49125"/>
    <cellStyle name="Output 7 7 18 4" xfId="49126"/>
    <cellStyle name="Output 7 7 19" xfId="49127"/>
    <cellStyle name="Output 7 7 19 2" xfId="49128"/>
    <cellStyle name="Output 7 7 19 3" xfId="49129"/>
    <cellStyle name="Output 7 7 19 4" xfId="49130"/>
    <cellStyle name="Output 7 7 2" xfId="49131"/>
    <cellStyle name="Output 7 7 2 2" xfId="49132"/>
    <cellStyle name="Output 7 7 2 3" xfId="49133"/>
    <cellStyle name="Output 7 7 2 4" xfId="49134"/>
    <cellStyle name="Output 7 7 20" xfId="49135"/>
    <cellStyle name="Output 7 7 20 2" xfId="49136"/>
    <cellStyle name="Output 7 7 20 3" xfId="49137"/>
    <cellStyle name="Output 7 7 20 4" xfId="49138"/>
    <cellStyle name="Output 7 7 21" xfId="49139"/>
    <cellStyle name="Output 7 7 22" xfId="49140"/>
    <cellStyle name="Output 7 7 3" xfId="49141"/>
    <cellStyle name="Output 7 7 3 2" xfId="49142"/>
    <cellStyle name="Output 7 7 3 3" xfId="49143"/>
    <cellStyle name="Output 7 7 3 4" xfId="49144"/>
    <cellStyle name="Output 7 7 4" xfId="49145"/>
    <cellStyle name="Output 7 7 4 2" xfId="49146"/>
    <cellStyle name="Output 7 7 4 3" xfId="49147"/>
    <cellStyle name="Output 7 7 4 4" xfId="49148"/>
    <cellStyle name="Output 7 7 5" xfId="49149"/>
    <cellStyle name="Output 7 7 5 2" xfId="49150"/>
    <cellStyle name="Output 7 7 5 3" xfId="49151"/>
    <cellStyle name="Output 7 7 5 4" xfId="49152"/>
    <cellStyle name="Output 7 7 6" xfId="49153"/>
    <cellStyle name="Output 7 7 6 2" xfId="49154"/>
    <cellStyle name="Output 7 7 6 3" xfId="49155"/>
    <cellStyle name="Output 7 7 6 4" xfId="49156"/>
    <cellStyle name="Output 7 7 7" xfId="49157"/>
    <cellStyle name="Output 7 7 7 2" xfId="49158"/>
    <cellStyle name="Output 7 7 7 3" xfId="49159"/>
    <cellStyle name="Output 7 7 7 4" xfId="49160"/>
    <cellStyle name="Output 7 7 8" xfId="49161"/>
    <cellStyle name="Output 7 7 8 2" xfId="49162"/>
    <cellStyle name="Output 7 7 8 3" xfId="49163"/>
    <cellStyle name="Output 7 7 8 4" xfId="49164"/>
    <cellStyle name="Output 7 7 9" xfId="49165"/>
    <cellStyle name="Output 7 7 9 2" xfId="49166"/>
    <cellStyle name="Output 7 7 9 3" xfId="49167"/>
    <cellStyle name="Output 7 7 9 4" xfId="49168"/>
    <cellStyle name="Output 7 8" xfId="49169"/>
    <cellStyle name="Output 7 8 10" xfId="49170"/>
    <cellStyle name="Output 7 8 10 2" xfId="49171"/>
    <cellStyle name="Output 7 8 10 3" xfId="49172"/>
    <cellStyle name="Output 7 8 10 4" xfId="49173"/>
    <cellStyle name="Output 7 8 11" xfId="49174"/>
    <cellStyle name="Output 7 8 11 2" xfId="49175"/>
    <cellStyle name="Output 7 8 11 3" xfId="49176"/>
    <cellStyle name="Output 7 8 11 4" xfId="49177"/>
    <cellStyle name="Output 7 8 12" xfId="49178"/>
    <cellStyle name="Output 7 8 12 2" xfId="49179"/>
    <cellStyle name="Output 7 8 12 3" xfId="49180"/>
    <cellStyle name="Output 7 8 12 4" xfId="49181"/>
    <cellStyle name="Output 7 8 13" xfId="49182"/>
    <cellStyle name="Output 7 8 13 2" xfId="49183"/>
    <cellStyle name="Output 7 8 13 3" xfId="49184"/>
    <cellStyle name="Output 7 8 13 4" xfId="49185"/>
    <cellStyle name="Output 7 8 14" xfId="49186"/>
    <cellStyle name="Output 7 8 14 2" xfId="49187"/>
    <cellStyle name="Output 7 8 14 3" xfId="49188"/>
    <cellStyle name="Output 7 8 14 4" xfId="49189"/>
    <cellStyle name="Output 7 8 15" xfId="49190"/>
    <cellStyle name="Output 7 8 15 2" xfId="49191"/>
    <cellStyle name="Output 7 8 15 3" xfId="49192"/>
    <cellStyle name="Output 7 8 15 4" xfId="49193"/>
    <cellStyle name="Output 7 8 16" xfId="49194"/>
    <cellStyle name="Output 7 8 16 2" xfId="49195"/>
    <cellStyle name="Output 7 8 16 3" xfId="49196"/>
    <cellStyle name="Output 7 8 16 4" xfId="49197"/>
    <cellStyle name="Output 7 8 17" xfId="49198"/>
    <cellStyle name="Output 7 8 17 2" xfId="49199"/>
    <cellStyle name="Output 7 8 17 3" xfId="49200"/>
    <cellStyle name="Output 7 8 17 4" xfId="49201"/>
    <cellStyle name="Output 7 8 18" xfId="49202"/>
    <cellStyle name="Output 7 8 18 2" xfId="49203"/>
    <cellStyle name="Output 7 8 18 3" xfId="49204"/>
    <cellStyle name="Output 7 8 18 4" xfId="49205"/>
    <cellStyle name="Output 7 8 19" xfId="49206"/>
    <cellStyle name="Output 7 8 19 2" xfId="49207"/>
    <cellStyle name="Output 7 8 19 3" xfId="49208"/>
    <cellStyle name="Output 7 8 19 4" xfId="49209"/>
    <cellStyle name="Output 7 8 2" xfId="49210"/>
    <cellStyle name="Output 7 8 2 2" xfId="49211"/>
    <cellStyle name="Output 7 8 2 3" xfId="49212"/>
    <cellStyle name="Output 7 8 2 4" xfId="49213"/>
    <cellStyle name="Output 7 8 20" xfId="49214"/>
    <cellStyle name="Output 7 8 20 2" xfId="49215"/>
    <cellStyle name="Output 7 8 20 3" xfId="49216"/>
    <cellStyle name="Output 7 8 20 4" xfId="49217"/>
    <cellStyle name="Output 7 8 21" xfId="49218"/>
    <cellStyle name="Output 7 8 22" xfId="49219"/>
    <cellStyle name="Output 7 8 3" xfId="49220"/>
    <cellStyle name="Output 7 8 3 2" xfId="49221"/>
    <cellStyle name="Output 7 8 3 3" xfId="49222"/>
    <cellStyle name="Output 7 8 3 4" xfId="49223"/>
    <cellStyle name="Output 7 8 4" xfId="49224"/>
    <cellStyle name="Output 7 8 4 2" xfId="49225"/>
    <cellStyle name="Output 7 8 4 3" xfId="49226"/>
    <cellStyle name="Output 7 8 4 4" xfId="49227"/>
    <cellStyle name="Output 7 8 5" xfId="49228"/>
    <cellStyle name="Output 7 8 5 2" xfId="49229"/>
    <cellStyle name="Output 7 8 5 3" xfId="49230"/>
    <cellStyle name="Output 7 8 5 4" xfId="49231"/>
    <cellStyle name="Output 7 8 6" xfId="49232"/>
    <cellStyle name="Output 7 8 6 2" xfId="49233"/>
    <cellStyle name="Output 7 8 6 3" xfId="49234"/>
    <cellStyle name="Output 7 8 6 4" xfId="49235"/>
    <cellStyle name="Output 7 8 7" xfId="49236"/>
    <cellStyle name="Output 7 8 7 2" xfId="49237"/>
    <cellStyle name="Output 7 8 7 3" xfId="49238"/>
    <cellStyle name="Output 7 8 7 4" xfId="49239"/>
    <cellStyle name="Output 7 8 8" xfId="49240"/>
    <cellStyle name="Output 7 8 8 2" xfId="49241"/>
    <cellStyle name="Output 7 8 8 3" xfId="49242"/>
    <cellStyle name="Output 7 8 8 4" xfId="49243"/>
    <cellStyle name="Output 7 8 9" xfId="49244"/>
    <cellStyle name="Output 7 8 9 2" xfId="49245"/>
    <cellStyle name="Output 7 8 9 3" xfId="49246"/>
    <cellStyle name="Output 7 8 9 4" xfId="49247"/>
    <cellStyle name="Output 7 9" xfId="49248"/>
    <cellStyle name="Output 7 9 10" xfId="49249"/>
    <cellStyle name="Output 7 9 10 2" xfId="49250"/>
    <cellStyle name="Output 7 9 10 3" xfId="49251"/>
    <cellStyle name="Output 7 9 10 4" xfId="49252"/>
    <cellStyle name="Output 7 9 11" xfId="49253"/>
    <cellStyle name="Output 7 9 11 2" xfId="49254"/>
    <cellStyle name="Output 7 9 11 3" xfId="49255"/>
    <cellStyle name="Output 7 9 11 4" xfId="49256"/>
    <cellStyle name="Output 7 9 12" xfId="49257"/>
    <cellStyle name="Output 7 9 12 2" xfId="49258"/>
    <cellStyle name="Output 7 9 12 3" xfId="49259"/>
    <cellStyle name="Output 7 9 12 4" xfId="49260"/>
    <cellStyle name="Output 7 9 13" xfId="49261"/>
    <cellStyle name="Output 7 9 13 2" xfId="49262"/>
    <cellStyle name="Output 7 9 13 3" xfId="49263"/>
    <cellStyle name="Output 7 9 13 4" xfId="49264"/>
    <cellStyle name="Output 7 9 14" xfId="49265"/>
    <cellStyle name="Output 7 9 14 2" xfId="49266"/>
    <cellStyle name="Output 7 9 14 3" xfId="49267"/>
    <cellStyle name="Output 7 9 14 4" xfId="49268"/>
    <cellStyle name="Output 7 9 15" xfId="49269"/>
    <cellStyle name="Output 7 9 15 2" xfId="49270"/>
    <cellStyle name="Output 7 9 15 3" xfId="49271"/>
    <cellStyle name="Output 7 9 15 4" xfId="49272"/>
    <cellStyle name="Output 7 9 16" xfId="49273"/>
    <cellStyle name="Output 7 9 16 2" xfId="49274"/>
    <cellStyle name="Output 7 9 16 3" xfId="49275"/>
    <cellStyle name="Output 7 9 16 4" xfId="49276"/>
    <cellStyle name="Output 7 9 17" xfId="49277"/>
    <cellStyle name="Output 7 9 17 2" xfId="49278"/>
    <cellStyle name="Output 7 9 17 3" xfId="49279"/>
    <cellStyle name="Output 7 9 17 4" xfId="49280"/>
    <cellStyle name="Output 7 9 18" xfId="49281"/>
    <cellStyle name="Output 7 9 18 2" xfId="49282"/>
    <cellStyle name="Output 7 9 18 3" xfId="49283"/>
    <cellStyle name="Output 7 9 18 4" xfId="49284"/>
    <cellStyle name="Output 7 9 19" xfId="49285"/>
    <cellStyle name="Output 7 9 19 2" xfId="49286"/>
    <cellStyle name="Output 7 9 19 3" xfId="49287"/>
    <cellStyle name="Output 7 9 19 4" xfId="49288"/>
    <cellStyle name="Output 7 9 2" xfId="49289"/>
    <cellStyle name="Output 7 9 2 2" xfId="49290"/>
    <cellStyle name="Output 7 9 2 3" xfId="49291"/>
    <cellStyle name="Output 7 9 2 4" xfId="49292"/>
    <cellStyle name="Output 7 9 20" xfId="49293"/>
    <cellStyle name="Output 7 9 20 2" xfId="49294"/>
    <cellStyle name="Output 7 9 20 3" xfId="49295"/>
    <cellStyle name="Output 7 9 20 4" xfId="49296"/>
    <cellStyle name="Output 7 9 21" xfId="49297"/>
    <cellStyle name="Output 7 9 22" xfId="49298"/>
    <cellStyle name="Output 7 9 3" xfId="49299"/>
    <cellStyle name="Output 7 9 3 2" xfId="49300"/>
    <cellStyle name="Output 7 9 3 3" xfId="49301"/>
    <cellStyle name="Output 7 9 3 4" xfId="49302"/>
    <cellStyle name="Output 7 9 4" xfId="49303"/>
    <cellStyle name="Output 7 9 4 2" xfId="49304"/>
    <cellStyle name="Output 7 9 4 3" xfId="49305"/>
    <cellStyle name="Output 7 9 4 4" xfId="49306"/>
    <cellStyle name="Output 7 9 5" xfId="49307"/>
    <cellStyle name="Output 7 9 5 2" xfId="49308"/>
    <cellStyle name="Output 7 9 5 3" xfId="49309"/>
    <cellStyle name="Output 7 9 5 4" xfId="49310"/>
    <cellStyle name="Output 7 9 6" xfId="49311"/>
    <cellStyle name="Output 7 9 6 2" xfId="49312"/>
    <cellStyle name="Output 7 9 6 3" xfId="49313"/>
    <cellStyle name="Output 7 9 6 4" xfId="49314"/>
    <cellStyle name="Output 7 9 7" xfId="49315"/>
    <cellStyle name="Output 7 9 7 2" xfId="49316"/>
    <cellStyle name="Output 7 9 7 3" xfId="49317"/>
    <cellStyle name="Output 7 9 7 4" xfId="49318"/>
    <cellStyle name="Output 7 9 8" xfId="49319"/>
    <cellStyle name="Output 7 9 8 2" xfId="49320"/>
    <cellStyle name="Output 7 9 8 3" xfId="49321"/>
    <cellStyle name="Output 7 9 8 4" xfId="49322"/>
    <cellStyle name="Output 7 9 9" xfId="49323"/>
    <cellStyle name="Output 7 9 9 2" xfId="49324"/>
    <cellStyle name="Output 7 9 9 3" xfId="49325"/>
    <cellStyle name="Output 7 9 9 4" xfId="49326"/>
    <cellStyle name="Output 8" xfId="49327"/>
    <cellStyle name="Output 8 10" xfId="49328"/>
    <cellStyle name="Output 8 10 2" xfId="49329"/>
    <cellStyle name="Output 8 10 3" xfId="49330"/>
    <cellStyle name="Output 8 10 4" xfId="49331"/>
    <cellStyle name="Output 8 11" xfId="49332"/>
    <cellStyle name="Output 8 11 2" xfId="49333"/>
    <cellStyle name="Output 8 11 3" xfId="49334"/>
    <cellStyle name="Output 8 11 4" xfId="49335"/>
    <cellStyle name="Output 8 12" xfId="49336"/>
    <cellStyle name="Output 8 12 2" xfId="49337"/>
    <cellStyle name="Output 8 12 3" xfId="49338"/>
    <cellStyle name="Output 8 12 4" xfId="49339"/>
    <cellStyle name="Output 8 13" xfId="49340"/>
    <cellStyle name="Output 8 13 2" xfId="49341"/>
    <cellStyle name="Output 8 13 3" xfId="49342"/>
    <cellStyle name="Output 8 13 4" xfId="49343"/>
    <cellStyle name="Output 8 14" xfId="49344"/>
    <cellStyle name="Output 8 14 2" xfId="49345"/>
    <cellStyle name="Output 8 14 3" xfId="49346"/>
    <cellStyle name="Output 8 14 4" xfId="49347"/>
    <cellStyle name="Output 8 15" xfId="49348"/>
    <cellStyle name="Output 8 15 2" xfId="49349"/>
    <cellStyle name="Output 8 15 3" xfId="49350"/>
    <cellStyle name="Output 8 15 4" xfId="49351"/>
    <cellStyle name="Output 8 16" xfId="49352"/>
    <cellStyle name="Output 8 16 2" xfId="49353"/>
    <cellStyle name="Output 8 16 3" xfId="49354"/>
    <cellStyle name="Output 8 16 4" xfId="49355"/>
    <cellStyle name="Output 8 17" xfId="49356"/>
    <cellStyle name="Output 8 17 2" xfId="49357"/>
    <cellStyle name="Output 8 17 3" xfId="49358"/>
    <cellStyle name="Output 8 17 4" xfId="49359"/>
    <cellStyle name="Output 8 18" xfId="49360"/>
    <cellStyle name="Output 8 18 2" xfId="49361"/>
    <cellStyle name="Output 8 18 3" xfId="49362"/>
    <cellStyle name="Output 8 18 4" xfId="49363"/>
    <cellStyle name="Output 8 19" xfId="49364"/>
    <cellStyle name="Output 8 19 2" xfId="49365"/>
    <cellStyle name="Output 8 19 3" xfId="49366"/>
    <cellStyle name="Output 8 19 4" xfId="49367"/>
    <cellStyle name="Output 8 2" xfId="49368"/>
    <cellStyle name="Output 8 2 2" xfId="49369"/>
    <cellStyle name="Output 8 2 3" xfId="49370"/>
    <cellStyle name="Output 8 2 4" xfId="49371"/>
    <cellStyle name="Output 8 20" xfId="49372"/>
    <cellStyle name="Output 8 20 2" xfId="49373"/>
    <cellStyle name="Output 8 20 3" xfId="49374"/>
    <cellStyle name="Output 8 20 4" xfId="49375"/>
    <cellStyle name="Output 8 21" xfId="49376"/>
    <cellStyle name="Output 8 22" xfId="49377"/>
    <cellStyle name="Output 8 23" xfId="49378"/>
    <cellStyle name="Output 8 3" xfId="49379"/>
    <cellStyle name="Output 8 3 2" xfId="49380"/>
    <cellStyle name="Output 8 3 3" xfId="49381"/>
    <cellStyle name="Output 8 3 4" xfId="49382"/>
    <cellStyle name="Output 8 4" xfId="49383"/>
    <cellStyle name="Output 8 4 2" xfId="49384"/>
    <cellStyle name="Output 8 4 3" xfId="49385"/>
    <cellStyle name="Output 8 4 4" xfId="49386"/>
    <cellStyle name="Output 8 5" xfId="49387"/>
    <cellStyle name="Output 8 5 2" xfId="49388"/>
    <cellStyle name="Output 8 5 3" xfId="49389"/>
    <cellStyle name="Output 8 5 4" xfId="49390"/>
    <cellStyle name="Output 8 6" xfId="49391"/>
    <cellStyle name="Output 8 6 2" xfId="49392"/>
    <cellStyle name="Output 8 6 3" xfId="49393"/>
    <cellStyle name="Output 8 6 4" xfId="49394"/>
    <cellStyle name="Output 8 7" xfId="49395"/>
    <cellStyle name="Output 8 7 2" xfId="49396"/>
    <cellStyle name="Output 8 7 3" xfId="49397"/>
    <cellStyle name="Output 8 7 4" xfId="49398"/>
    <cellStyle name="Output 8 8" xfId="49399"/>
    <cellStyle name="Output 8 8 2" xfId="49400"/>
    <cellStyle name="Output 8 8 3" xfId="49401"/>
    <cellStyle name="Output 8 8 4" xfId="49402"/>
    <cellStyle name="Output 8 9" xfId="49403"/>
    <cellStyle name="Output 8 9 2" xfId="49404"/>
    <cellStyle name="Output 8 9 3" xfId="49405"/>
    <cellStyle name="Output 8 9 4" xfId="49406"/>
    <cellStyle name="Output 9" xfId="49407"/>
    <cellStyle name="Output 9 10" xfId="49408"/>
    <cellStyle name="Output 9 10 2" xfId="49409"/>
    <cellStyle name="Output 9 10 3" xfId="49410"/>
    <cellStyle name="Output 9 10 4" xfId="49411"/>
    <cellStyle name="Output 9 11" xfId="49412"/>
    <cellStyle name="Output 9 11 2" xfId="49413"/>
    <cellStyle name="Output 9 11 3" xfId="49414"/>
    <cellStyle name="Output 9 11 4" xfId="49415"/>
    <cellStyle name="Output 9 12" xfId="49416"/>
    <cellStyle name="Output 9 12 2" xfId="49417"/>
    <cellStyle name="Output 9 12 3" xfId="49418"/>
    <cellStyle name="Output 9 12 4" xfId="49419"/>
    <cellStyle name="Output 9 13" xfId="49420"/>
    <cellStyle name="Output 9 13 2" xfId="49421"/>
    <cellStyle name="Output 9 13 3" xfId="49422"/>
    <cellStyle name="Output 9 13 4" xfId="49423"/>
    <cellStyle name="Output 9 14" xfId="49424"/>
    <cellStyle name="Output 9 14 2" xfId="49425"/>
    <cellStyle name="Output 9 14 3" xfId="49426"/>
    <cellStyle name="Output 9 14 4" xfId="49427"/>
    <cellStyle name="Output 9 15" xfId="49428"/>
    <cellStyle name="Output 9 15 2" xfId="49429"/>
    <cellStyle name="Output 9 15 3" xfId="49430"/>
    <cellStyle name="Output 9 15 4" xfId="49431"/>
    <cellStyle name="Output 9 16" xfId="49432"/>
    <cellStyle name="Output 9 16 2" xfId="49433"/>
    <cellStyle name="Output 9 16 3" xfId="49434"/>
    <cellStyle name="Output 9 16 4" xfId="49435"/>
    <cellStyle name="Output 9 17" xfId="49436"/>
    <cellStyle name="Output 9 17 2" xfId="49437"/>
    <cellStyle name="Output 9 17 3" xfId="49438"/>
    <cellStyle name="Output 9 17 4" xfId="49439"/>
    <cellStyle name="Output 9 18" xfId="49440"/>
    <cellStyle name="Output 9 18 2" xfId="49441"/>
    <cellStyle name="Output 9 18 3" xfId="49442"/>
    <cellStyle name="Output 9 18 4" xfId="49443"/>
    <cellStyle name="Output 9 19" xfId="49444"/>
    <cellStyle name="Output 9 19 2" xfId="49445"/>
    <cellStyle name="Output 9 19 3" xfId="49446"/>
    <cellStyle name="Output 9 19 4" xfId="49447"/>
    <cellStyle name="Output 9 2" xfId="49448"/>
    <cellStyle name="Output 9 2 2" xfId="49449"/>
    <cellStyle name="Output 9 2 3" xfId="49450"/>
    <cellStyle name="Output 9 2 4" xfId="49451"/>
    <cellStyle name="Output 9 20" xfId="49452"/>
    <cellStyle name="Output 9 20 2" xfId="49453"/>
    <cellStyle name="Output 9 20 3" xfId="49454"/>
    <cellStyle name="Output 9 20 4" xfId="49455"/>
    <cellStyle name="Output 9 21" xfId="49456"/>
    <cellStyle name="Output 9 22" xfId="49457"/>
    <cellStyle name="Output 9 23" xfId="49458"/>
    <cellStyle name="Output 9 3" xfId="49459"/>
    <cellStyle name="Output 9 3 2" xfId="49460"/>
    <cellStyle name="Output 9 3 3" xfId="49461"/>
    <cellStyle name="Output 9 3 4" xfId="49462"/>
    <cellStyle name="Output 9 4" xfId="49463"/>
    <cellStyle name="Output 9 4 2" xfId="49464"/>
    <cellStyle name="Output 9 4 3" xfId="49465"/>
    <cellStyle name="Output 9 4 4" xfId="49466"/>
    <cellStyle name="Output 9 5" xfId="49467"/>
    <cellStyle name="Output 9 5 2" xfId="49468"/>
    <cellStyle name="Output 9 5 3" xfId="49469"/>
    <cellStyle name="Output 9 5 4" xfId="49470"/>
    <cellStyle name="Output 9 6" xfId="49471"/>
    <cellStyle name="Output 9 6 2" xfId="49472"/>
    <cellStyle name="Output 9 6 3" xfId="49473"/>
    <cellStyle name="Output 9 6 4" xfId="49474"/>
    <cellStyle name="Output 9 7" xfId="49475"/>
    <cellStyle name="Output 9 7 2" xfId="49476"/>
    <cellStyle name="Output 9 7 3" xfId="49477"/>
    <cellStyle name="Output 9 7 4" xfId="49478"/>
    <cellStyle name="Output 9 8" xfId="49479"/>
    <cellStyle name="Output 9 8 2" xfId="49480"/>
    <cellStyle name="Output 9 8 3" xfId="49481"/>
    <cellStyle name="Output 9 8 4" xfId="49482"/>
    <cellStyle name="Output 9 9" xfId="49483"/>
    <cellStyle name="Output 9 9 2" xfId="49484"/>
    <cellStyle name="Output 9 9 3" xfId="49485"/>
    <cellStyle name="Output 9 9 4" xfId="49486"/>
    <cellStyle name="Percent" xfId="2" builtinId="5" customBuiltin="1"/>
    <cellStyle name="Percent 2" xfId="46"/>
    <cellStyle name="Percent 2 10" xfId="229"/>
    <cellStyle name="Percent 2 10 2" xfId="55598"/>
    <cellStyle name="Percent 2 11" xfId="230"/>
    <cellStyle name="Percent 2 11 2" xfId="55600"/>
    <cellStyle name="Percent 2 12" xfId="231"/>
    <cellStyle name="Percent 2 12 2" xfId="55610"/>
    <cellStyle name="Percent 2 13" xfId="232"/>
    <cellStyle name="Percent 2 14" xfId="233"/>
    <cellStyle name="Percent 2 15" xfId="234"/>
    <cellStyle name="Percent 2 16" xfId="235"/>
    <cellStyle name="Percent 2 17" xfId="236"/>
    <cellStyle name="Percent 2 18" xfId="237"/>
    <cellStyle name="Percent 2 19" xfId="238"/>
    <cellStyle name="Percent 2 2" xfId="239"/>
    <cellStyle name="Percent 2 2 2" xfId="240"/>
    <cellStyle name="Percent 2 2 2 2" xfId="55625"/>
    <cellStyle name="Percent 2 2 3" xfId="241"/>
    <cellStyle name="Percent 2 2 3 2" xfId="55626"/>
    <cellStyle name="Percent 2 2 4" xfId="242"/>
    <cellStyle name="Percent 2 20" xfId="243"/>
    <cellStyle name="Percent 2 21" xfId="244"/>
    <cellStyle name="Percent 2 22" xfId="245"/>
    <cellStyle name="Percent 2 23" xfId="246"/>
    <cellStyle name="Percent 2 24" xfId="247"/>
    <cellStyle name="Percent 2 25" xfId="248"/>
    <cellStyle name="Percent 2 26" xfId="249"/>
    <cellStyle name="Percent 2 27" xfId="250"/>
    <cellStyle name="Percent 2 28" xfId="251"/>
    <cellStyle name="Percent 2 29" xfId="252"/>
    <cellStyle name="Percent 2 3" xfId="253"/>
    <cellStyle name="Percent 2 3 2" xfId="49487"/>
    <cellStyle name="Percent 2 3 3" xfId="49488"/>
    <cellStyle name="Percent 2 30" xfId="254"/>
    <cellStyle name="Percent 2 4" xfId="255"/>
    <cellStyle name="Percent 2 4 2" xfId="55586"/>
    <cellStyle name="Percent 2 5" xfId="256"/>
    <cellStyle name="Percent 2 5 2" xfId="55588"/>
    <cellStyle name="Percent 2 6" xfId="257"/>
    <cellStyle name="Percent 2 6 2" xfId="55590"/>
    <cellStyle name="Percent 2 7" xfId="258"/>
    <cellStyle name="Percent 2 7 2" xfId="55592"/>
    <cellStyle name="Percent 2 8" xfId="259"/>
    <cellStyle name="Percent 2 8 2" xfId="55594"/>
    <cellStyle name="Percent 2 9" xfId="260"/>
    <cellStyle name="Percent 2 9 2" xfId="55596"/>
    <cellStyle name="Percent 3" xfId="79"/>
    <cellStyle name="Percent 3 2" xfId="261"/>
    <cellStyle name="Percent 3 3" xfId="262"/>
    <cellStyle name="Percent 3 3 2" xfId="55627"/>
    <cellStyle name="Percent 3 4" xfId="263"/>
    <cellStyle name="Percent 4" xfId="81"/>
    <cellStyle name="Percent 4 2" xfId="264"/>
    <cellStyle name="Percent 4 2 2" xfId="55628"/>
    <cellStyle name="Percent 5" xfId="265"/>
    <cellStyle name="Percent 5 2" xfId="49489"/>
    <cellStyle name="Percent 6" xfId="267"/>
    <cellStyle name="Percent 6 2" xfId="49490"/>
    <cellStyle name="Percent 7" xfId="49491"/>
    <cellStyle name="Percent 8" xfId="59"/>
    <cellStyle name="Percent 9" xfId="55662"/>
    <cellStyle name="rowfield" xfId="49492"/>
    <cellStyle name="SAPBEXaggData" xfId="49493"/>
    <cellStyle name="SAPBEXaggData 2" xfId="49494"/>
    <cellStyle name="SAPBEXaggData 3" xfId="49495"/>
    <cellStyle name="SAPBEXaggData 4" xfId="49496"/>
    <cellStyle name="SAPBEXaggData 5" xfId="49497"/>
    <cellStyle name="SAPBEXaggData 6" xfId="49498"/>
    <cellStyle name="SAPBEXaggData 7" xfId="49499"/>
    <cellStyle name="SAPBEXaggData 8" xfId="49500"/>
    <cellStyle name="SAPBEXaggDataEmph" xfId="49501"/>
    <cellStyle name="SAPBEXaggDataEmph 2" xfId="49502"/>
    <cellStyle name="SAPBEXaggDataEmph 3" xfId="49503"/>
    <cellStyle name="SAPBEXaggDataEmph 4" xfId="49504"/>
    <cellStyle name="SAPBEXaggDataEmph 5" xfId="49505"/>
    <cellStyle name="SAPBEXaggDataEmph 6" xfId="49506"/>
    <cellStyle name="SAPBEXaggDataEmph 7" xfId="49507"/>
    <cellStyle name="SAPBEXaggDataEmph 8" xfId="49508"/>
    <cellStyle name="SAPBEXaggItem" xfId="49509"/>
    <cellStyle name="SAPBEXaggItem 2" xfId="49510"/>
    <cellStyle name="SAPBEXaggItem 3" xfId="49511"/>
    <cellStyle name="SAPBEXaggItem 4" xfId="49512"/>
    <cellStyle name="SAPBEXaggItem 5" xfId="49513"/>
    <cellStyle name="SAPBEXaggItem 6" xfId="49514"/>
    <cellStyle name="SAPBEXaggItem 7" xfId="49515"/>
    <cellStyle name="SAPBEXaggItem 8" xfId="49516"/>
    <cellStyle name="SAPBEXaggItemX" xfId="49517"/>
    <cellStyle name="SAPBEXaggItemX 2" xfId="49518"/>
    <cellStyle name="SAPBEXaggItemX 3" xfId="49519"/>
    <cellStyle name="SAPBEXaggItemX 4" xfId="49520"/>
    <cellStyle name="SAPBEXaggItemX 5" xfId="49521"/>
    <cellStyle name="SAPBEXaggItemX 6" xfId="49522"/>
    <cellStyle name="SAPBEXaggItemX 7" xfId="49523"/>
    <cellStyle name="SAPBEXaggItemX 8" xfId="49524"/>
    <cellStyle name="SAPBEXchaText" xfId="49525"/>
    <cellStyle name="SAPBEXexcBad7" xfId="49526"/>
    <cellStyle name="SAPBEXexcBad7 2" xfId="49527"/>
    <cellStyle name="SAPBEXexcBad7 3" xfId="49528"/>
    <cellStyle name="SAPBEXexcBad7 4" xfId="49529"/>
    <cellStyle name="SAPBEXexcBad7 5" xfId="49530"/>
    <cellStyle name="SAPBEXexcBad7 6" xfId="49531"/>
    <cellStyle name="SAPBEXexcBad7 7" xfId="49532"/>
    <cellStyle name="SAPBEXexcBad7 8" xfId="49533"/>
    <cellStyle name="SAPBEXexcBad8" xfId="49534"/>
    <cellStyle name="SAPBEXexcBad8 2" xfId="49535"/>
    <cellStyle name="SAPBEXexcBad8 3" xfId="49536"/>
    <cellStyle name="SAPBEXexcBad8 4" xfId="49537"/>
    <cellStyle name="SAPBEXexcBad8 5" xfId="49538"/>
    <cellStyle name="SAPBEXexcBad8 6" xfId="49539"/>
    <cellStyle name="SAPBEXexcBad8 7" xfId="49540"/>
    <cellStyle name="SAPBEXexcBad8 8" xfId="49541"/>
    <cellStyle name="SAPBEXexcBad9" xfId="49542"/>
    <cellStyle name="SAPBEXexcBad9 2" xfId="49543"/>
    <cellStyle name="SAPBEXexcBad9 3" xfId="49544"/>
    <cellStyle name="SAPBEXexcBad9 4" xfId="49545"/>
    <cellStyle name="SAPBEXexcBad9 5" xfId="49546"/>
    <cellStyle name="SAPBEXexcBad9 6" xfId="49547"/>
    <cellStyle name="SAPBEXexcBad9 7" xfId="49548"/>
    <cellStyle name="SAPBEXexcBad9 8" xfId="49549"/>
    <cellStyle name="SAPBEXexcCritical4" xfId="49550"/>
    <cellStyle name="SAPBEXexcCritical4 2" xfId="49551"/>
    <cellStyle name="SAPBEXexcCritical4 3" xfId="49552"/>
    <cellStyle name="SAPBEXexcCritical4 4" xfId="49553"/>
    <cellStyle name="SAPBEXexcCritical4 5" xfId="49554"/>
    <cellStyle name="SAPBEXexcCritical4 6" xfId="49555"/>
    <cellStyle name="SAPBEXexcCritical4 7" xfId="49556"/>
    <cellStyle name="SAPBEXexcCritical4 8" xfId="49557"/>
    <cellStyle name="SAPBEXexcCritical5" xfId="49558"/>
    <cellStyle name="SAPBEXexcCritical5 2" xfId="49559"/>
    <cellStyle name="SAPBEXexcCritical5 3" xfId="49560"/>
    <cellStyle name="SAPBEXexcCritical5 4" xfId="49561"/>
    <cellStyle name="SAPBEXexcCritical5 5" xfId="49562"/>
    <cellStyle name="SAPBEXexcCritical5 6" xfId="49563"/>
    <cellStyle name="SAPBEXexcCritical5 7" xfId="49564"/>
    <cellStyle name="SAPBEXexcCritical5 8" xfId="49565"/>
    <cellStyle name="SAPBEXexcCritical6" xfId="49566"/>
    <cellStyle name="SAPBEXexcCritical6 2" xfId="49567"/>
    <cellStyle name="SAPBEXexcCritical6 3" xfId="49568"/>
    <cellStyle name="SAPBEXexcCritical6 4" xfId="49569"/>
    <cellStyle name="SAPBEXexcCritical6 5" xfId="49570"/>
    <cellStyle name="SAPBEXexcCritical6 6" xfId="49571"/>
    <cellStyle name="SAPBEXexcCritical6 7" xfId="49572"/>
    <cellStyle name="SAPBEXexcCritical6 8" xfId="49573"/>
    <cellStyle name="SAPBEXexcGood1" xfId="49574"/>
    <cellStyle name="SAPBEXexcGood1 2" xfId="49575"/>
    <cellStyle name="SAPBEXexcGood1 3" xfId="49576"/>
    <cellStyle name="SAPBEXexcGood1 4" xfId="49577"/>
    <cellStyle name="SAPBEXexcGood1 5" xfId="49578"/>
    <cellStyle name="SAPBEXexcGood1 6" xfId="49579"/>
    <cellStyle name="SAPBEXexcGood1 7" xfId="49580"/>
    <cellStyle name="SAPBEXexcGood1 8" xfId="49581"/>
    <cellStyle name="SAPBEXexcGood2" xfId="49582"/>
    <cellStyle name="SAPBEXexcGood2 2" xfId="49583"/>
    <cellStyle name="SAPBEXexcGood2 3" xfId="49584"/>
    <cellStyle name="SAPBEXexcGood2 4" xfId="49585"/>
    <cellStyle name="SAPBEXexcGood2 5" xfId="49586"/>
    <cellStyle name="SAPBEXexcGood2 6" xfId="49587"/>
    <cellStyle name="SAPBEXexcGood2 7" xfId="49588"/>
    <cellStyle name="SAPBEXexcGood2 8" xfId="49589"/>
    <cellStyle name="SAPBEXexcGood3" xfId="49590"/>
    <cellStyle name="SAPBEXexcGood3 2" xfId="49591"/>
    <cellStyle name="SAPBEXexcGood3 3" xfId="49592"/>
    <cellStyle name="SAPBEXexcGood3 4" xfId="49593"/>
    <cellStyle name="SAPBEXexcGood3 5" xfId="49594"/>
    <cellStyle name="SAPBEXexcGood3 6" xfId="49595"/>
    <cellStyle name="SAPBEXexcGood3 7" xfId="49596"/>
    <cellStyle name="SAPBEXexcGood3 8" xfId="49597"/>
    <cellStyle name="SAPBEXfilterDrill" xfId="49598"/>
    <cellStyle name="SAPBEXfilterItem" xfId="49599"/>
    <cellStyle name="SAPBEXfilterText" xfId="49600"/>
    <cellStyle name="SAPBEXfilterText 2" xfId="49601"/>
    <cellStyle name="SAPBEXfilterText 3" xfId="49602"/>
    <cellStyle name="SAPBEXfilterText 3 2" xfId="49603"/>
    <cellStyle name="SAPBEXformats" xfId="49604"/>
    <cellStyle name="SAPBEXformats 2" xfId="49605"/>
    <cellStyle name="SAPBEXformats 3" xfId="49606"/>
    <cellStyle name="SAPBEXformats 4" xfId="49607"/>
    <cellStyle name="SAPBEXformats 5" xfId="49608"/>
    <cellStyle name="SAPBEXformats 6" xfId="49609"/>
    <cellStyle name="SAPBEXformats 7" xfId="49610"/>
    <cellStyle name="SAPBEXformats 8" xfId="49611"/>
    <cellStyle name="SAPBEXheaderItem" xfId="49612"/>
    <cellStyle name="SAPBEXheaderItem 2" xfId="49613"/>
    <cellStyle name="SAPBEXheaderItem 3" xfId="49614"/>
    <cellStyle name="SAPBEXheaderItem 3 2" xfId="49615"/>
    <cellStyle name="SAPBEXheaderText" xfId="49616"/>
    <cellStyle name="SAPBEXheaderText 2" xfId="49617"/>
    <cellStyle name="SAPBEXheaderText 3" xfId="49618"/>
    <cellStyle name="SAPBEXheaderText 3 2" xfId="49619"/>
    <cellStyle name="SAPBEXHLevel0" xfId="49620"/>
    <cellStyle name="SAPBEXHLevel0 2" xfId="49621"/>
    <cellStyle name="SAPBEXHLevel0 3" xfId="49622"/>
    <cellStyle name="SAPBEXHLevel0 3 2" xfId="49623"/>
    <cellStyle name="SAPBEXHLevel0 4" xfId="49624"/>
    <cellStyle name="SAPBEXHLevel0 5" xfId="49625"/>
    <cellStyle name="SAPBEXHLevel0 6" xfId="49626"/>
    <cellStyle name="SAPBEXHLevel0 7" xfId="49627"/>
    <cellStyle name="SAPBEXHLevel0 8" xfId="49628"/>
    <cellStyle name="SAPBEXHLevel0X" xfId="49629"/>
    <cellStyle name="SAPBEXHLevel0X 2" xfId="49630"/>
    <cellStyle name="SAPBEXHLevel0X 3" xfId="49631"/>
    <cellStyle name="SAPBEXHLevel0X 3 2" xfId="49632"/>
    <cellStyle name="SAPBEXHLevel0X 4" xfId="49633"/>
    <cellStyle name="SAPBEXHLevel0X 5" xfId="49634"/>
    <cellStyle name="SAPBEXHLevel0X 6" xfId="49635"/>
    <cellStyle name="SAPBEXHLevel0X 7" xfId="49636"/>
    <cellStyle name="SAPBEXHLevel0X 8" xfId="49637"/>
    <cellStyle name="SAPBEXHLevel1" xfId="49638"/>
    <cellStyle name="SAPBEXHLevel1 2" xfId="49639"/>
    <cellStyle name="SAPBEXHLevel1 3" xfId="49640"/>
    <cellStyle name="SAPBEXHLevel1 3 2" xfId="49641"/>
    <cellStyle name="SAPBEXHLevel1 4" xfId="49642"/>
    <cellStyle name="SAPBEXHLevel1 5" xfId="49643"/>
    <cellStyle name="SAPBEXHLevel1 6" xfId="49644"/>
    <cellStyle name="SAPBEXHLevel1 7" xfId="49645"/>
    <cellStyle name="SAPBEXHLevel1 8" xfId="49646"/>
    <cellStyle name="SAPBEXHLevel1X" xfId="49647"/>
    <cellStyle name="SAPBEXHLevel1X 2" xfId="49648"/>
    <cellStyle name="SAPBEXHLevel1X 3" xfId="49649"/>
    <cellStyle name="SAPBEXHLevel1X 3 2" xfId="49650"/>
    <cellStyle name="SAPBEXHLevel1X 4" xfId="49651"/>
    <cellStyle name="SAPBEXHLevel1X 5" xfId="49652"/>
    <cellStyle name="SAPBEXHLevel1X 6" xfId="49653"/>
    <cellStyle name="SAPBEXHLevel1X 7" xfId="49654"/>
    <cellStyle name="SAPBEXHLevel1X 8" xfId="49655"/>
    <cellStyle name="SAPBEXHLevel2" xfId="49656"/>
    <cellStyle name="SAPBEXHLevel2 2" xfId="49657"/>
    <cellStyle name="SAPBEXHLevel2 3" xfId="49658"/>
    <cellStyle name="SAPBEXHLevel2 3 2" xfId="49659"/>
    <cellStyle name="SAPBEXHLevel2 4" xfId="49660"/>
    <cellStyle name="SAPBEXHLevel2 5" xfId="49661"/>
    <cellStyle name="SAPBEXHLevel2 6" xfId="49662"/>
    <cellStyle name="SAPBEXHLevel2 7" xfId="49663"/>
    <cellStyle name="SAPBEXHLevel2 8" xfId="49664"/>
    <cellStyle name="SAPBEXHLevel2X" xfId="49665"/>
    <cellStyle name="SAPBEXHLevel2X 2" xfId="49666"/>
    <cellStyle name="SAPBEXHLevel2X 3" xfId="49667"/>
    <cellStyle name="SAPBEXHLevel2X 3 2" xfId="49668"/>
    <cellStyle name="SAPBEXHLevel2X 4" xfId="49669"/>
    <cellStyle name="SAPBEXHLevel2X 5" xfId="49670"/>
    <cellStyle name="SAPBEXHLevel2X 6" xfId="49671"/>
    <cellStyle name="SAPBEXHLevel2X 7" xfId="49672"/>
    <cellStyle name="SAPBEXHLevel2X 8" xfId="49673"/>
    <cellStyle name="SAPBEXHLevel3" xfId="49674"/>
    <cellStyle name="SAPBEXHLevel3 2" xfId="49675"/>
    <cellStyle name="SAPBEXHLevel3 3" xfId="49676"/>
    <cellStyle name="SAPBEXHLevel3 3 2" xfId="49677"/>
    <cellStyle name="SAPBEXHLevel3 4" xfId="49678"/>
    <cellStyle name="SAPBEXHLevel3 5" xfId="49679"/>
    <cellStyle name="SAPBEXHLevel3 6" xfId="49680"/>
    <cellStyle name="SAPBEXHLevel3 7" xfId="49681"/>
    <cellStyle name="SAPBEXHLevel3 8" xfId="49682"/>
    <cellStyle name="SAPBEXHLevel3X" xfId="49683"/>
    <cellStyle name="SAPBEXHLevel3X 2" xfId="49684"/>
    <cellStyle name="SAPBEXHLevel3X 3" xfId="49685"/>
    <cellStyle name="SAPBEXHLevel3X 3 2" xfId="49686"/>
    <cellStyle name="SAPBEXHLevel3X 4" xfId="49687"/>
    <cellStyle name="SAPBEXHLevel3X 5" xfId="49688"/>
    <cellStyle name="SAPBEXHLevel3X 6" xfId="49689"/>
    <cellStyle name="SAPBEXHLevel3X 7" xfId="49690"/>
    <cellStyle name="SAPBEXHLevel3X 8" xfId="49691"/>
    <cellStyle name="SAPBEXinputData" xfId="49692"/>
    <cellStyle name="SAPBEXinputData 10" xfId="49693"/>
    <cellStyle name="SAPBEXinputData 11" xfId="49694"/>
    <cellStyle name="SAPBEXinputData 12" xfId="55631"/>
    <cellStyle name="SAPBEXinputData 2" xfId="49695"/>
    <cellStyle name="SAPBEXinputData 2 10" xfId="49696"/>
    <cellStyle name="SAPBEXinputData 2 11" xfId="55637"/>
    <cellStyle name="SAPBEXinputData 2 2" xfId="49697"/>
    <cellStyle name="SAPBEXinputData 2 3" xfId="49698"/>
    <cellStyle name="SAPBEXinputData 2 4" xfId="49699"/>
    <cellStyle name="SAPBEXinputData 2 5" xfId="49700"/>
    <cellStyle name="SAPBEXinputData 2 6" xfId="49701"/>
    <cellStyle name="SAPBEXinputData 2 7" xfId="49702"/>
    <cellStyle name="SAPBEXinputData 2 8" xfId="49703"/>
    <cellStyle name="SAPBEXinputData 2 9" xfId="49704"/>
    <cellStyle name="SAPBEXinputData 3" xfId="49705"/>
    <cellStyle name="SAPBEXinputData 3 2" xfId="49706"/>
    <cellStyle name="SAPBEXinputData 4" xfId="49707"/>
    <cellStyle name="SAPBEXinputData 5" xfId="49708"/>
    <cellStyle name="SAPBEXinputData 6" xfId="49709"/>
    <cellStyle name="SAPBEXinputData 7" xfId="49710"/>
    <cellStyle name="SAPBEXinputData 8" xfId="49711"/>
    <cellStyle name="SAPBEXinputData 9" xfId="49712"/>
    <cellStyle name="SAPBEXresData" xfId="49713"/>
    <cellStyle name="SAPBEXresData 2" xfId="49714"/>
    <cellStyle name="SAPBEXresData 3" xfId="49715"/>
    <cellStyle name="SAPBEXresData 4" xfId="49716"/>
    <cellStyle name="SAPBEXresData 5" xfId="49717"/>
    <cellStyle name="SAPBEXresData 6" xfId="49718"/>
    <cellStyle name="SAPBEXresData 7" xfId="49719"/>
    <cellStyle name="SAPBEXresData 8" xfId="49720"/>
    <cellStyle name="SAPBEXresDataEmph" xfId="49721"/>
    <cellStyle name="SAPBEXresDataEmph 2" xfId="49722"/>
    <cellStyle name="SAPBEXresDataEmph 3" xfId="49723"/>
    <cellStyle name="SAPBEXresDataEmph 4" xfId="49724"/>
    <cellStyle name="SAPBEXresDataEmph 5" xfId="49725"/>
    <cellStyle name="SAPBEXresDataEmph 6" xfId="49726"/>
    <cellStyle name="SAPBEXresDataEmph 7" xfId="49727"/>
    <cellStyle name="SAPBEXresDataEmph 8" xfId="49728"/>
    <cellStyle name="SAPBEXresItem" xfId="49729"/>
    <cellStyle name="SAPBEXresItem 2" xfId="49730"/>
    <cellStyle name="SAPBEXresItem 3" xfId="49731"/>
    <cellStyle name="SAPBEXresItem 4" xfId="49732"/>
    <cellStyle name="SAPBEXresItem 5" xfId="49733"/>
    <cellStyle name="SAPBEXresItem 6" xfId="49734"/>
    <cellStyle name="SAPBEXresItem 7" xfId="49735"/>
    <cellStyle name="SAPBEXresItem 8" xfId="49736"/>
    <cellStyle name="SAPBEXresItemX" xfId="49737"/>
    <cellStyle name="SAPBEXresItemX 2" xfId="49738"/>
    <cellStyle name="SAPBEXresItemX 3" xfId="49739"/>
    <cellStyle name="SAPBEXresItemX 4" xfId="49740"/>
    <cellStyle name="SAPBEXresItemX 5" xfId="49741"/>
    <cellStyle name="SAPBEXresItemX 6" xfId="49742"/>
    <cellStyle name="SAPBEXresItemX 7" xfId="49743"/>
    <cellStyle name="SAPBEXresItemX 8" xfId="49744"/>
    <cellStyle name="SAPBEXstdData" xfId="49745"/>
    <cellStyle name="SAPBEXstdData 2" xfId="49746"/>
    <cellStyle name="SAPBEXstdData 3" xfId="49747"/>
    <cellStyle name="SAPBEXstdData 4" xfId="49748"/>
    <cellStyle name="SAPBEXstdData 5" xfId="49749"/>
    <cellStyle name="SAPBEXstdData 6" xfId="49750"/>
    <cellStyle name="SAPBEXstdData 7" xfId="49751"/>
    <cellStyle name="SAPBEXstdData 8" xfId="49752"/>
    <cellStyle name="SAPBEXstdDataEmph" xfId="49753"/>
    <cellStyle name="SAPBEXstdDataEmph 2" xfId="49754"/>
    <cellStyle name="SAPBEXstdDataEmph 3" xfId="49755"/>
    <cellStyle name="SAPBEXstdDataEmph 4" xfId="49756"/>
    <cellStyle name="SAPBEXstdDataEmph 5" xfId="49757"/>
    <cellStyle name="SAPBEXstdDataEmph 6" xfId="49758"/>
    <cellStyle name="SAPBEXstdDataEmph 7" xfId="49759"/>
    <cellStyle name="SAPBEXstdDataEmph 8" xfId="49760"/>
    <cellStyle name="SAPBEXstdItem" xfId="49761"/>
    <cellStyle name="SAPBEXstdItem 2" xfId="49762"/>
    <cellStyle name="SAPBEXstdItem 3" xfId="49763"/>
    <cellStyle name="SAPBEXstdItem 4" xfId="49764"/>
    <cellStyle name="SAPBEXstdItem 5" xfId="49765"/>
    <cellStyle name="SAPBEXstdItem 6" xfId="49766"/>
    <cellStyle name="SAPBEXstdItem 7" xfId="49767"/>
    <cellStyle name="SAPBEXstdItem 8" xfId="49768"/>
    <cellStyle name="SAPBEXstdItemX" xfId="49769"/>
    <cellStyle name="SAPBEXstdItemX 2" xfId="49770"/>
    <cellStyle name="SAPBEXstdItemX 3" xfId="49771"/>
    <cellStyle name="SAPBEXstdItemX 4" xfId="49772"/>
    <cellStyle name="SAPBEXstdItemX 5" xfId="49773"/>
    <cellStyle name="SAPBEXstdItemX 6" xfId="49774"/>
    <cellStyle name="SAPBEXstdItemX 7" xfId="49775"/>
    <cellStyle name="SAPBEXstdItemX 8" xfId="49776"/>
    <cellStyle name="SAPBEXtitle" xfId="49777"/>
    <cellStyle name="SAPBEXtitle 2" xfId="49778"/>
    <cellStyle name="SAPBEXtitle 2 2" xfId="49779"/>
    <cellStyle name="SAPBEXtitle 3" xfId="49780"/>
    <cellStyle name="SAPBEXtitle 3 2" xfId="49781"/>
    <cellStyle name="SAPBEXundefined" xfId="49782"/>
    <cellStyle name="SAPBEXundefined 2" xfId="49783"/>
    <cellStyle name="SAPBEXundefined 3" xfId="49784"/>
    <cellStyle name="SAPBEXundefined 4" xfId="49785"/>
    <cellStyle name="SAPBEXundefined 5" xfId="49786"/>
    <cellStyle name="SAPBEXundefined 6" xfId="49787"/>
    <cellStyle name="SAPBEXundefined 7" xfId="49788"/>
    <cellStyle name="SAPBEXundefined 8" xfId="49789"/>
    <cellStyle name="Sheet Title" xfId="49790"/>
    <cellStyle name="Style 1" xfId="49791"/>
    <cellStyle name="Style 1 2" xfId="49792"/>
    <cellStyle name="Style 1 2 2" xfId="49793"/>
    <cellStyle name="Style 1 3" xfId="49794"/>
    <cellStyle name="Style 1 3 2" xfId="49795"/>
    <cellStyle name="Style 1 4" xfId="49796"/>
    <cellStyle name="Style 1 5" xfId="49797"/>
    <cellStyle name="Style 2" xfId="49798"/>
    <cellStyle name="Title 10" xfId="49799"/>
    <cellStyle name="Title 10 2" xfId="49800"/>
    <cellStyle name="Title 10 3" xfId="49801"/>
    <cellStyle name="Title 11" xfId="49802"/>
    <cellStyle name="Title 11 2" xfId="49803"/>
    <cellStyle name="Title 11 3" xfId="49804"/>
    <cellStyle name="Title 12" xfId="49805"/>
    <cellStyle name="Title 12 10" xfId="49806"/>
    <cellStyle name="Title 12 10 2" xfId="49807"/>
    <cellStyle name="Title 12 11" xfId="49808"/>
    <cellStyle name="Title 12 11 2" xfId="49809"/>
    <cellStyle name="Title 12 12" xfId="49810"/>
    <cellStyle name="Title 12 12 2" xfId="49811"/>
    <cellStyle name="Title 12 13" xfId="49812"/>
    <cellStyle name="Title 12 13 2" xfId="49813"/>
    <cellStyle name="Title 12 14" xfId="49814"/>
    <cellStyle name="Title 12 14 2" xfId="49815"/>
    <cellStyle name="Title 12 15" xfId="49816"/>
    <cellStyle name="Title 12 15 2" xfId="49817"/>
    <cellStyle name="Title 12 16" xfId="49818"/>
    <cellStyle name="Title 12 16 2" xfId="49819"/>
    <cellStyle name="Title 12 17" xfId="49820"/>
    <cellStyle name="Title 12 17 2" xfId="49821"/>
    <cellStyle name="Title 12 18" xfId="49822"/>
    <cellStyle name="Title 12 18 2" xfId="49823"/>
    <cellStyle name="Title 12 19" xfId="49824"/>
    <cellStyle name="Title 12 19 2" xfId="49825"/>
    <cellStyle name="Title 12 2" xfId="49826"/>
    <cellStyle name="Title 12 2 2" xfId="49827"/>
    <cellStyle name="Title 12 20" xfId="49828"/>
    <cellStyle name="Title 12 20 2" xfId="49829"/>
    <cellStyle name="Title 12 21" xfId="49830"/>
    <cellStyle name="Title 12 21 2" xfId="49831"/>
    <cellStyle name="Title 12 22" xfId="49832"/>
    <cellStyle name="Title 12 22 2" xfId="49833"/>
    <cellStyle name="Title 12 23" xfId="49834"/>
    <cellStyle name="Title 12 23 2" xfId="49835"/>
    <cellStyle name="Title 12 24" xfId="49836"/>
    <cellStyle name="Title 12 24 2" xfId="49837"/>
    <cellStyle name="Title 12 25" xfId="49838"/>
    <cellStyle name="Title 12 25 2" xfId="49839"/>
    <cellStyle name="Title 12 26" xfId="49840"/>
    <cellStyle name="Title 12 26 2" xfId="49841"/>
    <cellStyle name="Title 12 27" xfId="49842"/>
    <cellStyle name="Title 12 27 2" xfId="49843"/>
    <cellStyle name="Title 12 28" xfId="49844"/>
    <cellStyle name="Title 12 28 2" xfId="49845"/>
    <cellStyle name="Title 12 29" xfId="49846"/>
    <cellStyle name="Title 12 29 2" xfId="49847"/>
    <cellStyle name="Title 12 3" xfId="49848"/>
    <cellStyle name="Title 12 3 2" xfId="49849"/>
    <cellStyle name="Title 12 30" xfId="49850"/>
    <cellStyle name="Title 12 30 2" xfId="49851"/>
    <cellStyle name="Title 12 31" xfId="49852"/>
    <cellStyle name="Title 12 4" xfId="49853"/>
    <cellStyle name="Title 12 4 2" xfId="49854"/>
    <cellStyle name="Title 12 5" xfId="49855"/>
    <cellStyle name="Title 12 5 2" xfId="49856"/>
    <cellStyle name="Title 12 6" xfId="49857"/>
    <cellStyle name="Title 12 6 2" xfId="49858"/>
    <cellStyle name="Title 12 7" xfId="49859"/>
    <cellStyle name="Title 12 7 2" xfId="49860"/>
    <cellStyle name="Title 12 8" xfId="49861"/>
    <cellStyle name="Title 12 8 2" xfId="49862"/>
    <cellStyle name="Title 12 9" xfId="49863"/>
    <cellStyle name="Title 12 9 2" xfId="49864"/>
    <cellStyle name="Title 13" xfId="49865"/>
    <cellStyle name="Title 13 2" xfId="49866"/>
    <cellStyle name="Title 14" xfId="49867"/>
    <cellStyle name="Title 14 2" xfId="49868"/>
    <cellStyle name="Title 15" xfId="49869"/>
    <cellStyle name="Title 15 2" xfId="49870"/>
    <cellStyle name="Title 16" xfId="49871"/>
    <cellStyle name="Title 17" xfId="49872"/>
    <cellStyle name="Title 18" xfId="49873"/>
    <cellStyle name="Title 2" xfId="49874"/>
    <cellStyle name="Title 2 10" xfId="49875"/>
    <cellStyle name="Title 2 10 2" xfId="49876"/>
    <cellStyle name="Title 2 11" xfId="49877"/>
    <cellStyle name="Title 2 11 2" xfId="49878"/>
    <cellStyle name="Title 2 12" xfId="49879"/>
    <cellStyle name="Title 2 2" xfId="49880"/>
    <cellStyle name="Title 2 2 2" xfId="49881"/>
    <cellStyle name="Title 2 2 3" xfId="49882"/>
    <cellStyle name="Title 2 3" xfId="49883"/>
    <cellStyle name="Title 2 3 2" xfId="49884"/>
    <cellStyle name="Title 2 3 3" xfId="49885"/>
    <cellStyle name="Title 2 4" xfId="49886"/>
    <cellStyle name="Title 2 4 2" xfId="49887"/>
    <cellStyle name="Title 2 4 3" xfId="49888"/>
    <cellStyle name="Title 2 5" xfId="49889"/>
    <cellStyle name="Title 2 5 2" xfId="49890"/>
    <cellStyle name="Title 2 5 3" xfId="49891"/>
    <cellStyle name="Title 2 6" xfId="49892"/>
    <cellStyle name="Title 2 6 2" xfId="49893"/>
    <cellStyle name="Title 2 6 3" xfId="49894"/>
    <cellStyle name="Title 2 7" xfId="49895"/>
    <cellStyle name="Title 2 7 2" xfId="49896"/>
    <cellStyle name="Title 2 7 3" xfId="49897"/>
    <cellStyle name="Title 2 8" xfId="49898"/>
    <cellStyle name="Title 2 8 2" xfId="49899"/>
    <cellStyle name="Title 2 8 3" xfId="49900"/>
    <cellStyle name="Title 2 9" xfId="49901"/>
    <cellStyle name="Title 3" xfId="49902"/>
    <cellStyle name="Title 3 2" xfId="49903"/>
    <cellStyle name="Title 3 2 2" xfId="49904"/>
    <cellStyle name="Title 3 3" xfId="49905"/>
    <cellStyle name="Title 3 4" xfId="49906"/>
    <cellStyle name="Title 4" xfId="49907"/>
    <cellStyle name="Title 4 2" xfId="49908"/>
    <cellStyle name="Title 4 2 2" xfId="49909"/>
    <cellStyle name="Title 4 3" xfId="49910"/>
    <cellStyle name="Title 4 4" xfId="49911"/>
    <cellStyle name="Title 5" xfId="49912"/>
    <cellStyle name="Title 5 2" xfId="49913"/>
    <cellStyle name="Title 5 2 2" xfId="49914"/>
    <cellStyle name="Title 5 3" xfId="49915"/>
    <cellStyle name="Title 5 4" xfId="49916"/>
    <cellStyle name="Title 6" xfId="49917"/>
    <cellStyle name="Title 6 2" xfId="49918"/>
    <cellStyle name="Title 6 2 2" xfId="49919"/>
    <cellStyle name="Title 6 3" xfId="49920"/>
    <cellStyle name="Title 6 4" xfId="49921"/>
    <cellStyle name="Title 7" xfId="49922"/>
    <cellStyle name="Title 7 10" xfId="49923"/>
    <cellStyle name="Title 7 10 2" xfId="49924"/>
    <cellStyle name="Title 7 11" xfId="49925"/>
    <cellStyle name="Title 7 11 2" xfId="49926"/>
    <cellStyle name="Title 7 12" xfId="49927"/>
    <cellStyle name="Title 7 13" xfId="49928"/>
    <cellStyle name="Title 7 2" xfId="49929"/>
    <cellStyle name="Title 7 2 2" xfId="49930"/>
    <cellStyle name="Title 7 3" xfId="49931"/>
    <cellStyle name="Title 7 3 2" xfId="49932"/>
    <cellStyle name="Title 7 4" xfId="49933"/>
    <cellStyle name="Title 7 4 2" xfId="49934"/>
    <cellStyle name="Title 7 5" xfId="49935"/>
    <cellStyle name="Title 7 5 2" xfId="49936"/>
    <cellStyle name="Title 7 6" xfId="49937"/>
    <cellStyle name="Title 7 6 2" xfId="49938"/>
    <cellStyle name="Title 7 7" xfId="49939"/>
    <cellStyle name="Title 7 7 2" xfId="49940"/>
    <cellStyle name="Title 7 8" xfId="49941"/>
    <cellStyle name="Title 7 8 2" xfId="49942"/>
    <cellStyle name="Title 7 9" xfId="49943"/>
    <cellStyle name="Title 7 9 2" xfId="49944"/>
    <cellStyle name="Title 8" xfId="49945"/>
    <cellStyle name="Title 8 2" xfId="49946"/>
    <cellStyle name="Title 8 3" xfId="49947"/>
    <cellStyle name="Title 9" xfId="49948"/>
    <cellStyle name="Title 9 2" xfId="49949"/>
    <cellStyle name="Title 9 3" xfId="49950"/>
    <cellStyle name="Total 10" xfId="49951"/>
    <cellStyle name="Total 10 10" xfId="49952"/>
    <cellStyle name="Total 10 10 2" xfId="49953"/>
    <cellStyle name="Total 10 10 3" xfId="49954"/>
    <cellStyle name="Total 10 10 4" xfId="49955"/>
    <cellStyle name="Total 10 11" xfId="49956"/>
    <cellStyle name="Total 10 11 2" xfId="49957"/>
    <cellStyle name="Total 10 11 3" xfId="49958"/>
    <cellStyle name="Total 10 11 4" xfId="49959"/>
    <cellStyle name="Total 10 12" xfId="49960"/>
    <cellStyle name="Total 10 12 2" xfId="49961"/>
    <cellStyle name="Total 10 12 3" xfId="49962"/>
    <cellStyle name="Total 10 12 4" xfId="49963"/>
    <cellStyle name="Total 10 13" xfId="49964"/>
    <cellStyle name="Total 10 13 2" xfId="49965"/>
    <cellStyle name="Total 10 13 3" xfId="49966"/>
    <cellStyle name="Total 10 13 4" xfId="49967"/>
    <cellStyle name="Total 10 14" xfId="49968"/>
    <cellStyle name="Total 10 14 2" xfId="49969"/>
    <cellStyle name="Total 10 14 3" xfId="49970"/>
    <cellStyle name="Total 10 14 4" xfId="49971"/>
    <cellStyle name="Total 10 15" xfId="49972"/>
    <cellStyle name="Total 10 15 2" xfId="49973"/>
    <cellStyle name="Total 10 15 3" xfId="49974"/>
    <cellStyle name="Total 10 15 4" xfId="49975"/>
    <cellStyle name="Total 10 16" xfId="49976"/>
    <cellStyle name="Total 10 16 2" xfId="49977"/>
    <cellStyle name="Total 10 16 3" xfId="49978"/>
    <cellStyle name="Total 10 16 4" xfId="49979"/>
    <cellStyle name="Total 10 17" xfId="49980"/>
    <cellStyle name="Total 10 17 2" xfId="49981"/>
    <cellStyle name="Total 10 17 3" xfId="49982"/>
    <cellStyle name="Total 10 17 4" xfId="49983"/>
    <cellStyle name="Total 10 18" xfId="49984"/>
    <cellStyle name="Total 10 18 2" xfId="49985"/>
    <cellStyle name="Total 10 18 3" xfId="49986"/>
    <cellStyle name="Total 10 18 4" xfId="49987"/>
    <cellStyle name="Total 10 19" xfId="49988"/>
    <cellStyle name="Total 10 19 2" xfId="49989"/>
    <cellStyle name="Total 10 19 3" xfId="49990"/>
    <cellStyle name="Total 10 19 4" xfId="49991"/>
    <cellStyle name="Total 10 2" xfId="49992"/>
    <cellStyle name="Total 10 2 2" xfId="49993"/>
    <cellStyle name="Total 10 2 3" xfId="49994"/>
    <cellStyle name="Total 10 2 4" xfId="49995"/>
    <cellStyle name="Total 10 20" xfId="49996"/>
    <cellStyle name="Total 10 20 2" xfId="49997"/>
    <cellStyle name="Total 10 20 3" xfId="49998"/>
    <cellStyle name="Total 10 20 4" xfId="49999"/>
    <cellStyle name="Total 10 21" xfId="50000"/>
    <cellStyle name="Total 10 22" xfId="50001"/>
    <cellStyle name="Total 10 23" xfId="50002"/>
    <cellStyle name="Total 10 3" xfId="50003"/>
    <cellStyle name="Total 10 3 2" xfId="50004"/>
    <cellStyle name="Total 10 3 3" xfId="50005"/>
    <cellStyle name="Total 10 3 4" xfId="50006"/>
    <cellStyle name="Total 10 4" xfId="50007"/>
    <cellStyle name="Total 10 4 2" xfId="50008"/>
    <cellStyle name="Total 10 4 3" xfId="50009"/>
    <cellStyle name="Total 10 4 4" xfId="50010"/>
    <cellStyle name="Total 10 5" xfId="50011"/>
    <cellStyle name="Total 10 5 2" xfId="50012"/>
    <cellStyle name="Total 10 5 3" xfId="50013"/>
    <cellStyle name="Total 10 5 4" xfId="50014"/>
    <cellStyle name="Total 10 6" xfId="50015"/>
    <cellStyle name="Total 10 6 2" xfId="50016"/>
    <cellStyle name="Total 10 6 3" xfId="50017"/>
    <cellStyle name="Total 10 6 4" xfId="50018"/>
    <cellStyle name="Total 10 7" xfId="50019"/>
    <cellStyle name="Total 10 7 2" xfId="50020"/>
    <cellStyle name="Total 10 7 3" xfId="50021"/>
    <cellStyle name="Total 10 7 4" xfId="50022"/>
    <cellStyle name="Total 10 8" xfId="50023"/>
    <cellStyle name="Total 10 8 2" xfId="50024"/>
    <cellStyle name="Total 10 8 3" xfId="50025"/>
    <cellStyle name="Total 10 8 4" xfId="50026"/>
    <cellStyle name="Total 10 9" xfId="50027"/>
    <cellStyle name="Total 10 9 2" xfId="50028"/>
    <cellStyle name="Total 10 9 3" xfId="50029"/>
    <cellStyle name="Total 10 9 4" xfId="50030"/>
    <cellStyle name="Total 11" xfId="50031"/>
    <cellStyle name="Total 11 10" xfId="50032"/>
    <cellStyle name="Total 11 10 2" xfId="50033"/>
    <cellStyle name="Total 11 10 3" xfId="50034"/>
    <cellStyle name="Total 11 10 4" xfId="50035"/>
    <cellStyle name="Total 11 11" xfId="50036"/>
    <cellStyle name="Total 11 11 2" xfId="50037"/>
    <cellStyle name="Total 11 11 3" xfId="50038"/>
    <cellStyle name="Total 11 11 4" xfId="50039"/>
    <cellStyle name="Total 11 12" xfId="50040"/>
    <cellStyle name="Total 11 12 2" xfId="50041"/>
    <cellStyle name="Total 11 12 3" xfId="50042"/>
    <cellStyle name="Total 11 12 4" xfId="50043"/>
    <cellStyle name="Total 11 13" xfId="50044"/>
    <cellStyle name="Total 11 13 2" xfId="50045"/>
    <cellStyle name="Total 11 13 3" xfId="50046"/>
    <cellStyle name="Total 11 13 4" xfId="50047"/>
    <cellStyle name="Total 11 14" xfId="50048"/>
    <cellStyle name="Total 11 14 2" xfId="50049"/>
    <cellStyle name="Total 11 14 3" xfId="50050"/>
    <cellStyle name="Total 11 14 4" xfId="50051"/>
    <cellStyle name="Total 11 15" xfId="50052"/>
    <cellStyle name="Total 11 15 2" xfId="50053"/>
    <cellStyle name="Total 11 15 3" xfId="50054"/>
    <cellStyle name="Total 11 15 4" xfId="50055"/>
    <cellStyle name="Total 11 16" xfId="50056"/>
    <cellStyle name="Total 11 16 2" xfId="50057"/>
    <cellStyle name="Total 11 16 3" xfId="50058"/>
    <cellStyle name="Total 11 16 4" xfId="50059"/>
    <cellStyle name="Total 11 17" xfId="50060"/>
    <cellStyle name="Total 11 17 2" xfId="50061"/>
    <cellStyle name="Total 11 17 3" xfId="50062"/>
    <cellStyle name="Total 11 17 4" xfId="50063"/>
    <cellStyle name="Total 11 18" xfId="50064"/>
    <cellStyle name="Total 11 18 2" xfId="50065"/>
    <cellStyle name="Total 11 18 3" xfId="50066"/>
    <cellStyle name="Total 11 18 4" xfId="50067"/>
    <cellStyle name="Total 11 19" xfId="50068"/>
    <cellStyle name="Total 11 19 2" xfId="50069"/>
    <cellStyle name="Total 11 19 3" xfId="50070"/>
    <cellStyle name="Total 11 19 4" xfId="50071"/>
    <cellStyle name="Total 11 2" xfId="50072"/>
    <cellStyle name="Total 11 2 2" xfId="50073"/>
    <cellStyle name="Total 11 2 3" xfId="50074"/>
    <cellStyle name="Total 11 2 4" xfId="50075"/>
    <cellStyle name="Total 11 20" xfId="50076"/>
    <cellStyle name="Total 11 20 2" xfId="50077"/>
    <cellStyle name="Total 11 20 3" xfId="50078"/>
    <cellStyle name="Total 11 20 4" xfId="50079"/>
    <cellStyle name="Total 11 21" xfId="50080"/>
    <cellStyle name="Total 11 22" xfId="50081"/>
    <cellStyle name="Total 11 23" xfId="50082"/>
    <cellStyle name="Total 11 3" xfId="50083"/>
    <cellStyle name="Total 11 3 2" xfId="50084"/>
    <cellStyle name="Total 11 3 3" xfId="50085"/>
    <cellStyle name="Total 11 3 4" xfId="50086"/>
    <cellStyle name="Total 11 4" xfId="50087"/>
    <cellStyle name="Total 11 4 2" xfId="50088"/>
    <cellStyle name="Total 11 4 3" xfId="50089"/>
    <cellStyle name="Total 11 4 4" xfId="50090"/>
    <cellStyle name="Total 11 5" xfId="50091"/>
    <cellStyle name="Total 11 5 2" xfId="50092"/>
    <cellStyle name="Total 11 5 3" xfId="50093"/>
    <cellStyle name="Total 11 5 4" xfId="50094"/>
    <cellStyle name="Total 11 6" xfId="50095"/>
    <cellStyle name="Total 11 6 2" xfId="50096"/>
    <cellStyle name="Total 11 6 3" xfId="50097"/>
    <cellStyle name="Total 11 6 4" xfId="50098"/>
    <cellStyle name="Total 11 7" xfId="50099"/>
    <cellStyle name="Total 11 7 2" xfId="50100"/>
    <cellStyle name="Total 11 7 3" xfId="50101"/>
    <cellStyle name="Total 11 7 4" xfId="50102"/>
    <cellStyle name="Total 11 8" xfId="50103"/>
    <cellStyle name="Total 11 8 2" xfId="50104"/>
    <cellStyle name="Total 11 8 3" xfId="50105"/>
    <cellStyle name="Total 11 8 4" xfId="50106"/>
    <cellStyle name="Total 11 9" xfId="50107"/>
    <cellStyle name="Total 11 9 2" xfId="50108"/>
    <cellStyle name="Total 11 9 3" xfId="50109"/>
    <cellStyle name="Total 11 9 4" xfId="50110"/>
    <cellStyle name="Total 12" xfId="50111"/>
    <cellStyle name="Total 12 10" xfId="50112"/>
    <cellStyle name="Total 12 10 10" xfId="50113"/>
    <cellStyle name="Total 12 10 10 2" xfId="50114"/>
    <cellStyle name="Total 12 10 10 3" xfId="50115"/>
    <cellStyle name="Total 12 10 10 4" xfId="50116"/>
    <cellStyle name="Total 12 10 11" xfId="50117"/>
    <cellStyle name="Total 12 10 11 2" xfId="50118"/>
    <cellStyle name="Total 12 10 11 3" xfId="50119"/>
    <cellStyle name="Total 12 10 11 4" xfId="50120"/>
    <cellStyle name="Total 12 10 12" xfId="50121"/>
    <cellStyle name="Total 12 10 12 2" xfId="50122"/>
    <cellStyle name="Total 12 10 12 3" xfId="50123"/>
    <cellStyle name="Total 12 10 12 4" xfId="50124"/>
    <cellStyle name="Total 12 10 13" xfId="50125"/>
    <cellStyle name="Total 12 10 13 2" xfId="50126"/>
    <cellStyle name="Total 12 10 13 3" xfId="50127"/>
    <cellStyle name="Total 12 10 13 4" xfId="50128"/>
    <cellStyle name="Total 12 10 14" xfId="50129"/>
    <cellStyle name="Total 12 10 14 2" xfId="50130"/>
    <cellStyle name="Total 12 10 14 3" xfId="50131"/>
    <cellStyle name="Total 12 10 14 4" xfId="50132"/>
    <cellStyle name="Total 12 10 15" xfId="50133"/>
    <cellStyle name="Total 12 10 15 2" xfId="50134"/>
    <cellStyle name="Total 12 10 15 3" xfId="50135"/>
    <cellStyle name="Total 12 10 15 4" xfId="50136"/>
    <cellStyle name="Total 12 10 16" xfId="50137"/>
    <cellStyle name="Total 12 10 16 2" xfId="50138"/>
    <cellStyle name="Total 12 10 16 3" xfId="50139"/>
    <cellStyle name="Total 12 10 16 4" xfId="50140"/>
    <cellStyle name="Total 12 10 17" xfId="50141"/>
    <cellStyle name="Total 12 10 17 2" xfId="50142"/>
    <cellStyle name="Total 12 10 17 3" xfId="50143"/>
    <cellStyle name="Total 12 10 17 4" xfId="50144"/>
    <cellStyle name="Total 12 10 18" xfId="50145"/>
    <cellStyle name="Total 12 10 18 2" xfId="50146"/>
    <cellStyle name="Total 12 10 18 3" xfId="50147"/>
    <cellStyle name="Total 12 10 18 4" xfId="50148"/>
    <cellStyle name="Total 12 10 19" xfId="50149"/>
    <cellStyle name="Total 12 10 19 2" xfId="50150"/>
    <cellStyle name="Total 12 10 19 3" xfId="50151"/>
    <cellStyle name="Total 12 10 19 4" xfId="50152"/>
    <cellStyle name="Total 12 10 2" xfId="50153"/>
    <cellStyle name="Total 12 10 2 2" xfId="50154"/>
    <cellStyle name="Total 12 10 2 3" xfId="50155"/>
    <cellStyle name="Total 12 10 2 4" xfId="50156"/>
    <cellStyle name="Total 12 10 20" xfId="50157"/>
    <cellStyle name="Total 12 10 20 2" xfId="50158"/>
    <cellStyle name="Total 12 10 20 3" xfId="50159"/>
    <cellStyle name="Total 12 10 20 4" xfId="50160"/>
    <cellStyle name="Total 12 10 21" xfId="50161"/>
    <cellStyle name="Total 12 10 22" xfId="50162"/>
    <cellStyle name="Total 12 10 3" xfId="50163"/>
    <cellStyle name="Total 12 10 3 2" xfId="50164"/>
    <cellStyle name="Total 12 10 3 3" xfId="50165"/>
    <cellStyle name="Total 12 10 3 4" xfId="50166"/>
    <cellStyle name="Total 12 10 4" xfId="50167"/>
    <cellStyle name="Total 12 10 4 2" xfId="50168"/>
    <cellStyle name="Total 12 10 4 3" xfId="50169"/>
    <cellStyle name="Total 12 10 4 4" xfId="50170"/>
    <cellStyle name="Total 12 10 5" xfId="50171"/>
    <cellStyle name="Total 12 10 5 2" xfId="50172"/>
    <cellStyle name="Total 12 10 5 3" xfId="50173"/>
    <cellStyle name="Total 12 10 5 4" xfId="50174"/>
    <cellStyle name="Total 12 10 6" xfId="50175"/>
    <cellStyle name="Total 12 10 6 2" xfId="50176"/>
    <cellStyle name="Total 12 10 6 3" xfId="50177"/>
    <cellStyle name="Total 12 10 6 4" xfId="50178"/>
    <cellStyle name="Total 12 10 7" xfId="50179"/>
    <cellStyle name="Total 12 10 7 2" xfId="50180"/>
    <cellStyle name="Total 12 10 7 3" xfId="50181"/>
    <cellStyle name="Total 12 10 7 4" xfId="50182"/>
    <cellStyle name="Total 12 10 8" xfId="50183"/>
    <cellStyle name="Total 12 10 8 2" xfId="50184"/>
    <cellStyle name="Total 12 10 8 3" xfId="50185"/>
    <cellStyle name="Total 12 10 8 4" xfId="50186"/>
    <cellStyle name="Total 12 10 9" xfId="50187"/>
    <cellStyle name="Total 12 10 9 2" xfId="50188"/>
    <cellStyle name="Total 12 10 9 3" xfId="50189"/>
    <cellStyle name="Total 12 10 9 4" xfId="50190"/>
    <cellStyle name="Total 12 11" xfId="50191"/>
    <cellStyle name="Total 12 11 10" xfId="50192"/>
    <cellStyle name="Total 12 11 10 2" xfId="50193"/>
    <cellStyle name="Total 12 11 10 3" xfId="50194"/>
    <cellStyle name="Total 12 11 10 4" xfId="50195"/>
    <cellStyle name="Total 12 11 11" xfId="50196"/>
    <cellStyle name="Total 12 11 11 2" xfId="50197"/>
    <cellStyle name="Total 12 11 11 3" xfId="50198"/>
    <cellStyle name="Total 12 11 11 4" xfId="50199"/>
    <cellStyle name="Total 12 11 12" xfId="50200"/>
    <cellStyle name="Total 12 11 12 2" xfId="50201"/>
    <cellStyle name="Total 12 11 12 3" xfId="50202"/>
    <cellStyle name="Total 12 11 12 4" xfId="50203"/>
    <cellStyle name="Total 12 11 13" xfId="50204"/>
    <cellStyle name="Total 12 11 13 2" xfId="50205"/>
    <cellStyle name="Total 12 11 13 3" xfId="50206"/>
    <cellStyle name="Total 12 11 13 4" xfId="50207"/>
    <cellStyle name="Total 12 11 14" xfId="50208"/>
    <cellStyle name="Total 12 11 14 2" xfId="50209"/>
    <cellStyle name="Total 12 11 14 3" xfId="50210"/>
    <cellStyle name="Total 12 11 14 4" xfId="50211"/>
    <cellStyle name="Total 12 11 15" xfId="50212"/>
    <cellStyle name="Total 12 11 15 2" xfId="50213"/>
    <cellStyle name="Total 12 11 15 3" xfId="50214"/>
    <cellStyle name="Total 12 11 15 4" xfId="50215"/>
    <cellStyle name="Total 12 11 16" xfId="50216"/>
    <cellStyle name="Total 12 11 16 2" xfId="50217"/>
    <cellStyle name="Total 12 11 16 3" xfId="50218"/>
    <cellStyle name="Total 12 11 16 4" xfId="50219"/>
    <cellStyle name="Total 12 11 17" xfId="50220"/>
    <cellStyle name="Total 12 11 17 2" xfId="50221"/>
    <cellStyle name="Total 12 11 17 3" xfId="50222"/>
    <cellStyle name="Total 12 11 17 4" xfId="50223"/>
    <cellStyle name="Total 12 11 18" xfId="50224"/>
    <cellStyle name="Total 12 11 18 2" xfId="50225"/>
    <cellStyle name="Total 12 11 18 3" xfId="50226"/>
    <cellStyle name="Total 12 11 18 4" xfId="50227"/>
    <cellStyle name="Total 12 11 19" xfId="50228"/>
    <cellStyle name="Total 12 11 19 2" xfId="50229"/>
    <cellStyle name="Total 12 11 19 3" xfId="50230"/>
    <cellStyle name="Total 12 11 19 4" xfId="50231"/>
    <cellStyle name="Total 12 11 2" xfId="50232"/>
    <cellStyle name="Total 12 11 2 2" xfId="50233"/>
    <cellStyle name="Total 12 11 2 3" xfId="50234"/>
    <cellStyle name="Total 12 11 2 4" xfId="50235"/>
    <cellStyle name="Total 12 11 20" xfId="50236"/>
    <cellStyle name="Total 12 11 20 2" xfId="50237"/>
    <cellStyle name="Total 12 11 20 3" xfId="50238"/>
    <cellStyle name="Total 12 11 20 4" xfId="50239"/>
    <cellStyle name="Total 12 11 21" xfId="50240"/>
    <cellStyle name="Total 12 11 22" xfId="50241"/>
    <cellStyle name="Total 12 11 3" xfId="50242"/>
    <cellStyle name="Total 12 11 3 2" xfId="50243"/>
    <cellStyle name="Total 12 11 3 3" xfId="50244"/>
    <cellStyle name="Total 12 11 3 4" xfId="50245"/>
    <cellStyle name="Total 12 11 4" xfId="50246"/>
    <cellStyle name="Total 12 11 4 2" xfId="50247"/>
    <cellStyle name="Total 12 11 4 3" xfId="50248"/>
    <cellStyle name="Total 12 11 4 4" xfId="50249"/>
    <cellStyle name="Total 12 11 5" xfId="50250"/>
    <cellStyle name="Total 12 11 5 2" xfId="50251"/>
    <cellStyle name="Total 12 11 5 3" xfId="50252"/>
    <cellStyle name="Total 12 11 5 4" xfId="50253"/>
    <cellStyle name="Total 12 11 6" xfId="50254"/>
    <cellStyle name="Total 12 11 6 2" xfId="50255"/>
    <cellStyle name="Total 12 11 6 3" xfId="50256"/>
    <cellStyle name="Total 12 11 6 4" xfId="50257"/>
    <cellStyle name="Total 12 11 7" xfId="50258"/>
    <cellStyle name="Total 12 11 7 2" xfId="50259"/>
    <cellStyle name="Total 12 11 7 3" xfId="50260"/>
    <cellStyle name="Total 12 11 7 4" xfId="50261"/>
    <cellStyle name="Total 12 11 8" xfId="50262"/>
    <cellStyle name="Total 12 11 8 2" xfId="50263"/>
    <cellStyle name="Total 12 11 8 3" xfId="50264"/>
    <cellStyle name="Total 12 11 8 4" xfId="50265"/>
    <cellStyle name="Total 12 11 9" xfId="50266"/>
    <cellStyle name="Total 12 11 9 2" xfId="50267"/>
    <cellStyle name="Total 12 11 9 3" xfId="50268"/>
    <cellStyle name="Total 12 11 9 4" xfId="50269"/>
    <cellStyle name="Total 12 12" xfId="50270"/>
    <cellStyle name="Total 12 12 10" xfId="50271"/>
    <cellStyle name="Total 12 12 10 2" xfId="50272"/>
    <cellStyle name="Total 12 12 10 3" xfId="50273"/>
    <cellStyle name="Total 12 12 10 4" xfId="50274"/>
    <cellStyle name="Total 12 12 11" xfId="50275"/>
    <cellStyle name="Total 12 12 11 2" xfId="50276"/>
    <cellStyle name="Total 12 12 11 3" xfId="50277"/>
    <cellStyle name="Total 12 12 11 4" xfId="50278"/>
    <cellStyle name="Total 12 12 12" xfId="50279"/>
    <cellStyle name="Total 12 12 12 2" xfId="50280"/>
    <cellStyle name="Total 12 12 12 3" xfId="50281"/>
    <cellStyle name="Total 12 12 12 4" xfId="50282"/>
    <cellStyle name="Total 12 12 13" xfId="50283"/>
    <cellStyle name="Total 12 12 13 2" xfId="50284"/>
    <cellStyle name="Total 12 12 13 3" xfId="50285"/>
    <cellStyle name="Total 12 12 13 4" xfId="50286"/>
    <cellStyle name="Total 12 12 14" xfId="50287"/>
    <cellStyle name="Total 12 12 14 2" xfId="50288"/>
    <cellStyle name="Total 12 12 14 3" xfId="50289"/>
    <cellStyle name="Total 12 12 14 4" xfId="50290"/>
    <cellStyle name="Total 12 12 15" xfId="50291"/>
    <cellStyle name="Total 12 12 15 2" xfId="50292"/>
    <cellStyle name="Total 12 12 15 3" xfId="50293"/>
    <cellStyle name="Total 12 12 15 4" xfId="50294"/>
    <cellStyle name="Total 12 12 16" xfId="50295"/>
    <cellStyle name="Total 12 12 16 2" xfId="50296"/>
    <cellStyle name="Total 12 12 16 3" xfId="50297"/>
    <cellStyle name="Total 12 12 16 4" xfId="50298"/>
    <cellStyle name="Total 12 12 17" xfId="50299"/>
    <cellStyle name="Total 12 12 17 2" xfId="50300"/>
    <cellStyle name="Total 12 12 17 3" xfId="50301"/>
    <cellStyle name="Total 12 12 17 4" xfId="50302"/>
    <cellStyle name="Total 12 12 18" xfId="50303"/>
    <cellStyle name="Total 12 12 18 2" xfId="50304"/>
    <cellStyle name="Total 12 12 18 3" xfId="50305"/>
    <cellStyle name="Total 12 12 18 4" xfId="50306"/>
    <cellStyle name="Total 12 12 19" xfId="50307"/>
    <cellStyle name="Total 12 12 19 2" xfId="50308"/>
    <cellStyle name="Total 12 12 19 3" xfId="50309"/>
    <cellStyle name="Total 12 12 19 4" xfId="50310"/>
    <cellStyle name="Total 12 12 2" xfId="50311"/>
    <cellStyle name="Total 12 12 2 2" xfId="50312"/>
    <cellStyle name="Total 12 12 2 3" xfId="50313"/>
    <cellStyle name="Total 12 12 2 4" xfId="50314"/>
    <cellStyle name="Total 12 12 20" xfId="50315"/>
    <cellStyle name="Total 12 12 20 2" xfId="50316"/>
    <cellStyle name="Total 12 12 20 3" xfId="50317"/>
    <cellStyle name="Total 12 12 20 4" xfId="50318"/>
    <cellStyle name="Total 12 12 21" xfId="50319"/>
    <cellStyle name="Total 12 12 22" xfId="50320"/>
    <cellStyle name="Total 12 12 3" xfId="50321"/>
    <cellStyle name="Total 12 12 3 2" xfId="50322"/>
    <cellStyle name="Total 12 12 3 3" xfId="50323"/>
    <cellStyle name="Total 12 12 3 4" xfId="50324"/>
    <cellStyle name="Total 12 12 4" xfId="50325"/>
    <cellStyle name="Total 12 12 4 2" xfId="50326"/>
    <cellStyle name="Total 12 12 4 3" xfId="50327"/>
    <cellStyle name="Total 12 12 4 4" xfId="50328"/>
    <cellStyle name="Total 12 12 5" xfId="50329"/>
    <cellStyle name="Total 12 12 5 2" xfId="50330"/>
    <cellStyle name="Total 12 12 5 3" xfId="50331"/>
    <cellStyle name="Total 12 12 5 4" xfId="50332"/>
    <cellStyle name="Total 12 12 6" xfId="50333"/>
    <cellStyle name="Total 12 12 6 2" xfId="50334"/>
    <cellStyle name="Total 12 12 6 3" xfId="50335"/>
    <cellStyle name="Total 12 12 6 4" xfId="50336"/>
    <cellStyle name="Total 12 12 7" xfId="50337"/>
    <cellStyle name="Total 12 12 7 2" xfId="50338"/>
    <cellStyle name="Total 12 12 7 3" xfId="50339"/>
    <cellStyle name="Total 12 12 7 4" xfId="50340"/>
    <cellStyle name="Total 12 12 8" xfId="50341"/>
    <cellStyle name="Total 12 12 8 2" xfId="50342"/>
    <cellStyle name="Total 12 12 8 3" xfId="50343"/>
    <cellStyle name="Total 12 12 8 4" xfId="50344"/>
    <cellStyle name="Total 12 12 9" xfId="50345"/>
    <cellStyle name="Total 12 12 9 2" xfId="50346"/>
    <cellStyle name="Total 12 12 9 3" xfId="50347"/>
    <cellStyle name="Total 12 12 9 4" xfId="50348"/>
    <cellStyle name="Total 12 13" xfId="50349"/>
    <cellStyle name="Total 12 13 10" xfId="50350"/>
    <cellStyle name="Total 12 13 10 2" xfId="50351"/>
    <cellStyle name="Total 12 13 10 3" xfId="50352"/>
    <cellStyle name="Total 12 13 10 4" xfId="50353"/>
    <cellStyle name="Total 12 13 11" xfId="50354"/>
    <cellStyle name="Total 12 13 11 2" xfId="50355"/>
    <cellStyle name="Total 12 13 11 3" xfId="50356"/>
    <cellStyle name="Total 12 13 11 4" xfId="50357"/>
    <cellStyle name="Total 12 13 12" xfId="50358"/>
    <cellStyle name="Total 12 13 12 2" xfId="50359"/>
    <cellStyle name="Total 12 13 12 3" xfId="50360"/>
    <cellStyle name="Total 12 13 12 4" xfId="50361"/>
    <cellStyle name="Total 12 13 13" xfId="50362"/>
    <cellStyle name="Total 12 13 13 2" xfId="50363"/>
    <cellStyle name="Total 12 13 13 3" xfId="50364"/>
    <cellStyle name="Total 12 13 13 4" xfId="50365"/>
    <cellStyle name="Total 12 13 14" xfId="50366"/>
    <cellStyle name="Total 12 13 14 2" xfId="50367"/>
    <cellStyle name="Total 12 13 14 3" xfId="50368"/>
    <cellStyle name="Total 12 13 14 4" xfId="50369"/>
    <cellStyle name="Total 12 13 15" xfId="50370"/>
    <cellStyle name="Total 12 13 15 2" xfId="50371"/>
    <cellStyle name="Total 12 13 15 3" xfId="50372"/>
    <cellStyle name="Total 12 13 15 4" xfId="50373"/>
    <cellStyle name="Total 12 13 16" xfId="50374"/>
    <cellStyle name="Total 12 13 16 2" xfId="50375"/>
    <cellStyle name="Total 12 13 16 3" xfId="50376"/>
    <cellStyle name="Total 12 13 16 4" xfId="50377"/>
    <cellStyle name="Total 12 13 17" xfId="50378"/>
    <cellStyle name="Total 12 13 17 2" xfId="50379"/>
    <cellStyle name="Total 12 13 17 3" xfId="50380"/>
    <cellStyle name="Total 12 13 17 4" xfId="50381"/>
    <cellStyle name="Total 12 13 18" xfId="50382"/>
    <cellStyle name="Total 12 13 18 2" xfId="50383"/>
    <cellStyle name="Total 12 13 18 3" xfId="50384"/>
    <cellStyle name="Total 12 13 18 4" xfId="50385"/>
    <cellStyle name="Total 12 13 19" xfId="50386"/>
    <cellStyle name="Total 12 13 19 2" xfId="50387"/>
    <cellStyle name="Total 12 13 19 3" xfId="50388"/>
    <cellStyle name="Total 12 13 19 4" xfId="50389"/>
    <cellStyle name="Total 12 13 2" xfId="50390"/>
    <cellStyle name="Total 12 13 2 2" xfId="50391"/>
    <cellStyle name="Total 12 13 2 3" xfId="50392"/>
    <cellStyle name="Total 12 13 2 4" xfId="50393"/>
    <cellStyle name="Total 12 13 20" xfId="50394"/>
    <cellStyle name="Total 12 13 20 2" xfId="50395"/>
    <cellStyle name="Total 12 13 20 3" xfId="50396"/>
    <cellStyle name="Total 12 13 20 4" xfId="50397"/>
    <cellStyle name="Total 12 13 21" xfId="50398"/>
    <cellStyle name="Total 12 13 22" xfId="50399"/>
    <cellStyle name="Total 12 13 3" xfId="50400"/>
    <cellStyle name="Total 12 13 3 2" xfId="50401"/>
    <cellStyle name="Total 12 13 3 3" xfId="50402"/>
    <cellStyle name="Total 12 13 3 4" xfId="50403"/>
    <cellStyle name="Total 12 13 4" xfId="50404"/>
    <cellStyle name="Total 12 13 4 2" xfId="50405"/>
    <cellStyle name="Total 12 13 4 3" xfId="50406"/>
    <cellStyle name="Total 12 13 4 4" xfId="50407"/>
    <cellStyle name="Total 12 13 5" xfId="50408"/>
    <cellStyle name="Total 12 13 5 2" xfId="50409"/>
    <cellStyle name="Total 12 13 5 3" xfId="50410"/>
    <cellStyle name="Total 12 13 5 4" xfId="50411"/>
    <cellStyle name="Total 12 13 6" xfId="50412"/>
    <cellStyle name="Total 12 13 6 2" xfId="50413"/>
    <cellStyle name="Total 12 13 6 3" xfId="50414"/>
    <cellStyle name="Total 12 13 6 4" xfId="50415"/>
    <cellStyle name="Total 12 13 7" xfId="50416"/>
    <cellStyle name="Total 12 13 7 2" xfId="50417"/>
    <cellStyle name="Total 12 13 7 3" xfId="50418"/>
    <cellStyle name="Total 12 13 7 4" xfId="50419"/>
    <cellStyle name="Total 12 13 8" xfId="50420"/>
    <cellStyle name="Total 12 13 8 2" xfId="50421"/>
    <cellStyle name="Total 12 13 8 3" xfId="50422"/>
    <cellStyle name="Total 12 13 8 4" xfId="50423"/>
    <cellStyle name="Total 12 13 9" xfId="50424"/>
    <cellStyle name="Total 12 13 9 2" xfId="50425"/>
    <cellStyle name="Total 12 13 9 3" xfId="50426"/>
    <cellStyle name="Total 12 13 9 4" xfId="50427"/>
    <cellStyle name="Total 12 14" xfId="50428"/>
    <cellStyle name="Total 12 14 10" xfId="50429"/>
    <cellStyle name="Total 12 14 10 2" xfId="50430"/>
    <cellStyle name="Total 12 14 10 3" xfId="50431"/>
    <cellStyle name="Total 12 14 10 4" xfId="50432"/>
    <cellStyle name="Total 12 14 11" xfId="50433"/>
    <cellStyle name="Total 12 14 11 2" xfId="50434"/>
    <cellStyle name="Total 12 14 11 3" xfId="50435"/>
    <cellStyle name="Total 12 14 11 4" xfId="50436"/>
    <cellStyle name="Total 12 14 12" xfId="50437"/>
    <cellStyle name="Total 12 14 12 2" xfId="50438"/>
    <cellStyle name="Total 12 14 12 3" xfId="50439"/>
    <cellStyle name="Total 12 14 12 4" xfId="50440"/>
    <cellStyle name="Total 12 14 13" xfId="50441"/>
    <cellStyle name="Total 12 14 13 2" xfId="50442"/>
    <cellStyle name="Total 12 14 13 3" xfId="50443"/>
    <cellStyle name="Total 12 14 13 4" xfId="50444"/>
    <cellStyle name="Total 12 14 14" xfId="50445"/>
    <cellStyle name="Total 12 14 14 2" xfId="50446"/>
    <cellStyle name="Total 12 14 14 3" xfId="50447"/>
    <cellStyle name="Total 12 14 14 4" xfId="50448"/>
    <cellStyle name="Total 12 14 15" xfId="50449"/>
    <cellStyle name="Total 12 14 15 2" xfId="50450"/>
    <cellStyle name="Total 12 14 15 3" xfId="50451"/>
    <cellStyle name="Total 12 14 15 4" xfId="50452"/>
    <cellStyle name="Total 12 14 16" xfId="50453"/>
    <cellStyle name="Total 12 14 16 2" xfId="50454"/>
    <cellStyle name="Total 12 14 16 3" xfId="50455"/>
    <cellStyle name="Total 12 14 16 4" xfId="50456"/>
    <cellStyle name="Total 12 14 17" xfId="50457"/>
    <cellStyle name="Total 12 14 17 2" xfId="50458"/>
    <cellStyle name="Total 12 14 17 3" xfId="50459"/>
    <cellStyle name="Total 12 14 17 4" xfId="50460"/>
    <cellStyle name="Total 12 14 18" xfId="50461"/>
    <cellStyle name="Total 12 14 18 2" xfId="50462"/>
    <cellStyle name="Total 12 14 18 3" xfId="50463"/>
    <cellStyle name="Total 12 14 18 4" xfId="50464"/>
    <cellStyle name="Total 12 14 19" xfId="50465"/>
    <cellStyle name="Total 12 14 19 2" xfId="50466"/>
    <cellStyle name="Total 12 14 19 3" xfId="50467"/>
    <cellStyle name="Total 12 14 19 4" xfId="50468"/>
    <cellStyle name="Total 12 14 2" xfId="50469"/>
    <cellStyle name="Total 12 14 2 2" xfId="50470"/>
    <cellStyle name="Total 12 14 2 3" xfId="50471"/>
    <cellStyle name="Total 12 14 2 4" xfId="50472"/>
    <cellStyle name="Total 12 14 20" xfId="50473"/>
    <cellStyle name="Total 12 14 20 2" xfId="50474"/>
    <cellStyle name="Total 12 14 20 3" xfId="50475"/>
    <cellStyle name="Total 12 14 20 4" xfId="50476"/>
    <cellStyle name="Total 12 14 21" xfId="50477"/>
    <cellStyle name="Total 12 14 22" xfId="50478"/>
    <cellStyle name="Total 12 14 3" xfId="50479"/>
    <cellStyle name="Total 12 14 3 2" xfId="50480"/>
    <cellStyle name="Total 12 14 3 3" xfId="50481"/>
    <cellStyle name="Total 12 14 3 4" xfId="50482"/>
    <cellStyle name="Total 12 14 4" xfId="50483"/>
    <cellStyle name="Total 12 14 4 2" xfId="50484"/>
    <cellStyle name="Total 12 14 4 3" xfId="50485"/>
    <cellStyle name="Total 12 14 4 4" xfId="50486"/>
    <cellStyle name="Total 12 14 5" xfId="50487"/>
    <cellStyle name="Total 12 14 5 2" xfId="50488"/>
    <cellStyle name="Total 12 14 5 3" xfId="50489"/>
    <cellStyle name="Total 12 14 5 4" xfId="50490"/>
    <cellStyle name="Total 12 14 6" xfId="50491"/>
    <cellStyle name="Total 12 14 6 2" xfId="50492"/>
    <cellStyle name="Total 12 14 6 3" xfId="50493"/>
    <cellStyle name="Total 12 14 6 4" xfId="50494"/>
    <cellStyle name="Total 12 14 7" xfId="50495"/>
    <cellStyle name="Total 12 14 7 2" xfId="50496"/>
    <cellStyle name="Total 12 14 7 3" xfId="50497"/>
    <cellStyle name="Total 12 14 7 4" xfId="50498"/>
    <cellStyle name="Total 12 14 8" xfId="50499"/>
    <cellStyle name="Total 12 14 8 2" xfId="50500"/>
    <cellStyle name="Total 12 14 8 3" xfId="50501"/>
    <cellStyle name="Total 12 14 8 4" xfId="50502"/>
    <cellStyle name="Total 12 14 9" xfId="50503"/>
    <cellStyle name="Total 12 14 9 2" xfId="50504"/>
    <cellStyle name="Total 12 14 9 3" xfId="50505"/>
    <cellStyle name="Total 12 14 9 4" xfId="50506"/>
    <cellStyle name="Total 12 15" xfId="50507"/>
    <cellStyle name="Total 12 15 10" xfId="50508"/>
    <cellStyle name="Total 12 15 10 2" xfId="50509"/>
    <cellStyle name="Total 12 15 10 3" xfId="50510"/>
    <cellStyle name="Total 12 15 10 4" xfId="50511"/>
    <cellStyle name="Total 12 15 11" xfId="50512"/>
    <cellStyle name="Total 12 15 11 2" xfId="50513"/>
    <cellStyle name="Total 12 15 11 3" xfId="50514"/>
    <cellStyle name="Total 12 15 11 4" xfId="50515"/>
    <cellStyle name="Total 12 15 12" xfId="50516"/>
    <cellStyle name="Total 12 15 12 2" xfId="50517"/>
    <cellStyle name="Total 12 15 12 3" xfId="50518"/>
    <cellStyle name="Total 12 15 12 4" xfId="50519"/>
    <cellStyle name="Total 12 15 13" xfId="50520"/>
    <cellStyle name="Total 12 15 13 2" xfId="50521"/>
    <cellStyle name="Total 12 15 13 3" xfId="50522"/>
    <cellStyle name="Total 12 15 13 4" xfId="50523"/>
    <cellStyle name="Total 12 15 14" xfId="50524"/>
    <cellStyle name="Total 12 15 14 2" xfId="50525"/>
    <cellStyle name="Total 12 15 14 3" xfId="50526"/>
    <cellStyle name="Total 12 15 14 4" xfId="50527"/>
    <cellStyle name="Total 12 15 15" xfId="50528"/>
    <cellStyle name="Total 12 15 15 2" xfId="50529"/>
    <cellStyle name="Total 12 15 15 3" xfId="50530"/>
    <cellStyle name="Total 12 15 15 4" xfId="50531"/>
    <cellStyle name="Total 12 15 16" xfId="50532"/>
    <cellStyle name="Total 12 15 16 2" xfId="50533"/>
    <cellStyle name="Total 12 15 16 3" xfId="50534"/>
    <cellStyle name="Total 12 15 16 4" xfId="50535"/>
    <cellStyle name="Total 12 15 17" xfId="50536"/>
    <cellStyle name="Total 12 15 17 2" xfId="50537"/>
    <cellStyle name="Total 12 15 17 3" xfId="50538"/>
    <cellStyle name="Total 12 15 17 4" xfId="50539"/>
    <cellStyle name="Total 12 15 18" xfId="50540"/>
    <cellStyle name="Total 12 15 18 2" xfId="50541"/>
    <cellStyle name="Total 12 15 18 3" xfId="50542"/>
    <cellStyle name="Total 12 15 18 4" xfId="50543"/>
    <cellStyle name="Total 12 15 19" xfId="50544"/>
    <cellStyle name="Total 12 15 19 2" xfId="50545"/>
    <cellStyle name="Total 12 15 19 3" xfId="50546"/>
    <cellStyle name="Total 12 15 19 4" xfId="50547"/>
    <cellStyle name="Total 12 15 2" xfId="50548"/>
    <cellStyle name="Total 12 15 2 2" xfId="50549"/>
    <cellStyle name="Total 12 15 2 3" xfId="50550"/>
    <cellStyle name="Total 12 15 2 4" xfId="50551"/>
    <cellStyle name="Total 12 15 20" xfId="50552"/>
    <cellStyle name="Total 12 15 20 2" xfId="50553"/>
    <cellStyle name="Total 12 15 20 3" xfId="50554"/>
    <cellStyle name="Total 12 15 20 4" xfId="50555"/>
    <cellStyle name="Total 12 15 21" xfId="50556"/>
    <cellStyle name="Total 12 15 22" xfId="50557"/>
    <cellStyle name="Total 12 15 3" xfId="50558"/>
    <cellStyle name="Total 12 15 3 2" xfId="50559"/>
    <cellStyle name="Total 12 15 3 3" xfId="50560"/>
    <cellStyle name="Total 12 15 3 4" xfId="50561"/>
    <cellStyle name="Total 12 15 4" xfId="50562"/>
    <cellStyle name="Total 12 15 4 2" xfId="50563"/>
    <cellStyle name="Total 12 15 4 3" xfId="50564"/>
    <cellStyle name="Total 12 15 4 4" xfId="50565"/>
    <cellStyle name="Total 12 15 5" xfId="50566"/>
    <cellStyle name="Total 12 15 5 2" xfId="50567"/>
    <cellStyle name="Total 12 15 5 3" xfId="50568"/>
    <cellStyle name="Total 12 15 5 4" xfId="50569"/>
    <cellStyle name="Total 12 15 6" xfId="50570"/>
    <cellStyle name="Total 12 15 6 2" xfId="50571"/>
    <cellStyle name="Total 12 15 6 3" xfId="50572"/>
    <cellStyle name="Total 12 15 6 4" xfId="50573"/>
    <cellStyle name="Total 12 15 7" xfId="50574"/>
    <cellStyle name="Total 12 15 7 2" xfId="50575"/>
    <cellStyle name="Total 12 15 7 3" xfId="50576"/>
    <cellStyle name="Total 12 15 7 4" xfId="50577"/>
    <cellStyle name="Total 12 15 8" xfId="50578"/>
    <cellStyle name="Total 12 15 8 2" xfId="50579"/>
    <cellStyle name="Total 12 15 8 3" xfId="50580"/>
    <cellStyle name="Total 12 15 8 4" xfId="50581"/>
    <cellStyle name="Total 12 15 9" xfId="50582"/>
    <cellStyle name="Total 12 15 9 2" xfId="50583"/>
    <cellStyle name="Total 12 15 9 3" xfId="50584"/>
    <cellStyle name="Total 12 15 9 4" xfId="50585"/>
    <cellStyle name="Total 12 16" xfId="50586"/>
    <cellStyle name="Total 12 16 10" xfId="50587"/>
    <cellStyle name="Total 12 16 10 2" xfId="50588"/>
    <cellStyle name="Total 12 16 10 3" xfId="50589"/>
    <cellStyle name="Total 12 16 10 4" xfId="50590"/>
    <cellStyle name="Total 12 16 11" xfId="50591"/>
    <cellStyle name="Total 12 16 11 2" xfId="50592"/>
    <cellStyle name="Total 12 16 11 3" xfId="50593"/>
    <cellStyle name="Total 12 16 11 4" xfId="50594"/>
    <cellStyle name="Total 12 16 12" xfId="50595"/>
    <cellStyle name="Total 12 16 12 2" xfId="50596"/>
    <cellStyle name="Total 12 16 12 3" xfId="50597"/>
    <cellStyle name="Total 12 16 12 4" xfId="50598"/>
    <cellStyle name="Total 12 16 13" xfId="50599"/>
    <cellStyle name="Total 12 16 13 2" xfId="50600"/>
    <cellStyle name="Total 12 16 13 3" xfId="50601"/>
    <cellStyle name="Total 12 16 13 4" xfId="50602"/>
    <cellStyle name="Total 12 16 14" xfId="50603"/>
    <cellStyle name="Total 12 16 14 2" xfId="50604"/>
    <cellStyle name="Total 12 16 14 3" xfId="50605"/>
    <cellStyle name="Total 12 16 14 4" xfId="50606"/>
    <cellStyle name="Total 12 16 15" xfId="50607"/>
    <cellStyle name="Total 12 16 15 2" xfId="50608"/>
    <cellStyle name="Total 12 16 15 3" xfId="50609"/>
    <cellStyle name="Total 12 16 15 4" xfId="50610"/>
    <cellStyle name="Total 12 16 16" xfId="50611"/>
    <cellStyle name="Total 12 16 16 2" xfId="50612"/>
    <cellStyle name="Total 12 16 16 3" xfId="50613"/>
    <cellStyle name="Total 12 16 16 4" xfId="50614"/>
    <cellStyle name="Total 12 16 17" xfId="50615"/>
    <cellStyle name="Total 12 16 17 2" xfId="50616"/>
    <cellStyle name="Total 12 16 17 3" xfId="50617"/>
    <cellStyle name="Total 12 16 17 4" xfId="50618"/>
    <cellStyle name="Total 12 16 18" xfId="50619"/>
    <cellStyle name="Total 12 16 18 2" xfId="50620"/>
    <cellStyle name="Total 12 16 18 3" xfId="50621"/>
    <cellStyle name="Total 12 16 18 4" xfId="50622"/>
    <cellStyle name="Total 12 16 19" xfId="50623"/>
    <cellStyle name="Total 12 16 19 2" xfId="50624"/>
    <cellStyle name="Total 12 16 19 3" xfId="50625"/>
    <cellStyle name="Total 12 16 19 4" xfId="50626"/>
    <cellStyle name="Total 12 16 2" xfId="50627"/>
    <cellStyle name="Total 12 16 2 2" xfId="50628"/>
    <cellStyle name="Total 12 16 2 3" xfId="50629"/>
    <cellStyle name="Total 12 16 2 4" xfId="50630"/>
    <cellStyle name="Total 12 16 20" xfId="50631"/>
    <cellStyle name="Total 12 16 20 2" xfId="50632"/>
    <cellStyle name="Total 12 16 20 3" xfId="50633"/>
    <cellStyle name="Total 12 16 20 4" xfId="50634"/>
    <cellStyle name="Total 12 16 21" xfId="50635"/>
    <cellStyle name="Total 12 16 22" xfId="50636"/>
    <cellStyle name="Total 12 16 3" xfId="50637"/>
    <cellStyle name="Total 12 16 3 2" xfId="50638"/>
    <cellStyle name="Total 12 16 3 3" xfId="50639"/>
    <cellStyle name="Total 12 16 3 4" xfId="50640"/>
    <cellStyle name="Total 12 16 4" xfId="50641"/>
    <cellStyle name="Total 12 16 4 2" xfId="50642"/>
    <cellStyle name="Total 12 16 4 3" xfId="50643"/>
    <cellStyle name="Total 12 16 4 4" xfId="50644"/>
    <cellStyle name="Total 12 16 5" xfId="50645"/>
    <cellStyle name="Total 12 16 5 2" xfId="50646"/>
    <cellStyle name="Total 12 16 5 3" xfId="50647"/>
    <cellStyle name="Total 12 16 5 4" xfId="50648"/>
    <cellStyle name="Total 12 16 6" xfId="50649"/>
    <cellStyle name="Total 12 16 6 2" xfId="50650"/>
    <cellStyle name="Total 12 16 6 3" xfId="50651"/>
    <cellStyle name="Total 12 16 6 4" xfId="50652"/>
    <cellStyle name="Total 12 16 7" xfId="50653"/>
    <cellStyle name="Total 12 16 7 2" xfId="50654"/>
    <cellStyle name="Total 12 16 7 3" xfId="50655"/>
    <cellStyle name="Total 12 16 7 4" xfId="50656"/>
    <cellStyle name="Total 12 16 8" xfId="50657"/>
    <cellStyle name="Total 12 16 8 2" xfId="50658"/>
    <cellStyle name="Total 12 16 8 3" xfId="50659"/>
    <cellStyle name="Total 12 16 8 4" xfId="50660"/>
    <cellStyle name="Total 12 16 9" xfId="50661"/>
    <cellStyle name="Total 12 16 9 2" xfId="50662"/>
    <cellStyle name="Total 12 16 9 3" xfId="50663"/>
    <cellStyle name="Total 12 16 9 4" xfId="50664"/>
    <cellStyle name="Total 12 17" xfId="50665"/>
    <cellStyle name="Total 12 17 10" xfId="50666"/>
    <cellStyle name="Total 12 17 10 2" xfId="50667"/>
    <cellStyle name="Total 12 17 10 3" xfId="50668"/>
    <cellStyle name="Total 12 17 10 4" xfId="50669"/>
    <cellStyle name="Total 12 17 11" xfId="50670"/>
    <cellStyle name="Total 12 17 11 2" xfId="50671"/>
    <cellStyle name="Total 12 17 11 3" xfId="50672"/>
    <cellStyle name="Total 12 17 11 4" xfId="50673"/>
    <cellStyle name="Total 12 17 12" xfId="50674"/>
    <cellStyle name="Total 12 17 12 2" xfId="50675"/>
    <cellStyle name="Total 12 17 12 3" xfId="50676"/>
    <cellStyle name="Total 12 17 12 4" xfId="50677"/>
    <cellStyle name="Total 12 17 13" xfId="50678"/>
    <cellStyle name="Total 12 17 13 2" xfId="50679"/>
    <cellStyle name="Total 12 17 13 3" xfId="50680"/>
    <cellStyle name="Total 12 17 13 4" xfId="50681"/>
    <cellStyle name="Total 12 17 14" xfId="50682"/>
    <cellStyle name="Total 12 17 14 2" xfId="50683"/>
    <cellStyle name="Total 12 17 14 3" xfId="50684"/>
    <cellStyle name="Total 12 17 14 4" xfId="50685"/>
    <cellStyle name="Total 12 17 15" xfId="50686"/>
    <cellStyle name="Total 12 17 15 2" xfId="50687"/>
    <cellStyle name="Total 12 17 15 3" xfId="50688"/>
    <cellStyle name="Total 12 17 15 4" xfId="50689"/>
    <cellStyle name="Total 12 17 16" xfId="50690"/>
    <cellStyle name="Total 12 17 16 2" xfId="50691"/>
    <cellStyle name="Total 12 17 16 3" xfId="50692"/>
    <cellStyle name="Total 12 17 16 4" xfId="50693"/>
    <cellStyle name="Total 12 17 17" xfId="50694"/>
    <cellStyle name="Total 12 17 17 2" xfId="50695"/>
    <cellStyle name="Total 12 17 17 3" xfId="50696"/>
    <cellStyle name="Total 12 17 17 4" xfId="50697"/>
    <cellStyle name="Total 12 17 18" xfId="50698"/>
    <cellStyle name="Total 12 17 18 2" xfId="50699"/>
    <cellStyle name="Total 12 17 18 3" xfId="50700"/>
    <cellStyle name="Total 12 17 18 4" xfId="50701"/>
    <cellStyle name="Total 12 17 19" xfId="50702"/>
    <cellStyle name="Total 12 17 19 2" xfId="50703"/>
    <cellStyle name="Total 12 17 19 3" xfId="50704"/>
    <cellStyle name="Total 12 17 19 4" xfId="50705"/>
    <cellStyle name="Total 12 17 2" xfId="50706"/>
    <cellStyle name="Total 12 17 2 2" xfId="50707"/>
    <cellStyle name="Total 12 17 2 3" xfId="50708"/>
    <cellStyle name="Total 12 17 2 4" xfId="50709"/>
    <cellStyle name="Total 12 17 20" xfId="50710"/>
    <cellStyle name="Total 12 17 20 2" xfId="50711"/>
    <cellStyle name="Total 12 17 20 3" xfId="50712"/>
    <cellStyle name="Total 12 17 20 4" xfId="50713"/>
    <cellStyle name="Total 12 17 21" xfId="50714"/>
    <cellStyle name="Total 12 17 22" xfId="50715"/>
    <cellStyle name="Total 12 17 3" xfId="50716"/>
    <cellStyle name="Total 12 17 3 2" xfId="50717"/>
    <cellStyle name="Total 12 17 3 3" xfId="50718"/>
    <cellStyle name="Total 12 17 3 4" xfId="50719"/>
    <cellStyle name="Total 12 17 4" xfId="50720"/>
    <cellStyle name="Total 12 17 4 2" xfId="50721"/>
    <cellStyle name="Total 12 17 4 3" xfId="50722"/>
    <cellStyle name="Total 12 17 4 4" xfId="50723"/>
    <cellStyle name="Total 12 17 5" xfId="50724"/>
    <cellStyle name="Total 12 17 5 2" xfId="50725"/>
    <cellStyle name="Total 12 17 5 3" xfId="50726"/>
    <cellStyle name="Total 12 17 5 4" xfId="50727"/>
    <cellStyle name="Total 12 17 6" xfId="50728"/>
    <cellStyle name="Total 12 17 6 2" xfId="50729"/>
    <cellStyle name="Total 12 17 6 3" xfId="50730"/>
    <cellStyle name="Total 12 17 6 4" xfId="50731"/>
    <cellStyle name="Total 12 17 7" xfId="50732"/>
    <cellStyle name="Total 12 17 7 2" xfId="50733"/>
    <cellStyle name="Total 12 17 7 3" xfId="50734"/>
    <cellStyle name="Total 12 17 7 4" xfId="50735"/>
    <cellStyle name="Total 12 17 8" xfId="50736"/>
    <cellStyle name="Total 12 17 8 2" xfId="50737"/>
    <cellStyle name="Total 12 17 8 3" xfId="50738"/>
    <cellStyle name="Total 12 17 8 4" xfId="50739"/>
    <cellStyle name="Total 12 17 9" xfId="50740"/>
    <cellStyle name="Total 12 17 9 2" xfId="50741"/>
    <cellStyle name="Total 12 17 9 3" xfId="50742"/>
    <cellStyle name="Total 12 17 9 4" xfId="50743"/>
    <cellStyle name="Total 12 18" xfId="50744"/>
    <cellStyle name="Total 12 18 10" xfId="50745"/>
    <cellStyle name="Total 12 18 10 2" xfId="50746"/>
    <cellStyle name="Total 12 18 10 3" xfId="50747"/>
    <cellStyle name="Total 12 18 10 4" xfId="50748"/>
    <cellStyle name="Total 12 18 11" xfId="50749"/>
    <cellStyle name="Total 12 18 11 2" xfId="50750"/>
    <cellStyle name="Total 12 18 11 3" xfId="50751"/>
    <cellStyle name="Total 12 18 11 4" xfId="50752"/>
    <cellStyle name="Total 12 18 12" xfId="50753"/>
    <cellStyle name="Total 12 18 12 2" xfId="50754"/>
    <cellStyle name="Total 12 18 12 3" xfId="50755"/>
    <cellStyle name="Total 12 18 12 4" xfId="50756"/>
    <cellStyle name="Total 12 18 13" xfId="50757"/>
    <cellStyle name="Total 12 18 13 2" xfId="50758"/>
    <cellStyle name="Total 12 18 13 3" xfId="50759"/>
    <cellStyle name="Total 12 18 13 4" xfId="50760"/>
    <cellStyle name="Total 12 18 14" xfId="50761"/>
    <cellStyle name="Total 12 18 14 2" xfId="50762"/>
    <cellStyle name="Total 12 18 14 3" xfId="50763"/>
    <cellStyle name="Total 12 18 14 4" xfId="50764"/>
    <cellStyle name="Total 12 18 15" xfId="50765"/>
    <cellStyle name="Total 12 18 15 2" xfId="50766"/>
    <cellStyle name="Total 12 18 15 3" xfId="50767"/>
    <cellStyle name="Total 12 18 15 4" xfId="50768"/>
    <cellStyle name="Total 12 18 16" xfId="50769"/>
    <cellStyle name="Total 12 18 16 2" xfId="50770"/>
    <cellStyle name="Total 12 18 16 3" xfId="50771"/>
    <cellStyle name="Total 12 18 16 4" xfId="50772"/>
    <cellStyle name="Total 12 18 17" xfId="50773"/>
    <cellStyle name="Total 12 18 17 2" xfId="50774"/>
    <cellStyle name="Total 12 18 17 3" xfId="50775"/>
    <cellStyle name="Total 12 18 17 4" xfId="50776"/>
    <cellStyle name="Total 12 18 18" xfId="50777"/>
    <cellStyle name="Total 12 18 18 2" xfId="50778"/>
    <cellStyle name="Total 12 18 18 3" xfId="50779"/>
    <cellStyle name="Total 12 18 18 4" xfId="50780"/>
    <cellStyle name="Total 12 18 19" xfId="50781"/>
    <cellStyle name="Total 12 18 19 2" xfId="50782"/>
    <cellStyle name="Total 12 18 19 3" xfId="50783"/>
    <cellStyle name="Total 12 18 19 4" xfId="50784"/>
    <cellStyle name="Total 12 18 2" xfId="50785"/>
    <cellStyle name="Total 12 18 2 2" xfId="50786"/>
    <cellStyle name="Total 12 18 2 3" xfId="50787"/>
    <cellStyle name="Total 12 18 2 4" xfId="50788"/>
    <cellStyle name="Total 12 18 20" xfId="50789"/>
    <cellStyle name="Total 12 18 20 2" xfId="50790"/>
    <cellStyle name="Total 12 18 20 3" xfId="50791"/>
    <cellStyle name="Total 12 18 20 4" xfId="50792"/>
    <cellStyle name="Total 12 18 21" xfId="50793"/>
    <cellStyle name="Total 12 18 22" xfId="50794"/>
    <cellStyle name="Total 12 18 3" xfId="50795"/>
    <cellStyle name="Total 12 18 3 2" xfId="50796"/>
    <cellStyle name="Total 12 18 3 3" xfId="50797"/>
    <cellStyle name="Total 12 18 3 4" xfId="50798"/>
    <cellStyle name="Total 12 18 4" xfId="50799"/>
    <cellStyle name="Total 12 18 4 2" xfId="50800"/>
    <cellStyle name="Total 12 18 4 3" xfId="50801"/>
    <cellStyle name="Total 12 18 4 4" xfId="50802"/>
    <cellStyle name="Total 12 18 5" xfId="50803"/>
    <cellStyle name="Total 12 18 5 2" xfId="50804"/>
    <cellStyle name="Total 12 18 5 3" xfId="50805"/>
    <cellStyle name="Total 12 18 5 4" xfId="50806"/>
    <cellStyle name="Total 12 18 6" xfId="50807"/>
    <cellStyle name="Total 12 18 6 2" xfId="50808"/>
    <cellStyle name="Total 12 18 6 3" xfId="50809"/>
    <cellStyle name="Total 12 18 6 4" xfId="50810"/>
    <cellStyle name="Total 12 18 7" xfId="50811"/>
    <cellStyle name="Total 12 18 7 2" xfId="50812"/>
    <cellStyle name="Total 12 18 7 3" xfId="50813"/>
    <cellStyle name="Total 12 18 7 4" xfId="50814"/>
    <cellStyle name="Total 12 18 8" xfId="50815"/>
    <cellStyle name="Total 12 18 8 2" xfId="50816"/>
    <cellStyle name="Total 12 18 8 3" xfId="50817"/>
    <cellStyle name="Total 12 18 8 4" xfId="50818"/>
    <cellStyle name="Total 12 18 9" xfId="50819"/>
    <cellStyle name="Total 12 18 9 2" xfId="50820"/>
    <cellStyle name="Total 12 18 9 3" xfId="50821"/>
    <cellStyle name="Total 12 18 9 4" xfId="50822"/>
    <cellStyle name="Total 12 19" xfId="50823"/>
    <cellStyle name="Total 12 19 10" xfId="50824"/>
    <cellStyle name="Total 12 19 10 2" xfId="50825"/>
    <cellStyle name="Total 12 19 10 3" xfId="50826"/>
    <cellStyle name="Total 12 19 10 4" xfId="50827"/>
    <cellStyle name="Total 12 19 11" xfId="50828"/>
    <cellStyle name="Total 12 19 11 2" xfId="50829"/>
    <cellStyle name="Total 12 19 11 3" xfId="50830"/>
    <cellStyle name="Total 12 19 11 4" xfId="50831"/>
    <cellStyle name="Total 12 19 12" xfId="50832"/>
    <cellStyle name="Total 12 19 12 2" xfId="50833"/>
    <cellStyle name="Total 12 19 12 3" xfId="50834"/>
    <cellStyle name="Total 12 19 12 4" xfId="50835"/>
    <cellStyle name="Total 12 19 13" xfId="50836"/>
    <cellStyle name="Total 12 19 13 2" xfId="50837"/>
    <cellStyle name="Total 12 19 13 3" xfId="50838"/>
    <cellStyle name="Total 12 19 13 4" xfId="50839"/>
    <cellStyle name="Total 12 19 14" xfId="50840"/>
    <cellStyle name="Total 12 19 14 2" xfId="50841"/>
    <cellStyle name="Total 12 19 14 3" xfId="50842"/>
    <cellStyle name="Total 12 19 14 4" xfId="50843"/>
    <cellStyle name="Total 12 19 15" xfId="50844"/>
    <cellStyle name="Total 12 19 15 2" xfId="50845"/>
    <cellStyle name="Total 12 19 15 3" xfId="50846"/>
    <cellStyle name="Total 12 19 15 4" xfId="50847"/>
    <cellStyle name="Total 12 19 16" xfId="50848"/>
    <cellStyle name="Total 12 19 16 2" xfId="50849"/>
    <cellStyle name="Total 12 19 16 3" xfId="50850"/>
    <cellStyle name="Total 12 19 16 4" xfId="50851"/>
    <cellStyle name="Total 12 19 17" xfId="50852"/>
    <cellStyle name="Total 12 19 17 2" xfId="50853"/>
    <cellStyle name="Total 12 19 17 3" xfId="50854"/>
    <cellStyle name="Total 12 19 17 4" xfId="50855"/>
    <cellStyle name="Total 12 19 18" xfId="50856"/>
    <cellStyle name="Total 12 19 18 2" xfId="50857"/>
    <cellStyle name="Total 12 19 18 3" xfId="50858"/>
    <cellStyle name="Total 12 19 18 4" xfId="50859"/>
    <cellStyle name="Total 12 19 19" xfId="50860"/>
    <cellStyle name="Total 12 19 19 2" xfId="50861"/>
    <cellStyle name="Total 12 19 19 3" xfId="50862"/>
    <cellStyle name="Total 12 19 19 4" xfId="50863"/>
    <cellStyle name="Total 12 19 2" xfId="50864"/>
    <cellStyle name="Total 12 19 2 2" xfId="50865"/>
    <cellStyle name="Total 12 19 2 3" xfId="50866"/>
    <cellStyle name="Total 12 19 2 4" xfId="50867"/>
    <cellStyle name="Total 12 19 20" xfId="50868"/>
    <cellStyle name="Total 12 19 20 2" xfId="50869"/>
    <cellStyle name="Total 12 19 20 3" xfId="50870"/>
    <cellStyle name="Total 12 19 20 4" xfId="50871"/>
    <cellStyle name="Total 12 19 21" xfId="50872"/>
    <cellStyle name="Total 12 19 22" xfId="50873"/>
    <cellStyle name="Total 12 19 3" xfId="50874"/>
    <cellStyle name="Total 12 19 3 2" xfId="50875"/>
    <cellStyle name="Total 12 19 3 3" xfId="50876"/>
    <cellStyle name="Total 12 19 3 4" xfId="50877"/>
    <cellStyle name="Total 12 19 4" xfId="50878"/>
    <cellStyle name="Total 12 19 4 2" xfId="50879"/>
    <cellStyle name="Total 12 19 4 3" xfId="50880"/>
    <cellStyle name="Total 12 19 4 4" xfId="50881"/>
    <cellStyle name="Total 12 19 5" xfId="50882"/>
    <cellStyle name="Total 12 19 5 2" xfId="50883"/>
    <cellStyle name="Total 12 19 5 3" xfId="50884"/>
    <cellStyle name="Total 12 19 5 4" xfId="50885"/>
    <cellStyle name="Total 12 19 6" xfId="50886"/>
    <cellStyle name="Total 12 19 6 2" xfId="50887"/>
    <cellStyle name="Total 12 19 6 3" xfId="50888"/>
    <cellStyle name="Total 12 19 6 4" xfId="50889"/>
    <cellStyle name="Total 12 19 7" xfId="50890"/>
    <cellStyle name="Total 12 19 7 2" xfId="50891"/>
    <cellStyle name="Total 12 19 7 3" xfId="50892"/>
    <cellStyle name="Total 12 19 7 4" xfId="50893"/>
    <cellStyle name="Total 12 19 8" xfId="50894"/>
    <cellStyle name="Total 12 19 8 2" xfId="50895"/>
    <cellStyle name="Total 12 19 8 3" xfId="50896"/>
    <cellStyle name="Total 12 19 8 4" xfId="50897"/>
    <cellStyle name="Total 12 19 9" xfId="50898"/>
    <cellStyle name="Total 12 19 9 2" xfId="50899"/>
    <cellStyle name="Total 12 19 9 3" xfId="50900"/>
    <cellStyle name="Total 12 19 9 4" xfId="50901"/>
    <cellStyle name="Total 12 2" xfId="50902"/>
    <cellStyle name="Total 12 2 10" xfId="50903"/>
    <cellStyle name="Total 12 2 10 2" xfId="50904"/>
    <cellStyle name="Total 12 2 10 3" xfId="50905"/>
    <cellStyle name="Total 12 2 10 4" xfId="50906"/>
    <cellStyle name="Total 12 2 11" xfId="50907"/>
    <cellStyle name="Total 12 2 11 2" xfId="50908"/>
    <cellStyle name="Total 12 2 11 3" xfId="50909"/>
    <cellStyle name="Total 12 2 11 4" xfId="50910"/>
    <cellStyle name="Total 12 2 12" xfId="50911"/>
    <cellStyle name="Total 12 2 12 2" xfId="50912"/>
    <cellStyle name="Total 12 2 12 3" xfId="50913"/>
    <cellStyle name="Total 12 2 12 4" xfId="50914"/>
    <cellStyle name="Total 12 2 13" xfId="50915"/>
    <cellStyle name="Total 12 2 13 2" xfId="50916"/>
    <cellStyle name="Total 12 2 13 3" xfId="50917"/>
    <cellStyle name="Total 12 2 13 4" xfId="50918"/>
    <cellStyle name="Total 12 2 14" xfId="50919"/>
    <cellStyle name="Total 12 2 14 2" xfId="50920"/>
    <cellStyle name="Total 12 2 14 3" xfId="50921"/>
    <cellStyle name="Total 12 2 14 4" xfId="50922"/>
    <cellStyle name="Total 12 2 15" xfId="50923"/>
    <cellStyle name="Total 12 2 15 2" xfId="50924"/>
    <cellStyle name="Total 12 2 15 3" xfId="50925"/>
    <cellStyle name="Total 12 2 15 4" xfId="50926"/>
    <cellStyle name="Total 12 2 16" xfId="50927"/>
    <cellStyle name="Total 12 2 16 2" xfId="50928"/>
    <cellStyle name="Total 12 2 16 3" xfId="50929"/>
    <cellStyle name="Total 12 2 16 4" xfId="50930"/>
    <cellStyle name="Total 12 2 17" xfId="50931"/>
    <cellStyle name="Total 12 2 17 2" xfId="50932"/>
    <cellStyle name="Total 12 2 17 3" xfId="50933"/>
    <cellStyle name="Total 12 2 17 4" xfId="50934"/>
    <cellStyle name="Total 12 2 18" xfId="50935"/>
    <cellStyle name="Total 12 2 18 2" xfId="50936"/>
    <cellStyle name="Total 12 2 18 3" xfId="50937"/>
    <cellStyle name="Total 12 2 18 4" xfId="50938"/>
    <cellStyle name="Total 12 2 19" xfId="50939"/>
    <cellStyle name="Total 12 2 19 2" xfId="50940"/>
    <cellStyle name="Total 12 2 19 3" xfId="50941"/>
    <cellStyle name="Total 12 2 19 4" xfId="50942"/>
    <cellStyle name="Total 12 2 2" xfId="50943"/>
    <cellStyle name="Total 12 2 2 2" xfId="50944"/>
    <cellStyle name="Total 12 2 2 3" xfId="50945"/>
    <cellStyle name="Total 12 2 2 4" xfId="50946"/>
    <cellStyle name="Total 12 2 20" xfId="50947"/>
    <cellStyle name="Total 12 2 20 2" xfId="50948"/>
    <cellStyle name="Total 12 2 20 3" xfId="50949"/>
    <cellStyle name="Total 12 2 20 4" xfId="50950"/>
    <cellStyle name="Total 12 2 21" xfId="50951"/>
    <cellStyle name="Total 12 2 22" xfId="50952"/>
    <cellStyle name="Total 12 2 3" xfId="50953"/>
    <cellStyle name="Total 12 2 3 2" xfId="50954"/>
    <cellStyle name="Total 12 2 3 3" xfId="50955"/>
    <cellStyle name="Total 12 2 3 4" xfId="50956"/>
    <cellStyle name="Total 12 2 4" xfId="50957"/>
    <cellStyle name="Total 12 2 4 2" xfId="50958"/>
    <cellStyle name="Total 12 2 4 3" xfId="50959"/>
    <cellStyle name="Total 12 2 4 4" xfId="50960"/>
    <cellStyle name="Total 12 2 5" xfId="50961"/>
    <cellStyle name="Total 12 2 5 2" xfId="50962"/>
    <cellStyle name="Total 12 2 5 3" xfId="50963"/>
    <cellStyle name="Total 12 2 5 4" xfId="50964"/>
    <cellStyle name="Total 12 2 6" xfId="50965"/>
    <cellStyle name="Total 12 2 6 2" xfId="50966"/>
    <cellStyle name="Total 12 2 6 3" xfId="50967"/>
    <cellStyle name="Total 12 2 6 4" xfId="50968"/>
    <cellStyle name="Total 12 2 7" xfId="50969"/>
    <cellStyle name="Total 12 2 7 2" xfId="50970"/>
    <cellStyle name="Total 12 2 7 3" xfId="50971"/>
    <cellStyle name="Total 12 2 7 4" xfId="50972"/>
    <cellStyle name="Total 12 2 8" xfId="50973"/>
    <cellStyle name="Total 12 2 8 2" xfId="50974"/>
    <cellStyle name="Total 12 2 8 3" xfId="50975"/>
    <cellStyle name="Total 12 2 8 4" xfId="50976"/>
    <cellStyle name="Total 12 2 9" xfId="50977"/>
    <cellStyle name="Total 12 2 9 2" xfId="50978"/>
    <cellStyle name="Total 12 2 9 3" xfId="50979"/>
    <cellStyle name="Total 12 2 9 4" xfId="50980"/>
    <cellStyle name="Total 12 20" xfId="50981"/>
    <cellStyle name="Total 12 20 10" xfId="50982"/>
    <cellStyle name="Total 12 20 10 2" xfId="50983"/>
    <cellStyle name="Total 12 20 10 3" xfId="50984"/>
    <cellStyle name="Total 12 20 10 4" xfId="50985"/>
    <cellStyle name="Total 12 20 11" xfId="50986"/>
    <cellStyle name="Total 12 20 11 2" xfId="50987"/>
    <cellStyle name="Total 12 20 11 3" xfId="50988"/>
    <cellStyle name="Total 12 20 11 4" xfId="50989"/>
    <cellStyle name="Total 12 20 12" xfId="50990"/>
    <cellStyle name="Total 12 20 12 2" xfId="50991"/>
    <cellStyle name="Total 12 20 12 3" xfId="50992"/>
    <cellStyle name="Total 12 20 12 4" xfId="50993"/>
    <cellStyle name="Total 12 20 13" xfId="50994"/>
    <cellStyle name="Total 12 20 13 2" xfId="50995"/>
    <cellStyle name="Total 12 20 13 3" xfId="50996"/>
    <cellStyle name="Total 12 20 13 4" xfId="50997"/>
    <cellStyle name="Total 12 20 14" xfId="50998"/>
    <cellStyle name="Total 12 20 14 2" xfId="50999"/>
    <cellStyle name="Total 12 20 14 3" xfId="51000"/>
    <cellStyle name="Total 12 20 14 4" xfId="51001"/>
    <cellStyle name="Total 12 20 15" xfId="51002"/>
    <cellStyle name="Total 12 20 15 2" xfId="51003"/>
    <cellStyle name="Total 12 20 15 3" xfId="51004"/>
    <cellStyle name="Total 12 20 15 4" xfId="51005"/>
    <cellStyle name="Total 12 20 16" xfId="51006"/>
    <cellStyle name="Total 12 20 16 2" xfId="51007"/>
    <cellStyle name="Total 12 20 16 3" xfId="51008"/>
    <cellStyle name="Total 12 20 16 4" xfId="51009"/>
    <cellStyle name="Total 12 20 17" xfId="51010"/>
    <cellStyle name="Total 12 20 17 2" xfId="51011"/>
    <cellStyle name="Total 12 20 17 3" xfId="51012"/>
    <cellStyle name="Total 12 20 17 4" xfId="51013"/>
    <cellStyle name="Total 12 20 18" xfId="51014"/>
    <cellStyle name="Total 12 20 18 2" xfId="51015"/>
    <cellStyle name="Total 12 20 18 3" xfId="51016"/>
    <cellStyle name="Total 12 20 18 4" xfId="51017"/>
    <cellStyle name="Total 12 20 19" xfId="51018"/>
    <cellStyle name="Total 12 20 19 2" xfId="51019"/>
    <cellStyle name="Total 12 20 19 3" xfId="51020"/>
    <cellStyle name="Total 12 20 19 4" xfId="51021"/>
    <cellStyle name="Total 12 20 2" xfId="51022"/>
    <cellStyle name="Total 12 20 2 2" xfId="51023"/>
    <cellStyle name="Total 12 20 2 3" xfId="51024"/>
    <cellStyle name="Total 12 20 2 4" xfId="51025"/>
    <cellStyle name="Total 12 20 20" xfId="51026"/>
    <cellStyle name="Total 12 20 20 2" xfId="51027"/>
    <cellStyle name="Total 12 20 20 3" xfId="51028"/>
    <cellStyle name="Total 12 20 20 4" xfId="51029"/>
    <cellStyle name="Total 12 20 21" xfId="51030"/>
    <cellStyle name="Total 12 20 22" xfId="51031"/>
    <cellStyle name="Total 12 20 3" xfId="51032"/>
    <cellStyle name="Total 12 20 3 2" xfId="51033"/>
    <cellStyle name="Total 12 20 3 3" xfId="51034"/>
    <cellStyle name="Total 12 20 3 4" xfId="51035"/>
    <cellStyle name="Total 12 20 4" xfId="51036"/>
    <cellStyle name="Total 12 20 4 2" xfId="51037"/>
    <cellStyle name="Total 12 20 4 3" xfId="51038"/>
    <cellStyle name="Total 12 20 4 4" xfId="51039"/>
    <cellStyle name="Total 12 20 5" xfId="51040"/>
    <cellStyle name="Total 12 20 5 2" xfId="51041"/>
    <cellStyle name="Total 12 20 5 3" xfId="51042"/>
    <cellStyle name="Total 12 20 5 4" xfId="51043"/>
    <cellStyle name="Total 12 20 6" xfId="51044"/>
    <cellStyle name="Total 12 20 6 2" xfId="51045"/>
    <cellStyle name="Total 12 20 6 3" xfId="51046"/>
    <cellStyle name="Total 12 20 6 4" xfId="51047"/>
    <cellStyle name="Total 12 20 7" xfId="51048"/>
    <cellStyle name="Total 12 20 7 2" xfId="51049"/>
    <cellStyle name="Total 12 20 7 3" xfId="51050"/>
    <cellStyle name="Total 12 20 7 4" xfId="51051"/>
    <cellStyle name="Total 12 20 8" xfId="51052"/>
    <cellStyle name="Total 12 20 8 2" xfId="51053"/>
    <cellStyle name="Total 12 20 8 3" xfId="51054"/>
    <cellStyle name="Total 12 20 8 4" xfId="51055"/>
    <cellStyle name="Total 12 20 9" xfId="51056"/>
    <cellStyle name="Total 12 20 9 2" xfId="51057"/>
    <cellStyle name="Total 12 20 9 3" xfId="51058"/>
    <cellStyle name="Total 12 20 9 4" xfId="51059"/>
    <cellStyle name="Total 12 21" xfId="51060"/>
    <cellStyle name="Total 12 21 10" xfId="51061"/>
    <cellStyle name="Total 12 21 10 2" xfId="51062"/>
    <cellStyle name="Total 12 21 10 3" xfId="51063"/>
    <cellStyle name="Total 12 21 10 4" xfId="51064"/>
    <cellStyle name="Total 12 21 11" xfId="51065"/>
    <cellStyle name="Total 12 21 11 2" xfId="51066"/>
    <cellStyle name="Total 12 21 11 3" xfId="51067"/>
    <cellStyle name="Total 12 21 11 4" xfId="51068"/>
    <cellStyle name="Total 12 21 12" xfId="51069"/>
    <cellStyle name="Total 12 21 12 2" xfId="51070"/>
    <cellStyle name="Total 12 21 12 3" xfId="51071"/>
    <cellStyle name="Total 12 21 12 4" xfId="51072"/>
    <cellStyle name="Total 12 21 13" xfId="51073"/>
    <cellStyle name="Total 12 21 13 2" xfId="51074"/>
    <cellStyle name="Total 12 21 13 3" xfId="51075"/>
    <cellStyle name="Total 12 21 13 4" xfId="51076"/>
    <cellStyle name="Total 12 21 14" xfId="51077"/>
    <cellStyle name="Total 12 21 14 2" xfId="51078"/>
    <cellStyle name="Total 12 21 14 3" xfId="51079"/>
    <cellStyle name="Total 12 21 14 4" xfId="51080"/>
    <cellStyle name="Total 12 21 15" xfId="51081"/>
    <cellStyle name="Total 12 21 15 2" xfId="51082"/>
    <cellStyle name="Total 12 21 15 3" xfId="51083"/>
    <cellStyle name="Total 12 21 15 4" xfId="51084"/>
    <cellStyle name="Total 12 21 16" xfId="51085"/>
    <cellStyle name="Total 12 21 16 2" xfId="51086"/>
    <cellStyle name="Total 12 21 16 3" xfId="51087"/>
    <cellStyle name="Total 12 21 16 4" xfId="51088"/>
    <cellStyle name="Total 12 21 17" xfId="51089"/>
    <cellStyle name="Total 12 21 17 2" xfId="51090"/>
    <cellStyle name="Total 12 21 17 3" xfId="51091"/>
    <cellStyle name="Total 12 21 17 4" xfId="51092"/>
    <cellStyle name="Total 12 21 18" xfId="51093"/>
    <cellStyle name="Total 12 21 18 2" xfId="51094"/>
    <cellStyle name="Total 12 21 18 3" xfId="51095"/>
    <cellStyle name="Total 12 21 18 4" xfId="51096"/>
    <cellStyle name="Total 12 21 19" xfId="51097"/>
    <cellStyle name="Total 12 21 19 2" xfId="51098"/>
    <cellStyle name="Total 12 21 19 3" xfId="51099"/>
    <cellStyle name="Total 12 21 19 4" xfId="51100"/>
    <cellStyle name="Total 12 21 2" xfId="51101"/>
    <cellStyle name="Total 12 21 2 2" xfId="51102"/>
    <cellStyle name="Total 12 21 2 3" xfId="51103"/>
    <cellStyle name="Total 12 21 2 4" xfId="51104"/>
    <cellStyle name="Total 12 21 20" xfId="51105"/>
    <cellStyle name="Total 12 21 20 2" xfId="51106"/>
    <cellStyle name="Total 12 21 20 3" xfId="51107"/>
    <cellStyle name="Total 12 21 20 4" xfId="51108"/>
    <cellStyle name="Total 12 21 21" xfId="51109"/>
    <cellStyle name="Total 12 21 22" xfId="51110"/>
    <cellStyle name="Total 12 21 3" xfId="51111"/>
    <cellStyle name="Total 12 21 3 2" xfId="51112"/>
    <cellStyle name="Total 12 21 3 3" xfId="51113"/>
    <cellStyle name="Total 12 21 3 4" xfId="51114"/>
    <cellStyle name="Total 12 21 4" xfId="51115"/>
    <cellStyle name="Total 12 21 4 2" xfId="51116"/>
    <cellStyle name="Total 12 21 4 3" xfId="51117"/>
    <cellStyle name="Total 12 21 4 4" xfId="51118"/>
    <cellStyle name="Total 12 21 5" xfId="51119"/>
    <cellStyle name="Total 12 21 5 2" xfId="51120"/>
    <cellStyle name="Total 12 21 5 3" xfId="51121"/>
    <cellStyle name="Total 12 21 5 4" xfId="51122"/>
    <cellStyle name="Total 12 21 6" xfId="51123"/>
    <cellStyle name="Total 12 21 6 2" xfId="51124"/>
    <cellStyle name="Total 12 21 6 3" xfId="51125"/>
    <cellStyle name="Total 12 21 6 4" xfId="51126"/>
    <cellStyle name="Total 12 21 7" xfId="51127"/>
    <cellStyle name="Total 12 21 7 2" xfId="51128"/>
    <cellStyle name="Total 12 21 7 3" xfId="51129"/>
    <cellStyle name="Total 12 21 7 4" xfId="51130"/>
    <cellStyle name="Total 12 21 8" xfId="51131"/>
    <cellStyle name="Total 12 21 8 2" xfId="51132"/>
    <cellStyle name="Total 12 21 8 3" xfId="51133"/>
    <cellStyle name="Total 12 21 8 4" xfId="51134"/>
    <cellStyle name="Total 12 21 9" xfId="51135"/>
    <cellStyle name="Total 12 21 9 2" xfId="51136"/>
    <cellStyle name="Total 12 21 9 3" xfId="51137"/>
    <cellStyle name="Total 12 21 9 4" xfId="51138"/>
    <cellStyle name="Total 12 22" xfId="51139"/>
    <cellStyle name="Total 12 22 10" xfId="51140"/>
    <cellStyle name="Total 12 22 10 2" xfId="51141"/>
    <cellStyle name="Total 12 22 10 3" xfId="51142"/>
    <cellStyle name="Total 12 22 10 4" xfId="51143"/>
    <cellStyle name="Total 12 22 11" xfId="51144"/>
    <cellStyle name="Total 12 22 11 2" xfId="51145"/>
    <cellStyle name="Total 12 22 11 3" xfId="51146"/>
    <cellStyle name="Total 12 22 11 4" xfId="51147"/>
    <cellStyle name="Total 12 22 12" xfId="51148"/>
    <cellStyle name="Total 12 22 12 2" xfId="51149"/>
    <cellStyle name="Total 12 22 12 3" xfId="51150"/>
    <cellStyle name="Total 12 22 12 4" xfId="51151"/>
    <cellStyle name="Total 12 22 13" xfId="51152"/>
    <cellStyle name="Total 12 22 13 2" xfId="51153"/>
    <cellStyle name="Total 12 22 13 3" xfId="51154"/>
    <cellStyle name="Total 12 22 13 4" xfId="51155"/>
    <cellStyle name="Total 12 22 14" xfId="51156"/>
    <cellStyle name="Total 12 22 14 2" xfId="51157"/>
    <cellStyle name="Total 12 22 14 3" xfId="51158"/>
    <cellStyle name="Total 12 22 14 4" xfId="51159"/>
    <cellStyle name="Total 12 22 15" xfId="51160"/>
    <cellStyle name="Total 12 22 15 2" xfId="51161"/>
    <cellStyle name="Total 12 22 15 3" xfId="51162"/>
    <cellStyle name="Total 12 22 15 4" xfId="51163"/>
    <cellStyle name="Total 12 22 16" xfId="51164"/>
    <cellStyle name="Total 12 22 16 2" xfId="51165"/>
    <cellStyle name="Total 12 22 16 3" xfId="51166"/>
    <cellStyle name="Total 12 22 16 4" xfId="51167"/>
    <cellStyle name="Total 12 22 17" xfId="51168"/>
    <cellStyle name="Total 12 22 17 2" xfId="51169"/>
    <cellStyle name="Total 12 22 17 3" xfId="51170"/>
    <cellStyle name="Total 12 22 17 4" xfId="51171"/>
    <cellStyle name="Total 12 22 18" xfId="51172"/>
    <cellStyle name="Total 12 22 18 2" xfId="51173"/>
    <cellStyle name="Total 12 22 18 3" xfId="51174"/>
    <cellStyle name="Total 12 22 18 4" xfId="51175"/>
    <cellStyle name="Total 12 22 19" xfId="51176"/>
    <cellStyle name="Total 12 22 19 2" xfId="51177"/>
    <cellStyle name="Total 12 22 19 3" xfId="51178"/>
    <cellStyle name="Total 12 22 19 4" xfId="51179"/>
    <cellStyle name="Total 12 22 2" xfId="51180"/>
    <cellStyle name="Total 12 22 2 2" xfId="51181"/>
    <cellStyle name="Total 12 22 2 3" xfId="51182"/>
    <cellStyle name="Total 12 22 2 4" xfId="51183"/>
    <cellStyle name="Total 12 22 20" xfId="51184"/>
    <cellStyle name="Total 12 22 20 2" xfId="51185"/>
    <cellStyle name="Total 12 22 20 3" xfId="51186"/>
    <cellStyle name="Total 12 22 20 4" xfId="51187"/>
    <cellStyle name="Total 12 22 21" xfId="51188"/>
    <cellStyle name="Total 12 22 22" xfId="51189"/>
    <cellStyle name="Total 12 22 3" xfId="51190"/>
    <cellStyle name="Total 12 22 3 2" xfId="51191"/>
    <cellStyle name="Total 12 22 3 3" xfId="51192"/>
    <cellStyle name="Total 12 22 3 4" xfId="51193"/>
    <cellStyle name="Total 12 22 4" xfId="51194"/>
    <cellStyle name="Total 12 22 4 2" xfId="51195"/>
    <cellStyle name="Total 12 22 4 3" xfId="51196"/>
    <cellStyle name="Total 12 22 4 4" xfId="51197"/>
    <cellStyle name="Total 12 22 5" xfId="51198"/>
    <cellStyle name="Total 12 22 5 2" xfId="51199"/>
    <cellStyle name="Total 12 22 5 3" xfId="51200"/>
    <cellStyle name="Total 12 22 5 4" xfId="51201"/>
    <cellStyle name="Total 12 22 6" xfId="51202"/>
    <cellStyle name="Total 12 22 6 2" xfId="51203"/>
    <cellStyle name="Total 12 22 6 3" xfId="51204"/>
    <cellStyle name="Total 12 22 6 4" xfId="51205"/>
    <cellStyle name="Total 12 22 7" xfId="51206"/>
    <cellStyle name="Total 12 22 7 2" xfId="51207"/>
    <cellStyle name="Total 12 22 7 3" xfId="51208"/>
    <cellStyle name="Total 12 22 7 4" xfId="51209"/>
    <cellStyle name="Total 12 22 8" xfId="51210"/>
    <cellStyle name="Total 12 22 8 2" xfId="51211"/>
    <cellStyle name="Total 12 22 8 3" xfId="51212"/>
    <cellStyle name="Total 12 22 8 4" xfId="51213"/>
    <cellStyle name="Total 12 22 9" xfId="51214"/>
    <cellStyle name="Total 12 22 9 2" xfId="51215"/>
    <cellStyle name="Total 12 22 9 3" xfId="51216"/>
    <cellStyle name="Total 12 22 9 4" xfId="51217"/>
    <cellStyle name="Total 12 23" xfId="51218"/>
    <cellStyle name="Total 12 23 10" xfId="51219"/>
    <cellStyle name="Total 12 23 10 2" xfId="51220"/>
    <cellStyle name="Total 12 23 10 3" xfId="51221"/>
    <cellStyle name="Total 12 23 10 4" xfId="51222"/>
    <cellStyle name="Total 12 23 11" xfId="51223"/>
    <cellStyle name="Total 12 23 11 2" xfId="51224"/>
    <cellStyle name="Total 12 23 11 3" xfId="51225"/>
    <cellStyle name="Total 12 23 11 4" xfId="51226"/>
    <cellStyle name="Total 12 23 12" xfId="51227"/>
    <cellStyle name="Total 12 23 12 2" xfId="51228"/>
    <cellStyle name="Total 12 23 12 3" xfId="51229"/>
    <cellStyle name="Total 12 23 12 4" xfId="51230"/>
    <cellStyle name="Total 12 23 13" xfId="51231"/>
    <cellStyle name="Total 12 23 13 2" xfId="51232"/>
    <cellStyle name="Total 12 23 13 3" xfId="51233"/>
    <cellStyle name="Total 12 23 13 4" xfId="51234"/>
    <cellStyle name="Total 12 23 14" xfId="51235"/>
    <cellStyle name="Total 12 23 14 2" xfId="51236"/>
    <cellStyle name="Total 12 23 14 3" xfId="51237"/>
    <cellStyle name="Total 12 23 14 4" xfId="51238"/>
    <cellStyle name="Total 12 23 15" xfId="51239"/>
    <cellStyle name="Total 12 23 15 2" xfId="51240"/>
    <cellStyle name="Total 12 23 15 3" xfId="51241"/>
    <cellStyle name="Total 12 23 15 4" xfId="51242"/>
    <cellStyle name="Total 12 23 16" xfId="51243"/>
    <cellStyle name="Total 12 23 16 2" xfId="51244"/>
    <cellStyle name="Total 12 23 16 3" xfId="51245"/>
    <cellStyle name="Total 12 23 16 4" xfId="51246"/>
    <cellStyle name="Total 12 23 17" xfId="51247"/>
    <cellStyle name="Total 12 23 17 2" xfId="51248"/>
    <cellStyle name="Total 12 23 17 3" xfId="51249"/>
    <cellStyle name="Total 12 23 17 4" xfId="51250"/>
    <cellStyle name="Total 12 23 18" xfId="51251"/>
    <cellStyle name="Total 12 23 18 2" xfId="51252"/>
    <cellStyle name="Total 12 23 18 3" xfId="51253"/>
    <cellStyle name="Total 12 23 18 4" xfId="51254"/>
    <cellStyle name="Total 12 23 19" xfId="51255"/>
    <cellStyle name="Total 12 23 19 2" xfId="51256"/>
    <cellStyle name="Total 12 23 19 3" xfId="51257"/>
    <cellStyle name="Total 12 23 19 4" xfId="51258"/>
    <cellStyle name="Total 12 23 2" xfId="51259"/>
    <cellStyle name="Total 12 23 2 2" xfId="51260"/>
    <cellStyle name="Total 12 23 2 3" xfId="51261"/>
    <cellStyle name="Total 12 23 2 4" xfId="51262"/>
    <cellStyle name="Total 12 23 20" xfId="51263"/>
    <cellStyle name="Total 12 23 20 2" xfId="51264"/>
    <cellStyle name="Total 12 23 20 3" xfId="51265"/>
    <cellStyle name="Total 12 23 20 4" xfId="51266"/>
    <cellStyle name="Total 12 23 21" xfId="51267"/>
    <cellStyle name="Total 12 23 22" xfId="51268"/>
    <cellStyle name="Total 12 23 3" xfId="51269"/>
    <cellStyle name="Total 12 23 3 2" xfId="51270"/>
    <cellStyle name="Total 12 23 3 3" xfId="51271"/>
    <cellStyle name="Total 12 23 3 4" xfId="51272"/>
    <cellStyle name="Total 12 23 4" xfId="51273"/>
    <cellStyle name="Total 12 23 4 2" xfId="51274"/>
    <cellStyle name="Total 12 23 4 3" xfId="51275"/>
    <cellStyle name="Total 12 23 4 4" xfId="51276"/>
    <cellStyle name="Total 12 23 5" xfId="51277"/>
    <cellStyle name="Total 12 23 5 2" xfId="51278"/>
    <cellStyle name="Total 12 23 5 3" xfId="51279"/>
    <cellStyle name="Total 12 23 5 4" xfId="51280"/>
    <cellStyle name="Total 12 23 6" xfId="51281"/>
    <cellStyle name="Total 12 23 6 2" xfId="51282"/>
    <cellStyle name="Total 12 23 6 3" xfId="51283"/>
    <cellStyle name="Total 12 23 6 4" xfId="51284"/>
    <cellStyle name="Total 12 23 7" xfId="51285"/>
    <cellStyle name="Total 12 23 7 2" xfId="51286"/>
    <cellStyle name="Total 12 23 7 3" xfId="51287"/>
    <cellStyle name="Total 12 23 7 4" xfId="51288"/>
    <cellStyle name="Total 12 23 8" xfId="51289"/>
    <cellStyle name="Total 12 23 8 2" xfId="51290"/>
    <cellStyle name="Total 12 23 8 3" xfId="51291"/>
    <cellStyle name="Total 12 23 8 4" xfId="51292"/>
    <cellStyle name="Total 12 23 9" xfId="51293"/>
    <cellStyle name="Total 12 23 9 2" xfId="51294"/>
    <cellStyle name="Total 12 23 9 3" xfId="51295"/>
    <cellStyle name="Total 12 23 9 4" xfId="51296"/>
    <cellStyle name="Total 12 24" xfId="51297"/>
    <cellStyle name="Total 12 24 10" xfId="51298"/>
    <cellStyle name="Total 12 24 10 2" xfId="51299"/>
    <cellStyle name="Total 12 24 10 3" xfId="51300"/>
    <cellStyle name="Total 12 24 10 4" xfId="51301"/>
    <cellStyle name="Total 12 24 11" xfId="51302"/>
    <cellStyle name="Total 12 24 11 2" xfId="51303"/>
    <cellStyle name="Total 12 24 11 3" xfId="51304"/>
    <cellStyle name="Total 12 24 11 4" xfId="51305"/>
    <cellStyle name="Total 12 24 12" xfId="51306"/>
    <cellStyle name="Total 12 24 12 2" xfId="51307"/>
    <cellStyle name="Total 12 24 12 3" xfId="51308"/>
    <cellStyle name="Total 12 24 12 4" xfId="51309"/>
    <cellStyle name="Total 12 24 13" xfId="51310"/>
    <cellStyle name="Total 12 24 13 2" xfId="51311"/>
    <cellStyle name="Total 12 24 13 3" xfId="51312"/>
    <cellStyle name="Total 12 24 13 4" xfId="51313"/>
    <cellStyle name="Total 12 24 14" xfId="51314"/>
    <cellStyle name="Total 12 24 14 2" xfId="51315"/>
    <cellStyle name="Total 12 24 14 3" xfId="51316"/>
    <cellStyle name="Total 12 24 14 4" xfId="51317"/>
    <cellStyle name="Total 12 24 15" xfId="51318"/>
    <cellStyle name="Total 12 24 15 2" xfId="51319"/>
    <cellStyle name="Total 12 24 15 3" xfId="51320"/>
    <cellStyle name="Total 12 24 15 4" xfId="51321"/>
    <cellStyle name="Total 12 24 16" xfId="51322"/>
    <cellStyle name="Total 12 24 16 2" xfId="51323"/>
    <cellStyle name="Total 12 24 16 3" xfId="51324"/>
    <cellStyle name="Total 12 24 16 4" xfId="51325"/>
    <cellStyle name="Total 12 24 17" xfId="51326"/>
    <cellStyle name="Total 12 24 17 2" xfId="51327"/>
    <cellStyle name="Total 12 24 17 3" xfId="51328"/>
    <cellStyle name="Total 12 24 17 4" xfId="51329"/>
    <cellStyle name="Total 12 24 18" xfId="51330"/>
    <cellStyle name="Total 12 24 18 2" xfId="51331"/>
    <cellStyle name="Total 12 24 18 3" xfId="51332"/>
    <cellStyle name="Total 12 24 18 4" xfId="51333"/>
    <cellStyle name="Total 12 24 19" xfId="51334"/>
    <cellStyle name="Total 12 24 19 2" xfId="51335"/>
    <cellStyle name="Total 12 24 19 3" xfId="51336"/>
    <cellStyle name="Total 12 24 19 4" xfId="51337"/>
    <cellStyle name="Total 12 24 2" xfId="51338"/>
    <cellStyle name="Total 12 24 2 2" xfId="51339"/>
    <cellStyle name="Total 12 24 2 3" xfId="51340"/>
    <cellStyle name="Total 12 24 2 4" xfId="51341"/>
    <cellStyle name="Total 12 24 20" xfId="51342"/>
    <cellStyle name="Total 12 24 20 2" xfId="51343"/>
    <cellStyle name="Total 12 24 20 3" xfId="51344"/>
    <cellStyle name="Total 12 24 20 4" xfId="51345"/>
    <cellStyle name="Total 12 24 21" xfId="51346"/>
    <cellStyle name="Total 12 24 22" xfId="51347"/>
    <cellStyle name="Total 12 24 3" xfId="51348"/>
    <cellStyle name="Total 12 24 3 2" xfId="51349"/>
    <cellStyle name="Total 12 24 3 3" xfId="51350"/>
    <cellStyle name="Total 12 24 3 4" xfId="51351"/>
    <cellStyle name="Total 12 24 4" xfId="51352"/>
    <cellStyle name="Total 12 24 4 2" xfId="51353"/>
    <cellStyle name="Total 12 24 4 3" xfId="51354"/>
    <cellStyle name="Total 12 24 4 4" xfId="51355"/>
    <cellStyle name="Total 12 24 5" xfId="51356"/>
    <cellStyle name="Total 12 24 5 2" xfId="51357"/>
    <cellStyle name="Total 12 24 5 3" xfId="51358"/>
    <cellStyle name="Total 12 24 5 4" xfId="51359"/>
    <cellStyle name="Total 12 24 6" xfId="51360"/>
    <cellStyle name="Total 12 24 6 2" xfId="51361"/>
    <cellStyle name="Total 12 24 6 3" xfId="51362"/>
    <cellStyle name="Total 12 24 6 4" xfId="51363"/>
    <cellStyle name="Total 12 24 7" xfId="51364"/>
    <cellStyle name="Total 12 24 7 2" xfId="51365"/>
    <cellStyle name="Total 12 24 7 3" xfId="51366"/>
    <cellStyle name="Total 12 24 7 4" xfId="51367"/>
    <cellStyle name="Total 12 24 8" xfId="51368"/>
    <cellStyle name="Total 12 24 8 2" xfId="51369"/>
    <cellStyle name="Total 12 24 8 3" xfId="51370"/>
    <cellStyle name="Total 12 24 8 4" xfId="51371"/>
    <cellStyle name="Total 12 24 9" xfId="51372"/>
    <cellStyle name="Total 12 24 9 2" xfId="51373"/>
    <cellStyle name="Total 12 24 9 3" xfId="51374"/>
    <cellStyle name="Total 12 24 9 4" xfId="51375"/>
    <cellStyle name="Total 12 25" xfId="51376"/>
    <cellStyle name="Total 12 25 10" xfId="51377"/>
    <cellStyle name="Total 12 25 10 2" xfId="51378"/>
    <cellStyle name="Total 12 25 10 3" xfId="51379"/>
    <cellStyle name="Total 12 25 10 4" xfId="51380"/>
    <cellStyle name="Total 12 25 11" xfId="51381"/>
    <cellStyle name="Total 12 25 11 2" xfId="51382"/>
    <cellStyle name="Total 12 25 11 3" xfId="51383"/>
    <cellStyle name="Total 12 25 11 4" xfId="51384"/>
    <cellStyle name="Total 12 25 12" xfId="51385"/>
    <cellStyle name="Total 12 25 12 2" xfId="51386"/>
    <cellStyle name="Total 12 25 12 3" xfId="51387"/>
    <cellStyle name="Total 12 25 12 4" xfId="51388"/>
    <cellStyle name="Total 12 25 13" xfId="51389"/>
    <cellStyle name="Total 12 25 13 2" xfId="51390"/>
    <cellStyle name="Total 12 25 13 3" xfId="51391"/>
    <cellStyle name="Total 12 25 13 4" xfId="51392"/>
    <cellStyle name="Total 12 25 14" xfId="51393"/>
    <cellStyle name="Total 12 25 14 2" xfId="51394"/>
    <cellStyle name="Total 12 25 14 3" xfId="51395"/>
    <cellStyle name="Total 12 25 14 4" xfId="51396"/>
    <cellStyle name="Total 12 25 15" xfId="51397"/>
    <cellStyle name="Total 12 25 15 2" xfId="51398"/>
    <cellStyle name="Total 12 25 15 3" xfId="51399"/>
    <cellStyle name="Total 12 25 15 4" xfId="51400"/>
    <cellStyle name="Total 12 25 16" xfId="51401"/>
    <cellStyle name="Total 12 25 16 2" xfId="51402"/>
    <cellStyle name="Total 12 25 16 3" xfId="51403"/>
    <cellStyle name="Total 12 25 16 4" xfId="51404"/>
    <cellStyle name="Total 12 25 17" xfId="51405"/>
    <cellStyle name="Total 12 25 17 2" xfId="51406"/>
    <cellStyle name="Total 12 25 17 3" xfId="51407"/>
    <cellStyle name="Total 12 25 17 4" xfId="51408"/>
    <cellStyle name="Total 12 25 18" xfId="51409"/>
    <cellStyle name="Total 12 25 18 2" xfId="51410"/>
    <cellStyle name="Total 12 25 18 3" xfId="51411"/>
    <cellStyle name="Total 12 25 18 4" xfId="51412"/>
    <cellStyle name="Total 12 25 19" xfId="51413"/>
    <cellStyle name="Total 12 25 19 2" xfId="51414"/>
    <cellStyle name="Total 12 25 19 3" xfId="51415"/>
    <cellStyle name="Total 12 25 19 4" xfId="51416"/>
    <cellStyle name="Total 12 25 2" xfId="51417"/>
    <cellStyle name="Total 12 25 2 2" xfId="51418"/>
    <cellStyle name="Total 12 25 2 3" xfId="51419"/>
    <cellStyle name="Total 12 25 2 4" xfId="51420"/>
    <cellStyle name="Total 12 25 20" xfId="51421"/>
    <cellStyle name="Total 12 25 20 2" xfId="51422"/>
    <cellStyle name="Total 12 25 20 3" xfId="51423"/>
    <cellStyle name="Total 12 25 20 4" xfId="51424"/>
    <cellStyle name="Total 12 25 21" xfId="51425"/>
    <cellStyle name="Total 12 25 22" xfId="51426"/>
    <cellStyle name="Total 12 25 3" xfId="51427"/>
    <cellStyle name="Total 12 25 3 2" xfId="51428"/>
    <cellStyle name="Total 12 25 3 3" xfId="51429"/>
    <cellStyle name="Total 12 25 3 4" xfId="51430"/>
    <cellStyle name="Total 12 25 4" xfId="51431"/>
    <cellStyle name="Total 12 25 4 2" xfId="51432"/>
    <cellStyle name="Total 12 25 4 3" xfId="51433"/>
    <cellStyle name="Total 12 25 4 4" xfId="51434"/>
    <cellStyle name="Total 12 25 5" xfId="51435"/>
    <cellStyle name="Total 12 25 5 2" xfId="51436"/>
    <cellStyle name="Total 12 25 5 3" xfId="51437"/>
    <cellStyle name="Total 12 25 5 4" xfId="51438"/>
    <cellStyle name="Total 12 25 6" xfId="51439"/>
    <cellStyle name="Total 12 25 6 2" xfId="51440"/>
    <cellStyle name="Total 12 25 6 3" xfId="51441"/>
    <cellStyle name="Total 12 25 6 4" xfId="51442"/>
    <cellStyle name="Total 12 25 7" xfId="51443"/>
    <cellStyle name="Total 12 25 7 2" xfId="51444"/>
    <cellStyle name="Total 12 25 7 3" xfId="51445"/>
    <cellStyle name="Total 12 25 7 4" xfId="51446"/>
    <cellStyle name="Total 12 25 8" xfId="51447"/>
    <cellStyle name="Total 12 25 8 2" xfId="51448"/>
    <cellStyle name="Total 12 25 8 3" xfId="51449"/>
    <cellStyle name="Total 12 25 8 4" xfId="51450"/>
    <cellStyle name="Total 12 25 9" xfId="51451"/>
    <cellStyle name="Total 12 25 9 2" xfId="51452"/>
    <cellStyle name="Total 12 25 9 3" xfId="51453"/>
    <cellStyle name="Total 12 25 9 4" xfId="51454"/>
    <cellStyle name="Total 12 26" xfId="51455"/>
    <cellStyle name="Total 12 26 10" xfId="51456"/>
    <cellStyle name="Total 12 26 10 2" xfId="51457"/>
    <cellStyle name="Total 12 26 10 3" xfId="51458"/>
    <cellStyle name="Total 12 26 10 4" xfId="51459"/>
    <cellStyle name="Total 12 26 11" xfId="51460"/>
    <cellStyle name="Total 12 26 11 2" xfId="51461"/>
    <cellStyle name="Total 12 26 11 3" xfId="51462"/>
    <cellStyle name="Total 12 26 11 4" xfId="51463"/>
    <cellStyle name="Total 12 26 12" xfId="51464"/>
    <cellStyle name="Total 12 26 12 2" xfId="51465"/>
    <cellStyle name="Total 12 26 12 3" xfId="51466"/>
    <cellStyle name="Total 12 26 12 4" xfId="51467"/>
    <cellStyle name="Total 12 26 13" xfId="51468"/>
    <cellStyle name="Total 12 26 13 2" xfId="51469"/>
    <cellStyle name="Total 12 26 13 3" xfId="51470"/>
    <cellStyle name="Total 12 26 13 4" xfId="51471"/>
    <cellStyle name="Total 12 26 14" xfId="51472"/>
    <cellStyle name="Total 12 26 14 2" xfId="51473"/>
    <cellStyle name="Total 12 26 14 3" xfId="51474"/>
    <cellStyle name="Total 12 26 14 4" xfId="51475"/>
    <cellStyle name="Total 12 26 15" xfId="51476"/>
    <cellStyle name="Total 12 26 15 2" xfId="51477"/>
    <cellStyle name="Total 12 26 15 3" xfId="51478"/>
    <cellStyle name="Total 12 26 15 4" xfId="51479"/>
    <cellStyle name="Total 12 26 16" xfId="51480"/>
    <cellStyle name="Total 12 26 16 2" xfId="51481"/>
    <cellStyle name="Total 12 26 16 3" xfId="51482"/>
    <cellStyle name="Total 12 26 16 4" xfId="51483"/>
    <cellStyle name="Total 12 26 17" xfId="51484"/>
    <cellStyle name="Total 12 26 17 2" xfId="51485"/>
    <cellStyle name="Total 12 26 17 3" xfId="51486"/>
    <cellStyle name="Total 12 26 17 4" xfId="51487"/>
    <cellStyle name="Total 12 26 18" xfId="51488"/>
    <cellStyle name="Total 12 26 18 2" xfId="51489"/>
    <cellStyle name="Total 12 26 18 3" xfId="51490"/>
    <cellStyle name="Total 12 26 18 4" xfId="51491"/>
    <cellStyle name="Total 12 26 19" xfId="51492"/>
    <cellStyle name="Total 12 26 19 2" xfId="51493"/>
    <cellStyle name="Total 12 26 19 3" xfId="51494"/>
    <cellStyle name="Total 12 26 19 4" xfId="51495"/>
    <cellStyle name="Total 12 26 2" xfId="51496"/>
    <cellStyle name="Total 12 26 2 2" xfId="51497"/>
    <cellStyle name="Total 12 26 2 3" xfId="51498"/>
    <cellStyle name="Total 12 26 2 4" xfId="51499"/>
    <cellStyle name="Total 12 26 20" xfId="51500"/>
    <cellStyle name="Total 12 26 20 2" xfId="51501"/>
    <cellStyle name="Total 12 26 20 3" xfId="51502"/>
    <cellStyle name="Total 12 26 20 4" xfId="51503"/>
    <cellStyle name="Total 12 26 21" xfId="51504"/>
    <cellStyle name="Total 12 26 22" xfId="51505"/>
    <cellStyle name="Total 12 26 3" xfId="51506"/>
    <cellStyle name="Total 12 26 3 2" xfId="51507"/>
    <cellStyle name="Total 12 26 3 3" xfId="51508"/>
    <cellStyle name="Total 12 26 3 4" xfId="51509"/>
    <cellStyle name="Total 12 26 4" xfId="51510"/>
    <cellStyle name="Total 12 26 4 2" xfId="51511"/>
    <cellStyle name="Total 12 26 4 3" xfId="51512"/>
    <cellStyle name="Total 12 26 4 4" xfId="51513"/>
    <cellStyle name="Total 12 26 5" xfId="51514"/>
    <cellStyle name="Total 12 26 5 2" xfId="51515"/>
    <cellStyle name="Total 12 26 5 3" xfId="51516"/>
    <cellStyle name="Total 12 26 5 4" xfId="51517"/>
    <cellStyle name="Total 12 26 6" xfId="51518"/>
    <cellStyle name="Total 12 26 6 2" xfId="51519"/>
    <cellStyle name="Total 12 26 6 3" xfId="51520"/>
    <cellStyle name="Total 12 26 6 4" xfId="51521"/>
    <cellStyle name="Total 12 26 7" xfId="51522"/>
    <cellStyle name="Total 12 26 7 2" xfId="51523"/>
    <cellStyle name="Total 12 26 7 3" xfId="51524"/>
    <cellStyle name="Total 12 26 7 4" xfId="51525"/>
    <cellStyle name="Total 12 26 8" xfId="51526"/>
    <cellStyle name="Total 12 26 8 2" xfId="51527"/>
    <cellStyle name="Total 12 26 8 3" xfId="51528"/>
    <cellStyle name="Total 12 26 8 4" xfId="51529"/>
    <cellStyle name="Total 12 26 9" xfId="51530"/>
    <cellStyle name="Total 12 26 9 2" xfId="51531"/>
    <cellStyle name="Total 12 26 9 3" xfId="51532"/>
    <cellStyle name="Total 12 26 9 4" xfId="51533"/>
    <cellStyle name="Total 12 27" xfId="51534"/>
    <cellStyle name="Total 12 27 10" xfId="51535"/>
    <cellStyle name="Total 12 27 10 2" xfId="51536"/>
    <cellStyle name="Total 12 27 10 3" xfId="51537"/>
    <cellStyle name="Total 12 27 10 4" xfId="51538"/>
    <cellStyle name="Total 12 27 11" xfId="51539"/>
    <cellStyle name="Total 12 27 11 2" xfId="51540"/>
    <cellStyle name="Total 12 27 11 3" xfId="51541"/>
    <cellStyle name="Total 12 27 11 4" xfId="51542"/>
    <cellStyle name="Total 12 27 12" xfId="51543"/>
    <cellStyle name="Total 12 27 12 2" xfId="51544"/>
    <cellStyle name="Total 12 27 12 3" xfId="51545"/>
    <cellStyle name="Total 12 27 12 4" xfId="51546"/>
    <cellStyle name="Total 12 27 13" xfId="51547"/>
    <cellStyle name="Total 12 27 13 2" xfId="51548"/>
    <cellStyle name="Total 12 27 13 3" xfId="51549"/>
    <cellStyle name="Total 12 27 13 4" xfId="51550"/>
    <cellStyle name="Total 12 27 14" xfId="51551"/>
    <cellStyle name="Total 12 27 14 2" xfId="51552"/>
    <cellStyle name="Total 12 27 14 3" xfId="51553"/>
    <cellStyle name="Total 12 27 14 4" xfId="51554"/>
    <cellStyle name="Total 12 27 15" xfId="51555"/>
    <cellStyle name="Total 12 27 15 2" xfId="51556"/>
    <cellStyle name="Total 12 27 15 3" xfId="51557"/>
    <cellStyle name="Total 12 27 15 4" xfId="51558"/>
    <cellStyle name="Total 12 27 16" xfId="51559"/>
    <cellStyle name="Total 12 27 16 2" xfId="51560"/>
    <cellStyle name="Total 12 27 16 3" xfId="51561"/>
    <cellStyle name="Total 12 27 16 4" xfId="51562"/>
    <cellStyle name="Total 12 27 17" xfId="51563"/>
    <cellStyle name="Total 12 27 17 2" xfId="51564"/>
    <cellStyle name="Total 12 27 17 3" xfId="51565"/>
    <cellStyle name="Total 12 27 17 4" xfId="51566"/>
    <cellStyle name="Total 12 27 18" xfId="51567"/>
    <cellStyle name="Total 12 27 18 2" xfId="51568"/>
    <cellStyle name="Total 12 27 18 3" xfId="51569"/>
    <cellStyle name="Total 12 27 18 4" xfId="51570"/>
    <cellStyle name="Total 12 27 19" xfId="51571"/>
    <cellStyle name="Total 12 27 19 2" xfId="51572"/>
    <cellStyle name="Total 12 27 19 3" xfId="51573"/>
    <cellStyle name="Total 12 27 19 4" xfId="51574"/>
    <cellStyle name="Total 12 27 2" xfId="51575"/>
    <cellStyle name="Total 12 27 2 2" xfId="51576"/>
    <cellStyle name="Total 12 27 2 3" xfId="51577"/>
    <cellStyle name="Total 12 27 2 4" xfId="51578"/>
    <cellStyle name="Total 12 27 20" xfId="51579"/>
    <cellStyle name="Total 12 27 20 2" xfId="51580"/>
    <cellStyle name="Total 12 27 20 3" xfId="51581"/>
    <cellStyle name="Total 12 27 20 4" xfId="51582"/>
    <cellStyle name="Total 12 27 21" xfId="51583"/>
    <cellStyle name="Total 12 27 22" xfId="51584"/>
    <cellStyle name="Total 12 27 3" xfId="51585"/>
    <cellStyle name="Total 12 27 3 2" xfId="51586"/>
    <cellStyle name="Total 12 27 3 3" xfId="51587"/>
    <cellStyle name="Total 12 27 3 4" xfId="51588"/>
    <cellStyle name="Total 12 27 4" xfId="51589"/>
    <cellStyle name="Total 12 27 4 2" xfId="51590"/>
    <cellStyle name="Total 12 27 4 3" xfId="51591"/>
    <cellStyle name="Total 12 27 4 4" xfId="51592"/>
    <cellStyle name="Total 12 27 5" xfId="51593"/>
    <cellStyle name="Total 12 27 5 2" xfId="51594"/>
    <cellStyle name="Total 12 27 5 3" xfId="51595"/>
    <cellStyle name="Total 12 27 5 4" xfId="51596"/>
    <cellStyle name="Total 12 27 6" xfId="51597"/>
    <cellStyle name="Total 12 27 6 2" xfId="51598"/>
    <cellStyle name="Total 12 27 6 3" xfId="51599"/>
    <cellStyle name="Total 12 27 6 4" xfId="51600"/>
    <cellStyle name="Total 12 27 7" xfId="51601"/>
    <cellStyle name="Total 12 27 7 2" xfId="51602"/>
    <cellStyle name="Total 12 27 7 3" xfId="51603"/>
    <cellStyle name="Total 12 27 7 4" xfId="51604"/>
    <cellStyle name="Total 12 27 8" xfId="51605"/>
    <cellStyle name="Total 12 27 8 2" xfId="51606"/>
    <cellStyle name="Total 12 27 8 3" xfId="51607"/>
    <cellStyle name="Total 12 27 8 4" xfId="51608"/>
    <cellStyle name="Total 12 27 9" xfId="51609"/>
    <cellStyle name="Total 12 27 9 2" xfId="51610"/>
    <cellStyle name="Total 12 27 9 3" xfId="51611"/>
    <cellStyle name="Total 12 27 9 4" xfId="51612"/>
    <cellStyle name="Total 12 28" xfId="51613"/>
    <cellStyle name="Total 12 28 10" xfId="51614"/>
    <cellStyle name="Total 12 28 10 2" xfId="51615"/>
    <cellStyle name="Total 12 28 10 3" xfId="51616"/>
    <cellStyle name="Total 12 28 10 4" xfId="51617"/>
    <cellStyle name="Total 12 28 11" xfId="51618"/>
    <cellStyle name="Total 12 28 11 2" xfId="51619"/>
    <cellStyle name="Total 12 28 11 3" xfId="51620"/>
    <cellStyle name="Total 12 28 11 4" xfId="51621"/>
    <cellStyle name="Total 12 28 12" xfId="51622"/>
    <cellStyle name="Total 12 28 12 2" xfId="51623"/>
    <cellStyle name="Total 12 28 12 3" xfId="51624"/>
    <cellStyle name="Total 12 28 12 4" xfId="51625"/>
    <cellStyle name="Total 12 28 13" xfId="51626"/>
    <cellStyle name="Total 12 28 13 2" xfId="51627"/>
    <cellStyle name="Total 12 28 13 3" xfId="51628"/>
    <cellStyle name="Total 12 28 13 4" xfId="51629"/>
    <cellStyle name="Total 12 28 14" xfId="51630"/>
    <cellStyle name="Total 12 28 14 2" xfId="51631"/>
    <cellStyle name="Total 12 28 14 3" xfId="51632"/>
    <cellStyle name="Total 12 28 14 4" xfId="51633"/>
    <cellStyle name="Total 12 28 15" xfId="51634"/>
    <cellStyle name="Total 12 28 15 2" xfId="51635"/>
    <cellStyle name="Total 12 28 15 3" xfId="51636"/>
    <cellStyle name="Total 12 28 15 4" xfId="51637"/>
    <cellStyle name="Total 12 28 16" xfId="51638"/>
    <cellStyle name="Total 12 28 16 2" xfId="51639"/>
    <cellStyle name="Total 12 28 16 3" xfId="51640"/>
    <cellStyle name="Total 12 28 16 4" xfId="51641"/>
    <cellStyle name="Total 12 28 17" xfId="51642"/>
    <cellStyle name="Total 12 28 17 2" xfId="51643"/>
    <cellStyle name="Total 12 28 17 3" xfId="51644"/>
    <cellStyle name="Total 12 28 17 4" xfId="51645"/>
    <cellStyle name="Total 12 28 18" xfId="51646"/>
    <cellStyle name="Total 12 28 18 2" xfId="51647"/>
    <cellStyle name="Total 12 28 18 3" xfId="51648"/>
    <cellStyle name="Total 12 28 18 4" xfId="51649"/>
    <cellStyle name="Total 12 28 19" xfId="51650"/>
    <cellStyle name="Total 12 28 19 2" xfId="51651"/>
    <cellStyle name="Total 12 28 19 3" xfId="51652"/>
    <cellStyle name="Total 12 28 19 4" xfId="51653"/>
    <cellStyle name="Total 12 28 2" xfId="51654"/>
    <cellStyle name="Total 12 28 2 2" xfId="51655"/>
    <cellStyle name="Total 12 28 2 3" xfId="51656"/>
    <cellStyle name="Total 12 28 2 4" xfId="51657"/>
    <cellStyle name="Total 12 28 20" xfId="51658"/>
    <cellStyle name="Total 12 28 20 2" xfId="51659"/>
    <cellStyle name="Total 12 28 20 3" xfId="51660"/>
    <cellStyle name="Total 12 28 20 4" xfId="51661"/>
    <cellStyle name="Total 12 28 21" xfId="51662"/>
    <cellStyle name="Total 12 28 22" xfId="51663"/>
    <cellStyle name="Total 12 28 3" xfId="51664"/>
    <cellStyle name="Total 12 28 3 2" xfId="51665"/>
    <cellStyle name="Total 12 28 3 3" xfId="51666"/>
    <cellStyle name="Total 12 28 3 4" xfId="51667"/>
    <cellStyle name="Total 12 28 4" xfId="51668"/>
    <cellStyle name="Total 12 28 4 2" xfId="51669"/>
    <cellStyle name="Total 12 28 4 3" xfId="51670"/>
    <cellStyle name="Total 12 28 4 4" xfId="51671"/>
    <cellStyle name="Total 12 28 5" xfId="51672"/>
    <cellStyle name="Total 12 28 5 2" xfId="51673"/>
    <cellStyle name="Total 12 28 5 3" xfId="51674"/>
    <cellStyle name="Total 12 28 5 4" xfId="51675"/>
    <cellStyle name="Total 12 28 6" xfId="51676"/>
    <cellStyle name="Total 12 28 6 2" xfId="51677"/>
    <cellStyle name="Total 12 28 6 3" xfId="51678"/>
    <cellStyle name="Total 12 28 6 4" xfId="51679"/>
    <cellStyle name="Total 12 28 7" xfId="51680"/>
    <cellStyle name="Total 12 28 7 2" xfId="51681"/>
    <cellStyle name="Total 12 28 7 3" xfId="51682"/>
    <cellStyle name="Total 12 28 7 4" xfId="51683"/>
    <cellStyle name="Total 12 28 8" xfId="51684"/>
    <cellStyle name="Total 12 28 8 2" xfId="51685"/>
    <cellStyle name="Total 12 28 8 3" xfId="51686"/>
    <cellStyle name="Total 12 28 8 4" xfId="51687"/>
    <cellStyle name="Total 12 28 9" xfId="51688"/>
    <cellStyle name="Total 12 28 9 2" xfId="51689"/>
    <cellStyle name="Total 12 28 9 3" xfId="51690"/>
    <cellStyle name="Total 12 28 9 4" xfId="51691"/>
    <cellStyle name="Total 12 29" xfId="51692"/>
    <cellStyle name="Total 12 29 10" xfId="51693"/>
    <cellStyle name="Total 12 29 10 2" xfId="51694"/>
    <cellStyle name="Total 12 29 10 3" xfId="51695"/>
    <cellStyle name="Total 12 29 10 4" xfId="51696"/>
    <cellStyle name="Total 12 29 11" xfId="51697"/>
    <cellStyle name="Total 12 29 11 2" xfId="51698"/>
    <cellStyle name="Total 12 29 11 3" xfId="51699"/>
    <cellStyle name="Total 12 29 11 4" xfId="51700"/>
    <cellStyle name="Total 12 29 12" xfId="51701"/>
    <cellStyle name="Total 12 29 12 2" xfId="51702"/>
    <cellStyle name="Total 12 29 12 3" xfId="51703"/>
    <cellStyle name="Total 12 29 12 4" xfId="51704"/>
    <cellStyle name="Total 12 29 13" xfId="51705"/>
    <cellStyle name="Total 12 29 13 2" xfId="51706"/>
    <cellStyle name="Total 12 29 13 3" xfId="51707"/>
    <cellStyle name="Total 12 29 13 4" xfId="51708"/>
    <cellStyle name="Total 12 29 14" xfId="51709"/>
    <cellStyle name="Total 12 29 14 2" xfId="51710"/>
    <cellStyle name="Total 12 29 14 3" xfId="51711"/>
    <cellStyle name="Total 12 29 14 4" xfId="51712"/>
    <cellStyle name="Total 12 29 15" xfId="51713"/>
    <cellStyle name="Total 12 29 15 2" xfId="51714"/>
    <cellStyle name="Total 12 29 15 3" xfId="51715"/>
    <cellStyle name="Total 12 29 15 4" xfId="51716"/>
    <cellStyle name="Total 12 29 16" xfId="51717"/>
    <cellStyle name="Total 12 29 16 2" xfId="51718"/>
    <cellStyle name="Total 12 29 16 3" xfId="51719"/>
    <cellStyle name="Total 12 29 16 4" xfId="51720"/>
    <cellStyle name="Total 12 29 17" xfId="51721"/>
    <cellStyle name="Total 12 29 17 2" xfId="51722"/>
    <cellStyle name="Total 12 29 17 3" xfId="51723"/>
    <cellStyle name="Total 12 29 17 4" xfId="51724"/>
    <cellStyle name="Total 12 29 18" xfId="51725"/>
    <cellStyle name="Total 12 29 18 2" xfId="51726"/>
    <cellStyle name="Total 12 29 18 3" xfId="51727"/>
    <cellStyle name="Total 12 29 18 4" xfId="51728"/>
    <cellStyle name="Total 12 29 19" xfId="51729"/>
    <cellStyle name="Total 12 29 19 2" xfId="51730"/>
    <cellStyle name="Total 12 29 19 3" xfId="51731"/>
    <cellStyle name="Total 12 29 19 4" xfId="51732"/>
    <cellStyle name="Total 12 29 2" xfId="51733"/>
    <cellStyle name="Total 12 29 2 2" xfId="51734"/>
    <cellStyle name="Total 12 29 2 3" xfId="51735"/>
    <cellStyle name="Total 12 29 2 4" xfId="51736"/>
    <cellStyle name="Total 12 29 20" xfId="51737"/>
    <cellStyle name="Total 12 29 20 2" xfId="51738"/>
    <cellStyle name="Total 12 29 20 3" xfId="51739"/>
    <cellStyle name="Total 12 29 20 4" xfId="51740"/>
    <cellStyle name="Total 12 29 21" xfId="51741"/>
    <cellStyle name="Total 12 29 22" xfId="51742"/>
    <cellStyle name="Total 12 29 3" xfId="51743"/>
    <cellStyle name="Total 12 29 3 2" xfId="51744"/>
    <cellStyle name="Total 12 29 3 3" xfId="51745"/>
    <cellStyle name="Total 12 29 3 4" xfId="51746"/>
    <cellStyle name="Total 12 29 4" xfId="51747"/>
    <cellStyle name="Total 12 29 4 2" xfId="51748"/>
    <cellStyle name="Total 12 29 4 3" xfId="51749"/>
    <cellStyle name="Total 12 29 4 4" xfId="51750"/>
    <cellStyle name="Total 12 29 5" xfId="51751"/>
    <cellStyle name="Total 12 29 5 2" xfId="51752"/>
    <cellStyle name="Total 12 29 5 3" xfId="51753"/>
    <cellStyle name="Total 12 29 5 4" xfId="51754"/>
    <cellStyle name="Total 12 29 6" xfId="51755"/>
    <cellStyle name="Total 12 29 6 2" xfId="51756"/>
    <cellStyle name="Total 12 29 6 3" xfId="51757"/>
    <cellStyle name="Total 12 29 6 4" xfId="51758"/>
    <cellStyle name="Total 12 29 7" xfId="51759"/>
    <cellStyle name="Total 12 29 7 2" xfId="51760"/>
    <cellStyle name="Total 12 29 7 3" xfId="51761"/>
    <cellStyle name="Total 12 29 7 4" xfId="51762"/>
    <cellStyle name="Total 12 29 8" xfId="51763"/>
    <cellStyle name="Total 12 29 8 2" xfId="51764"/>
    <cellStyle name="Total 12 29 8 3" xfId="51765"/>
    <cellStyle name="Total 12 29 8 4" xfId="51766"/>
    <cellStyle name="Total 12 29 9" xfId="51767"/>
    <cellStyle name="Total 12 29 9 2" xfId="51768"/>
    <cellStyle name="Total 12 29 9 3" xfId="51769"/>
    <cellStyle name="Total 12 29 9 4" xfId="51770"/>
    <cellStyle name="Total 12 3" xfId="51771"/>
    <cellStyle name="Total 12 3 10" xfId="51772"/>
    <cellStyle name="Total 12 3 10 2" xfId="51773"/>
    <cellStyle name="Total 12 3 10 3" xfId="51774"/>
    <cellStyle name="Total 12 3 10 4" xfId="51775"/>
    <cellStyle name="Total 12 3 11" xfId="51776"/>
    <cellStyle name="Total 12 3 11 2" xfId="51777"/>
    <cellStyle name="Total 12 3 11 3" xfId="51778"/>
    <cellStyle name="Total 12 3 11 4" xfId="51779"/>
    <cellStyle name="Total 12 3 12" xfId="51780"/>
    <cellStyle name="Total 12 3 12 2" xfId="51781"/>
    <cellStyle name="Total 12 3 12 3" xfId="51782"/>
    <cellStyle name="Total 12 3 12 4" xfId="51783"/>
    <cellStyle name="Total 12 3 13" xfId="51784"/>
    <cellStyle name="Total 12 3 13 2" xfId="51785"/>
    <cellStyle name="Total 12 3 13 3" xfId="51786"/>
    <cellStyle name="Total 12 3 13 4" xfId="51787"/>
    <cellStyle name="Total 12 3 14" xfId="51788"/>
    <cellStyle name="Total 12 3 14 2" xfId="51789"/>
    <cellStyle name="Total 12 3 14 3" xfId="51790"/>
    <cellStyle name="Total 12 3 14 4" xfId="51791"/>
    <cellStyle name="Total 12 3 15" xfId="51792"/>
    <cellStyle name="Total 12 3 15 2" xfId="51793"/>
    <cellStyle name="Total 12 3 15 3" xfId="51794"/>
    <cellStyle name="Total 12 3 15 4" xfId="51795"/>
    <cellStyle name="Total 12 3 16" xfId="51796"/>
    <cellStyle name="Total 12 3 16 2" xfId="51797"/>
    <cellStyle name="Total 12 3 16 3" xfId="51798"/>
    <cellStyle name="Total 12 3 16 4" xfId="51799"/>
    <cellStyle name="Total 12 3 17" xfId="51800"/>
    <cellStyle name="Total 12 3 17 2" xfId="51801"/>
    <cellStyle name="Total 12 3 17 3" xfId="51802"/>
    <cellStyle name="Total 12 3 17 4" xfId="51803"/>
    <cellStyle name="Total 12 3 18" xfId="51804"/>
    <cellStyle name="Total 12 3 18 2" xfId="51805"/>
    <cellStyle name="Total 12 3 18 3" xfId="51806"/>
    <cellStyle name="Total 12 3 18 4" xfId="51807"/>
    <cellStyle name="Total 12 3 19" xfId="51808"/>
    <cellStyle name="Total 12 3 19 2" xfId="51809"/>
    <cellStyle name="Total 12 3 19 3" xfId="51810"/>
    <cellStyle name="Total 12 3 19 4" xfId="51811"/>
    <cellStyle name="Total 12 3 2" xfId="51812"/>
    <cellStyle name="Total 12 3 2 2" xfId="51813"/>
    <cellStyle name="Total 12 3 2 3" xfId="51814"/>
    <cellStyle name="Total 12 3 2 4" xfId="51815"/>
    <cellStyle name="Total 12 3 20" xfId="51816"/>
    <cellStyle name="Total 12 3 20 2" xfId="51817"/>
    <cellStyle name="Total 12 3 20 3" xfId="51818"/>
    <cellStyle name="Total 12 3 20 4" xfId="51819"/>
    <cellStyle name="Total 12 3 21" xfId="51820"/>
    <cellStyle name="Total 12 3 22" xfId="51821"/>
    <cellStyle name="Total 12 3 3" xfId="51822"/>
    <cellStyle name="Total 12 3 3 2" xfId="51823"/>
    <cellStyle name="Total 12 3 3 3" xfId="51824"/>
    <cellStyle name="Total 12 3 3 4" xfId="51825"/>
    <cellStyle name="Total 12 3 4" xfId="51826"/>
    <cellStyle name="Total 12 3 4 2" xfId="51827"/>
    <cellStyle name="Total 12 3 4 3" xfId="51828"/>
    <cellStyle name="Total 12 3 4 4" xfId="51829"/>
    <cellStyle name="Total 12 3 5" xfId="51830"/>
    <cellStyle name="Total 12 3 5 2" xfId="51831"/>
    <cellStyle name="Total 12 3 5 3" xfId="51832"/>
    <cellStyle name="Total 12 3 5 4" xfId="51833"/>
    <cellStyle name="Total 12 3 6" xfId="51834"/>
    <cellStyle name="Total 12 3 6 2" xfId="51835"/>
    <cellStyle name="Total 12 3 6 3" xfId="51836"/>
    <cellStyle name="Total 12 3 6 4" xfId="51837"/>
    <cellStyle name="Total 12 3 7" xfId="51838"/>
    <cellStyle name="Total 12 3 7 2" xfId="51839"/>
    <cellStyle name="Total 12 3 7 3" xfId="51840"/>
    <cellStyle name="Total 12 3 7 4" xfId="51841"/>
    <cellStyle name="Total 12 3 8" xfId="51842"/>
    <cellStyle name="Total 12 3 8 2" xfId="51843"/>
    <cellStyle name="Total 12 3 8 3" xfId="51844"/>
    <cellStyle name="Total 12 3 8 4" xfId="51845"/>
    <cellStyle name="Total 12 3 9" xfId="51846"/>
    <cellStyle name="Total 12 3 9 2" xfId="51847"/>
    <cellStyle name="Total 12 3 9 3" xfId="51848"/>
    <cellStyle name="Total 12 3 9 4" xfId="51849"/>
    <cellStyle name="Total 12 30" xfId="51850"/>
    <cellStyle name="Total 12 30 10" xfId="51851"/>
    <cellStyle name="Total 12 30 10 2" xfId="51852"/>
    <cellStyle name="Total 12 30 10 3" xfId="51853"/>
    <cellStyle name="Total 12 30 10 4" xfId="51854"/>
    <cellStyle name="Total 12 30 11" xfId="51855"/>
    <cellStyle name="Total 12 30 11 2" xfId="51856"/>
    <cellStyle name="Total 12 30 11 3" xfId="51857"/>
    <cellStyle name="Total 12 30 11 4" xfId="51858"/>
    <cellStyle name="Total 12 30 12" xfId="51859"/>
    <cellStyle name="Total 12 30 12 2" xfId="51860"/>
    <cellStyle name="Total 12 30 12 3" xfId="51861"/>
    <cellStyle name="Total 12 30 12 4" xfId="51862"/>
    <cellStyle name="Total 12 30 13" xfId="51863"/>
    <cellStyle name="Total 12 30 13 2" xfId="51864"/>
    <cellStyle name="Total 12 30 13 3" xfId="51865"/>
    <cellStyle name="Total 12 30 13 4" xfId="51866"/>
    <cellStyle name="Total 12 30 14" xfId="51867"/>
    <cellStyle name="Total 12 30 14 2" xfId="51868"/>
    <cellStyle name="Total 12 30 14 3" xfId="51869"/>
    <cellStyle name="Total 12 30 14 4" xfId="51870"/>
    <cellStyle name="Total 12 30 15" xfId="51871"/>
    <cellStyle name="Total 12 30 15 2" xfId="51872"/>
    <cellStyle name="Total 12 30 15 3" xfId="51873"/>
    <cellStyle name="Total 12 30 15 4" xfId="51874"/>
    <cellStyle name="Total 12 30 16" xfId="51875"/>
    <cellStyle name="Total 12 30 16 2" xfId="51876"/>
    <cellStyle name="Total 12 30 16 3" xfId="51877"/>
    <cellStyle name="Total 12 30 16 4" xfId="51878"/>
    <cellStyle name="Total 12 30 17" xfId="51879"/>
    <cellStyle name="Total 12 30 17 2" xfId="51880"/>
    <cellStyle name="Total 12 30 17 3" xfId="51881"/>
    <cellStyle name="Total 12 30 17 4" xfId="51882"/>
    <cellStyle name="Total 12 30 18" xfId="51883"/>
    <cellStyle name="Total 12 30 18 2" xfId="51884"/>
    <cellStyle name="Total 12 30 18 3" xfId="51885"/>
    <cellStyle name="Total 12 30 18 4" xfId="51886"/>
    <cellStyle name="Total 12 30 19" xfId="51887"/>
    <cellStyle name="Total 12 30 19 2" xfId="51888"/>
    <cellStyle name="Total 12 30 19 3" xfId="51889"/>
    <cellStyle name="Total 12 30 19 4" xfId="51890"/>
    <cellStyle name="Total 12 30 2" xfId="51891"/>
    <cellStyle name="Total 12 30 2 2" xfId="51892"/>
    <cellStyle name="Total 12 30 2 3" xfId="51893"/>
    <cellStyle name="Total 12 30 2 4" xfId="51894"/>
    <cellStyle name="Total 12 30 20" xfId="51895"/>
    <cellStyle name="Total 12 30 20 2" xfId="51896"/>
    <cellStyle name="Total 12 30 20 3" xfId="51897"/>
    <cellStyle name="Total 12 30 20 4" xfId="51898"/>
    <cellStyle name="Total 12 30 21" xfId="51899"/>
    <cellStyle name="Total 12 30 22" xfId="51900"/>
    <cellStyle name="Total 12 30 3" xfId="51901"/>
    <cellStyle name="Total 12 30 3 2" xfId="51902"/>
    <cellStyle name="Total 12 30 3 3" xfId="51903"/>
    <cellStyle name="Total 12 30 3 4" xfId="51904"/>
    <cellStyle name="Total 12 30 4" xfId="51905"/>
    <cellStyle name="Total 12 30 4 2" xfId="51906"/>
    <cellStyle name="Total 12 30 4 3" xfId="51907"/>
    <cellStyle name="Total 12 30 4 4" xfId="51908"/>
    <cellStyle name="Total 12 30 5" xfId="51909"/>
    <cellStyle name="Total 12 30 5 2" xfId="51910"/>
    <cellStyle name="Total 12 30 5 3" xfId="51911"/>
    <cellStyle name="Total 12 30 5 4" xfId="51912"/>
    <cellStyle name="Total 12 30 6" xfId="51913"/>
    <cellStyle name="Total 12 30 6 2" xfId="51914"/>
    <cellStyle name="Total 12 30 6 3" xfId="51915"/>
    <cellStyle name="Total 12 30 6 4" xfId="51916"/>
    <cellStyle name="Total 12 30 7" xfId="51917"/>
    <cellStyle name="Total 12 30 7 2" xfId="51918"/>
    <cellStyle name="Total 12 30 7 3" xfId="51919"/>
    <cellStyle name="Total 12 30 7 4" xfId="51920"/>
    <cellStyle name="Total 12 30 8" xfId="51921"/>
    <cellStyle name="Total 12 30 8 2" xfId="51922"/>
    <cellStyle name="Total 12 30 8 3" xfId="51923"/>
    <cellStyle name="Total 12 30 8 4" xfId="51924"/>
    <cellStyle name="Total 12 30 9" xfId="51925"/>
    <cellStyle name="Total 12 30 9 2" xfId="51926"/>
    <cellStyle name="Total 12 30 9 3" xfId="51927"/>
    <cellStyle name="Total 12 30 9 4" xfId="51928"/>
    <cellStyle name="Total 12 31" xfId="51929"/>
    <cellStyle name="Total 12 31 2" xfId="51930"/>
    <cellStyle name="Total 12 31 3" xfId="51931"/>
    <cellStyle name="Total 12 31 4" xfId="51932"/>
    <cellStyle name="Total 12 32" xfId="51933"/>
    <cellStyle name="Total 12 32 2" xfId="51934"/>
    <cellStyle name="Total 12 32 3" xfId="51935"/>
    <cellStyle name="Total 12 32 4" xfId="51936"/>
    <cellStyle name="Total 12 33" xfId="51937"/>
    <cellStyle name="Total 12 33 2" xfId="51938"/>
    <cellStyle name="Total 12 33 3" xfId="51939"/>
    <cellStyle name="Total 12 33 4" xfId="51940"/>
    <cellStyle name="Total 12 34" xfId="51941"/>
    <cellStyle name="Total 12 34 2" xfId="51942"/>
    <cellStyle name="Total 12 34 3" xfId="51943"/>
    <cellStyle name="Total 12 34 4" xfId="51944"/>
    <cellStyle name="Total 12 35" xfId="51945"/>
    <cellStyle name="Total 12 35 2" xfId="51946"/>
    <cellStyle name="Total 12 35 3" xfId="51947"/>
    <cellStyle name="Total 12 35 4" xfId="51948"/>
    <cellStyle name="Total 12 36" xfId="51949"/>
    <cellStyle name="Total 12 36 2" xfId="51950"/>
    <cellStyle name="Total 12 36 3" xfId="51951"/>
    <cellStyle name="Total 12 36 4" xfId="51952"/>
    <cellStyle name="Total 12 37" xfId="51953"/>
    <cellStyle name="Total 12 37 2" xfId="51954"/>
    <cellStyle name="Total 12 37 3" xfId="51955"/>
    <cellStyle name="Total 12 37 4" xfId="51956"/>
    <cellStyle name="Total 12 38" xfId="51957"/>
    <cellStyle name="Total 12 38 2" xfId="51958"/>
    <cellStyle name="Total 12 38 3" xfId="51959"/>
    <cellStyle name="Total 12 38 4" xfId="51960"/>
    <cellStyle name="Total 12 39" xfId="51961"/>
    <cellStyle name="Total 12 39 2" xfId="51962"/>
    <cellStyle name="Total 12 39 3" xfId="51963"/>
    <cellStyle name="Total 12 39 4" xfId="51964"/>
    <cellStyle name="Total 12 4" xfId="51965"/>
    <cellStyle name="Total 12 4 10" xfId="51966"/>
    <cellStyle name="Total 12 4 10 2" xfId="51967"/>
    <cellStyle name="Total 12 4 10 3" xfId="51968"/>
    <cellStyle name="Total 12 4 10 4" xfId="51969"/>
    <cellStyle name="Total 12 4 11" xfId="51970"/>
    <cellStyle name="Total 12 4 11 2" xfId="51971"/>
    <cellStyle name="Total 12 4 11 3" xfId="51972"/>
    <cellStyle name="Total 12 4 11 4" xfId="51973"/>
    <cellStyle name="Total 12 4 12" xfId="51974"/>
    <cellStyle name="Total 12 4 12 2" xfId="51975"/>
    <cellStyle name="Total 12 4 12 3" xfId="51976"/>
    <cellStyle name="Total 12 4 12 4" xfId="51977"/>
    <cellStyle name="Total 12 4 13" xfId="51978"/>
    <cellStyle name="Total 12 4 13 2" xfId="51979"/>
    <cellStyle name="Total 12 4 13 3" xfId="51980"/>
    <cellStyle name="Total 12 4 13 4" xfId="51981"/>
    <cellStyle name="Total 12 4 14" xfId="51982"/>
    <cellStyle name="Total 12 4 14 2" xfId="51983"/>
    <cellStyle name="Total 12 4 14 3" xfId="51984"/>
    <cellStyle name="Total 12 4 14 4" xfId="51985"/>
    <cellStyle name="Total 12 4 15" xfId="51986"/>
    <cellStyle name="Total 12 4 15 2" xfId="51987"/>
    <cellStyle name="Total 12 4 15 3" xfId="51988"/>
    <cellStyle name="Total 12 4 15 4" xfId="51989"/>
    <cellStyle name="Total 12 4 16" xfId="51990"/>
    <cellStyle name="Total 12 4 16 2" xfId="51991"/>
    <cellStyle name="Total 12 4 16 3" xfId="51992"/>
    <cellStyle name="Total 12 4 16 4" xfId="51993"/>
    <cellStyle name="Total 12 4 17" xfId="51994"/>
    <cellStyle name="Total 12 4 17 2" xfId="51995"/>
    <cellStyle name="Total 12 4 17 3" xfId="51996"/>
    <cellStyle name="Total 12 4 17 4" xfId="51997"/>
    <cellStyle name="Total 12 4 18" xfId="51998"/>
    <cellStyle name="Total 12 4 18 2" xfId="51999"/>
    <cellStyle name="Total 12 4 18 3" xfId="52000"/>
    <cellStyle name="Total 12 4 18 4" xfId="52001"/>
    <cellStyle name="Total 12 4 19" xfId="52002"/>
    <cellStyle name="Total 12 4 19 2" xfId="52003"/>
    <cellStyle name="Total 12 4 19 3" xfId="52004"/>
    <cellStyle name="Total 12 4 19 4" xfId="52005"/>
    <cellStyle name="Total 12 4 2" xfId="52006"/>
    <cellStyle name="Total 12 4 2 2" xfId="52007"/>
    <cellStyle name="Total 12 4 2 3" xfId="52008"/>
    <cellStyle name="Total 12 4 2 4" xfId="52009"/>
    <cellStyle name="Total 12 4 20" xfId="52010"/>
    <cellStyle name="Total 12 4 20 2" xfId="52011"/>
    <cellStyle name="Total 12 4 20 3" xfId="52012"/>
    <cellStyle name="Total 12 4 20 4" xfId="52013"/>
    <cellStyle name="Total 12 4 21" xfId="52014"/>
    <cellStyle name="Total 12 4 22" xfId="52015"/>
    <cellStyle name="Total 12 4 3" xfId="52016"/>
    <cellStyle name="Total 12 4 3 2" xfId="52017"/>
    <cellStyle name="Total 12 4 3 3" xfId="52018"/>
    <cellStyle name="Total 12 4 3 4" xfId="52019"/>
    <cellStyle name="Total 12 4 4" xfId="52020"/>
    <cellStyle name="Total 12 4 4 2" xfId="52021"/>
    <cellStyle name="Total 12 4 4 3" xfId="52022"/>
    <cellStyle name="Total 12 4 4 4" xfId="52023"/>
    <cellStyle name="Total 12 4 5" xfId="52024"/>
    <cellStyle name="Total 12 4 5 2" xfId="52025"/>
    <cellStyle name="Total 12 4 5 3" xfId="52026"/>
    <cellStyle name="Total 12 4 5 4" xfId="52027"/>
    <cellStyle name="Total 12 4 6" xfId="52028"/>
    <cellStyle name="Total 12 4 6 2" xfId="52029"/>
    <cellStyle name="Total 12 4 6 3" xfId="52030"/>
    <cellStyle name="Total 12 4 6 4" xfId="52031"/>
    <cellStyle name="Total 12 4 7" xfId="52032"/>
    <cellStyle name="Total 12 4 7 2" xfId="52033"/>
    <cellStyle name="Total 12 4 7 3" xfId="52034"/>
    <cellStyle name="Total 12 4 7 4" xfId="52035"/>
    <cellStyle name="Total 12 4 8" xfId="52036"/>
    <cellStyle name="Total 12 4 8 2" xfId="52037"/>
    <cellStyle name="Total 12 4 8 3" xfId="52038"/>
    <cellStyle name="Total 12 4 8 4" xfId="52039"/>
    <cellStyle name="Total 12 4 9" xfId="52040"/>
    <cellStyle name="Total 12 4 9 2" xfId="52041"/>
    <cellStyle name="Total 12 4 9 3" xfId="52042"/>
    <cellStyle name="Total 12 4 9 4" xfId="52043"/>
    <cellStyle name="Total 12 40" xfId="52044"/>
    <cellStyle name="Total 12 40 2" xfId="52045"/>
    <cellStyle name="Total 12 40 3" xfId="52046"/>
    <cellStyle name="Total 12 40 4" xfId="52047"/>
    <cellStyle name="Total 12 41" xfId="52048"/>
    <cellStyle name="Total 12 41 2" xfId="52049"/>
    <cellStyle name="Total 12 41 3" xfId="52050"/>
    <cellStyle name="Total 12 41 4" xfId="52051"/>
    <cellStyle name="Total 12 42" xfId="52052"/>
    <cellStyle name="Total 12 42 2" xfId="52053"/>
    <cellStyle name="Total 12 42 3" xfId="52054"/>
    <cellStyle name="Total 12 42 4" xfId="52055"/>
    <cellStyle name="Total 12 43" xfId="52056"/>
    <cellStyle name="Total 12 43 2" xfId="52057"/>
    <cellStyle name="Total 12 43 3" xfId="52058"/>
    <cellStyle name="Total 12 43 4" xfId="52059"/>
    <cellStyle name="Total 12 44" xfId="52060"/>
    <cellStyle name="Total 12 44 2" xfId="52061"/>
    <cellStyle name="Total 12 44 3" xfId="52062"/>
    <cellStyle name="Total 12 44 4" xfId="52063"/>
    <cellStyle name="Total 12 45" xfId="52064"/>
    <cellStyle name="Total 12 45 2" xfId="52065"/>
    <cellStyle name="Total 12 45 3" xfId="52066"/>
    <cellStyle name="Total 12 45 4" xfId="52067"/>
    <cellStyle name="Total 12 46" xfId="52068"/>
    <cellStyle name="Total 12 46 2" xfId="52069"/>
    <cellStyle name="Total 12 46 3" xfId="52070"/>
    <cellStyle name="Total 12 46 4" xfId="52071"/>
    <cellStyle name="Total 12 47" xfId="52072"/>
    <cellStyle name="Total 12 47 2" xfId="52073"/>
    <cellStyle name="Total 12 47 3" xfId="52074"/>
    <cellStyle name="Total 12 47 4" xfId="52075"/>
    <cellStyle name="Total 12 48" xfId="52076"/>
    <cellStyle name="Total 12 48 2" xfId="52077"/>
    <cellStyle name="Total 12 48 3" xfId="52078"/>
    <cellStyle name="Total 12 48 4" xfId="52079"/>
    <cellStyle name="Total 12 49" xfId="52080"/>
    <cellStyle name="Total 12 49 2" xfId="52081"/>
    <cellStyle name="Total 12 49 3" xfId="52082"/>
    <cellStyle name="Total 12 49 4" xfId="52083"/>
    <cellStyle name="Total 12 5" xfId="52084"/>
    <cellStyle name="Total 12 5 10" xfId="52085"/>
    <cellStyle name="Total 12 5 10 2" xfId="52086"/>
    <cellStyle name="Total 12 5 10 3" xfId="52087"/>
    <cellStyle name="Total 12 5 10 4" xfId="52088"/>
    <cellStyle name="Total 12 5 11" xfId="52089"/>
    <cellStyle name="Total 12 5 11 2" xfId="52090"/>
    <cellStyle name="Total 12 5 11 3" xfId="52091"/>
    <cellStyle name="Total 12 5 11 4" xfId="52092"/>
    <cellStyle name="Total 12 5 12" xfId="52093"/>
    <cellStyle name="Total 12 5 12 2" xfId="52094"/>
    <cellStyle name="Total 12 5 12 3" xfId="52095"/>
    <cellStyle name="Total 12 5 12 4" xfId="52096"/>
    <cellStyle name="Total 12 5 13" xfId="52097"/>
    <cellStyle name="Total 12 5 13 2" xfId="52098"/>
    <cellStyle name="Total 12 5 13 3" xfId="52099"/>
    <cellStyle name="Total 12 5 13 4" xfId="52100"/>
    <cellStyle name="Total 12 5 14" xfId="52101"/>
    <cellStyle name="Total 12 5 14 2" xfId="52102"/>
    <cellStyle name="Total 12 5 14 3" xfId="52103"/>
    <cellStyle name="Total 12 5 14 4" xfId="52104"/>
    <cellStyle name="Total 12 5 15" xfId="52105"/>
    <cellStyle name="Total 12 5 15 2" xfId="52106"/>
    <cellStyle name="Total 12 5 15 3" xfId="52107"/>
    <cellStyle name="Total 12 5 15 4" xfId="52108"/>
    <cellStyle name="Total 12 5 16" xfId="52109"/>
    <cellStyle name="Total 12 5 16 2" xfId="52110"/>
    <cellStyle name="Total 12 5 16 3" xfId="52111"/>
    <cellStyle name="Total 12 5 16 4" xfId="52112"/>
    <cellStyle name="Total 12 5 17" xfId="52113"/>
    <cellStyle name="Total 12 5 17 2" xfId="52114"/>
    <cellStyle name="Total 12 5 17 3" xfId="52115"/>
    <cellStyle name="Total 12 5 17 4" xfId="52116"/>
    <cellStyle name="Total 12 5 18" xfId="52117"/>
    <cellStyle name="Total 12 5 18 2" xfId="52118"/>
    <cellStyle name="Total 12 5 18 3" xfId="52119"/>
    <cellStyle name="Total 12 5 18 4" xfId="52120"/>
    <cellStyle name="Total 12 5 19" xfId="52121"/>
    <cellStyle name="Total 12 5 19 2" xfId="52122"/>
    <cellStyle name="Total 12 5 19 3" xfId="52123"/>
    <cellStyle name="Total 12 5 19 4" xfId="52124"/>
    <cellStyle name="Total 12 5 2" xfId="52125"/>
    <cellStyle name="Total 12 5 2 2" xfId="52126"/>
    <cellStyle name="Total 12 5 2 3" xfId="52127"/>
    <cellStyle name="Total 12 5 2 4" xfId="52128"/>
    <cellStyle name="Total 12 5 20" xfId="52129"/>
    <cellStyle name="Total 12 5 20 2" xfId="52130"/>
    <cellStyle name="Total 12 5 20 3" xfId="52131"/>
    <cellStyle name="Total 12 5 20 4" xfId="52132"/>
    <cellStyle name="Total 12 5 21" xfId="52133"/>
    <cellStyle name="Total 12 5 22" xfId="52134"/>
    <cellStyle name="Total 12 5 3" xfId="52135"/>
    <cellStyle name="Total 12 5 3 2" xfId="52136"/>
    <cellStyle name="Total 12 5 3 3" xfId="52137"/>
    <cellStyle name="Total 12 5 3 4" xfId="52138"/>
    <cellStyle name="Total 12 5 4" xfId="52139"/>
    <cellStyle name="Total 12 5 4 2" xfId="52140"/>
    <cellStyle name="Total 12 5 4 3" xfId="52141"/>
    <cellStyle name="Total 12 5 4 4" xfId="52142"/>
    <cellStyle name="Total 12 5 5" xfId="52143"/>
    <cellStyle name="Total 12 5 5 2" xfId="52144"/>
    <cellStyle name="Total 12 5 5 3" xfId="52145"/>
    <cellStyle name="Total 12 5 5 4" xfId="52146"/>
    <cellStyle name="Total 12 5 6" xfId="52147"/>
    <cellStyle name="Total 12 5 6 2" xfId="52148"/>
    <cellStyle name="Total 12 5 6 3" xfId="52149"/>
    <cellStyle name="Total 12 5 6 4" xfId="52150"/>
    <cellStyle name="Total 12 5 7" xfId="52151"/>
    <cellStyle name="Total 12 5 7 2" xfId="52152"/>
    <cellStyle name="Total 12 5 7 3" xfId="52153"/>
    <cellStyle name="Total 12 5 7 4" xfId="52154"/>
    <cellStyle name="Total 12 5 8" xfId="52155"/>
    <cellStyle name="Total 12 5 8 2" xfId="52156"/>
    <cellStyle name="Total 12 5 8 3" xfId="52157"/>
    <cellStyle name="Total 12 5 8 4" xfId="52158"/>
    <cellStyle name="Total 12 5 9" xfId="52159"/>
    <cellStyle name="Total 12 5 9 2" xfId="52160"/>
    <cellStyle name="Total 12 5 9 3" xfId="52161"/>
    <cellStyle name="Total 12 5 9 4" xfId="52162"/>
    <cellStyle name="Total 12 50" xfId="52163"/>
    <cellStyle name="Total 12 51" xfId="52164"/>
    <cellStyle name="Total 12 52" xfId="52165"/>
    <cellStyle name="Total 12 6" xfId="52166"/>
    <cellStyle name="Total 12 6 10" xfId="52167"/>
    <cellStyle name="Total 12 6 10 2" xfId="52168"/>
    <cellStyle name="Total 12 6 10 3" xfId="52169"/>
    <cellStyle name="Total 12 6 10 4" xfId="52170"/>
    <cellStyle name="Total 12 6 11" xfId="52171"/>
    <cellStyle name="Total 12 6 11 2" xfId="52172"/>
    <cellStyle name="Total 12 6 11 3" xfId="52173"/>
    <cellStyle name="Total 12 6 11 4" xfId="52174"/>
    <cellStyle name="Total 12 6 12" xfId="52175"/>
    <cellStyle name="Total 12 6 12 2" xfId="52176"/>
    <cellStyle name="Total 12 6 12 3" xfId="52177"/>
    <cellStyle name="Total 12 6 12 4" xfId="52178"/>
    <cellStyle name="Total 12 6 13" xfId="52179"/>
    <cellStyle name="Total 12 6 13 2" xfId="52180"/>
    <cellStyle name="Total 12 6 13 3" xfId="52181"/>
    <cellStyle name="Total 12 6 13 4" xfId="52182"/>
    <cellStyle name="Total 12 6 14" xfId="52183"/>
    <cellStyle name="Total 12 6 14 2" xfId="52184"/>
    <cellStyle name="Total 12 6 14 3" xfId="52185"/>
    <cellStyle name="Total 12 6 14 4" xfId="52186"/>
    <cellStyle name="Total 12 6 15" xfId="52187"/>
    <cellStyle name="Total 12 6 15 2" xfId="52188"/>
    <cellStyle name="Total 12 6 15 3" xfId="52189"/>
    <cellStyle name="Total 12 6 15 4" xfId="52190"/>
    <cellStyle name="Total 12 6 16" xfId="52191"/>
    <cellStyle name="Total 12 6 16 2" xfId="52192"/>
    <cellStyle name="Total 12 6 16 3" xfId="52193"/>
    <cellStyle name="Total 12 6 16 4" xfId="52194"/>
    <cellStyle name="Total 12 6 17" xfId="52195"/>
    <cellStyle name="Total 12 6 17 2" xfId="52196"/>
    <cellStyle name="Total 12 6 17 3" xfId="52197"/>
    <cellStyle name="Total 12 6 17 4" xfId="52198"/>
    <cellStyle name="Total 12 6 18" xfId="52199"/>
    <cellStyle name="Total 12 6 18 2" xfId="52200"/>
    <cellStyle name="Total 12 6 18 3" xfId="52201"/>
    <cellStyle name="Total 12 6 18 4" xfId="52202"/>
    <cellStyle name="Total 12 6 19" xfId="52203"/>
    <cellStyle name="Total 12 6 19 2" xfId="52204"/>
    <cellStyle name="Total 12 6 19 3" xfId="52205"/>
    <cellStyle name="Total 12 6 19 4" xfId="52206"/>
    <cellStyle name="Total 12 6 2" xfId="52207"/>
    <cellStyle name="Total 12 6 2 2" xfId="52208"/>
    <cellStyle name="Total 12 6 2 3" xfId="52209"/>
    <cellStyle name="Total 12 6 2 4" xfId="52210"/>
    <cellStyle name="Total 12 6 20" xfId="52211"/>
    <cellStyle name="Total 12 6 20 2" xfId="52212"/>
    <cellStyle name="Total 12 6 20 3" xfId="52213"/>
    <cellStyle name="Total 12 6 20 4" xfId="52214"/>
    <cellStyle name="Total 12 6 21" xfId="52215"/>
    <cellStyle name="Total 12 6 22" xfId="52216"/>
    <cellStyle name="Total 12 6 3" xfId="52217"/>
    <cellStyle name="Total 12 6 3 2" xfId="52218"/>
    <cellStyle name="Total 12 6 3 3" xfId="52219"/>
    <cellStyle name="Total 12 6 3 4" xfId="52220"/>
    <cellStyle name="Total 12 6 4" xfId="52221"/>
    <cellStyle name="Total 12 6 4 2" xfId="52222"/>
    <cellStyle name="Total 12 6 4 3" xfId="52223"/>
    <cellStyle name="Total 12 6 4 4" xfId="52224"/>
    <cellStyle name="Total 12 6 5" xfId="52225"/>
    <cellStyle name="Total 12 6 5 2" xfId="52226"/>
    <cellStyle name="Total 12 6 5 3" xfId="52227"/>
    <cellStyle name="Total 12 6 5 4" xfId="52228"/>
    <cellStyle name="Total 12 6 6" xfId="52229"/>
    <cellStyle name="Total 12 6 6 2" xfId="52230"/>
    <cellStyle name="Total 12 6 6 3" xfId="52231"/>
    <cellStyle name="Total 12 6 6 4" xfId="52232"/>
    <cellStyle name="Total 12 6 7" xfId="52233"/>
    <cellStyle name="Total 12 6 7 2" xfId="52234"/>
    <cellStyle name="Total 12 6 7 3" xfId="52235"/>
    <cellStyle name="Total 12 6 7 4" xfId="52236"/>
    <cellStyle name="Total 12 6 8" xfId="52237"/>
    <cellStyle name="Total 12 6 8 2" xfId="52238"/>
    <cellStyle name="Total 12 6 8 3" xfId="52239"/>
    <cellStyle name="Total 12 6 8 4" xfId="52240"/>
    <cellStyle name="Total 12 6 9" xfId="52241"/>
    <cellStyle name="Total 12 6 9 2" xfId="52242"/>
    <cellStyle name="Total 12 6 9 3" xfId="52243"/>
    <cellStyle name="Total 12 6 9 4" xfId="52244"/>
    <cellStyle name="Total 12 7" xfId="52245"/>
    <cellStyle name="Total 12 7 10" xfId="52246"/>
    <cellStyle name="Total 12 7 10 2" xfId="52247"/>
    <cellStyle name="Total 12 7 10 3" xfId="52248"/>
    <cellStyle name="Total 12 7 10 4" xfId="52249"/>
    <cellStyle name="Total 12 7 11" xfId="52250"/>
    <cellStyle name="Total 12 7 11 2" xfId="52251"/>
    <cellStyle name="Total 12 7 11 3" xfId="52252"/>
    <cellStyle name="Total 12 7 11 4" xfId="52253"/>
    <cellStyle name="Total 12 7 12" xfId="52254"/>
    <cellStyle name="Total 12 7 12 2" xfId="52255"/>
    <cellStyle name="Total 12 7 12 3" xfId="52256"/>
    <cellStyle name="Total 12 7 12 4" xfId="52257"/>
    <cellStyle name="Total 12 7 13" xfId="52258"/>
    <cellStyle name="Total 12 7 13 2" xfId="52259"/>
    <cellStyle name="Total 12 7 13 3" xfId="52260"/>
    <cellStyle name="Total 12 7 13 4" xfId="52261"/>
    <cellStyle name="Total 12 7 14" xfId="52262"/>
    <cellStyle name="Total 12 7 14 2" xfId="52263"/>
    <cellStyle name="Total 12 7 14 3" xfId="52264"/>
    <cellStyle name="Total 12 7 14 4" xfId="52265"/>
    <cellStyle name="Total 12 7 15" xfId="52266"/>
    <cellStyle name="Total 12 7 15 2" xfId="52267"/>
    <cellStyle name="Total 12 7 15 3" xfId="52268"/>
    <cellStyle name="Total 12 7 15 4" xfId="52269"/>
    <cellStyle name="Total 12 7 16" xfId="52270"/>
    <cellStyle name="Total 12 7 16 2" xfId="52271"/>
    <cellStyle name="Total 12 7 16 3" xfId="52272"/>
    <cellStyle name="Total 12 7 16 4" xfId="52273"/>
    <cellStyle name="Total 12 7 17" xfId="52274"/>
    <cellStyle name="Total 12 7 17 2" xfId="52275"/>
    <cellStyle name="Total 12 7 17 3" xfId="52276"/>
    <cellStyle name="Total 12 7 17 4" xfId="52277"/>
    <cellStyle name="Total 12 7 18" xfId="52278"/>
    <cellStyle name="Total 12 7 18 2" xfId="52279"/>
    <cellStyle name="Total 12 7 18 3" xfId="52280"/>
    <cellStyle name="Total 12 7 18 4" xfId="52281"/>
    <cellStyle name="Total 12 7 19" xfId="52282"/>
    <cellStyle name="Total 12 7 19 2" xfId="52283"/>
    <cellStyle name="Total 12 7 19 3" xfId="52284"/>
    <cellStyle name="Total 12 7 19 4" xfId="52285"/>
    <cellStyle name="Total 12 7 2" xfId="52286"/>
    <cellStyle name="Total 12 7 2 2" xfId="52287"/>
    <cellStyle name="Total 12 7 2 3" xfId="52288"/>
    <cellStyle name="Total 12 7 2 4" xfId="52289"/>
    <cellStyle name="Total 12 7 20" xfId="52290"/>
    <cellStyle name="Total 12 7 20 2" xfId="52291"/>
    <cellStyle name="Total 12 7 20 3" xfId="52292"/>
    <cellStyle name="Total 12 7 20 4" xfId="52293"/>
    <cellStyle name="Total 12 7 21" xfId="52294"/>
    <cellStyle name="Total 12 7 22" xfId="52295"/>
    <cellStyle name="Total 12 7 3" xfId="52296"/>
    <cellStyle name="Total 12 7 3 2" xfId="52297"/>
    <cellStyle name="Total 12 7 3 3" xfId="52298"/>
    <cellStyle name="Total 12 7 3 4" xfId="52299"/>
    <cellStyle name="Total 12 7 4" xfId="52300"/>
    <cellStyle name="Total 12 7 4 2" xfId="52301"/>
    <cellStyle name="Total 12 7 4 3" xfId="52302"/>
    <cellStyle name="Total 12 7 4 4" xfId="52303"/>
    <cellStyle name="Total 12 7 5" xfId="52304"/>
    <cellStyle name="Total 12 7 5 2" xfId="52305"/>
    <cellStyle name="Total 12 7 5 3" xfId="52306"/>
    <cellStyle name="Total 12 7 5 4" xfId="52307"/>
    <cellStyle name="Total 12 7 6" xfId="52308"/>
    <cellStyle name="Total 12 7 6 2" xfId="52309"/>
    <cellStyle name="Total 12 7 6 3" xfId="52310"/>
    <cellStyle name="Total 12 7 6 4" xfId="52311"/>
    <cellStyle name="Total 12 7 7" xfId="52312"/>
    <cellStyle name="Total 12 7 7 2" xfId="52313"/>
    <cellStyle name="Total 12 7 7 3" xfId="52314"/>
    <cellStyle name="Total 12 7 7 4" xfId="52315"/>
    <cellStyle name="Total 12 7 8" xfId="52316"/>
    <cellStyle name="Total 12 7 8 2" xfId="52317"/>
    <cellStyle name="Total 12 7 8 3" xfId="52318"/>
    <cellStyle name="Total 12 7 8 4" xfId="52319"/>
    <cellStyle name="Total 12 7 9" xfId="52320"/>
    <cellStyle name="Total 12 7 9 2" xfId="52321"/>
    <cellStyle name="Total 12 7 9 3" xfId="52322"/>
    <cellStyle name="Total 12 7 9 4" xfId="52323"/>
    <cellStyle name="Total 12 8" xfId="52324"/>
    <cellStyle name="Total 12 8 10" xfId="52325"/>
    <cellStyle name="Total 12 8 10 2" xfId="52326"/>
    <cellStyle name="Total 12 8 10 3" xfId="52327"/>
    <cellStyle name="Total 12 8 10 4" xfId="52328"/>
    <cellStyle name="Total 12 8 11" xfId="52329"/>
    <cellStyle name="Total 12 8 11 2" xfId="52330"/>
    <cellStyle name="Total 12 8 11 3" xfId="52331"/>
    <cellStyle name="Total 12 8 11 4" xfId="52332"/>
    <cellStyle name="Total 12 8 12" xfId="52333"/>
    <cellStyle name="Total 12 8 12 2" xfId="52334"/>
    <cellStyle name="Total 12 8 12 3" xfId="52335"/>
    <cellStyle name="Total 12 8 12 4" xfId="52336"/>
    <cellStyle name="Total 12 8 13" xfId="52337"/>
    <cellStyle name="Total 12 8 13 2" xfId="52338"/>
    <cellStyle name="Total 12 8 13 3" xfId="52339"/>
    <cellStyle name="Total 12 8 13 4" xfId="52340"/>
    <cellStyle name="Total 12 8 14" xfId="52341"/>
    <cellStyle name="Total 12 8 14 2" xfId="52342"/>
    <cellStyle name="Total 12 8 14 3" xfId="52343"/>
    <cellStyle name="Total 12 8 14 4" xfId="52344"/>
    <cellStyle name="Total 12 8 15" xfId="52345"/>
    <cellStyle name="Total 12 8 15 2" xfId="52346"/>
    <cellStyle name="Total 12 8 15 3" xfId="52347"/>
    <cellStyle name="Total 12 8 15 4" xfId="52348"/>
    <cellStyle name="Total 12 8 16" xfId="52349"/>
    <cellStyle name="Total 12 8 16 2" xfId="52350"/>
    <cellStyle name="Total 12 8 16 3" xfId="52351"/>
    <cellStyle name="Total 12 8 16 4" xfId="52352"/>
    <cellStyle name="Total 12 8 17" xfId="52353"/>
    <cellStyle name="Total 12 8 17 2" xfId="52354"/>
    <cellStyle name="Total 12 8 17 3" xfId="52355"/>
    <cellStyle name="Total 12 8 17 4" xfId="52356"/>
    <cellStyle name="Total 12 8 18" xfId="52357"/>
    <cellStyle name="Total 12 8 18 2" xfId="52358"/>
    <cellStyle name="Total 12 8 18 3" xfId="52359"/>
    <cellStyle name="Total 12 8 18 4" xfId="52360"/>
    <cellStyle name="Total 12 8 19" xfId="52361"/>
    <cellStyle name="Total 12 8 19 2" xfId="52362"/>
    <cellStyle name="Total 12 8 19 3" xfId="52363"/>
    <cellStyle name="Total 12 8 19 4" xfId="52364"/>
    <cellStyle name="Total 12 8 2" xfId="52365"/>
    <cellStyle name="Total 12 8 2 2" xfId="52366"/>
    <cellStyle name="Total 12 8 2 3" xfId="52367"/>
    <cellStyle name="Total 12 8 2 4" xfId="52368"/>
    <cellStyle name="Total 12 8 20" xfId="52369"/>
    <cellStyle name="Total 12 8 20 2" xfId="52370"/>
    <cellStyle name="Total 12 8 20 3" xfId="52371"/>
    <cellStyle name="Total 12 8 20 4" xfId="52372"/>
    <cellStyle name="Total 12 8 21" xfId="52373"/>
    <cellStyle name="Total 12 8 22" xfId="52374"/>
    <cellStyle name="Total 12 8 3" xfId="52375"/>
    <cellStyle name="Total 12 8 3 2" xfId="52376"/>
    <cellStyle name="Total 12 8 3 3" xfId="52377"/>
    <cellStyle name="Total 12 8 3 4" xfId="52378"/>
    <cellStyle name="Total 12 8 4" xfId="52379"/>
    <cellStyle name="Total 12 8 4 2" xfId="52380"/>
    <cellStyle name="Total 12 8 4 3" xfId="52381"/>
    <cellStyle name="Total 12 8 4 4" xfId="52382"/>
    <cellStyle name="Total 12 8 5" xfId="52383"/>
    <cellStyle name="Total 12 8 5 2" xfId="52384"/>
    <cellStyle name="Total 12 8 5 3" xfId="52385"/>
    <cellStyle name="Total 12 8 5 4" xfId="52386"/>
    <cellStyle name="Total 12 8 6" xfId="52387"/>
    <cellStyle name="Total 12 8 6 2" xfId="52388"/>
    <cellStyle name="Total 12 8 6 3" xfId="52389"/>
    <cellStyle name="Total 12 8 6 4" xfId="52390"/>
    <cellStyle name="Total 12 8 7" xfId="52391"/>
    <cellStyle name="Total 12 8 7 2" xfId="52392"/>
    <cellStyle name="Total 12 8 7 3" xfId="52393"/>
    <cellStyle name="Total 12 8 7 4" xfId="52394"/>
    <cellStyle name="Total 12 8 8" xfId="52395"/>
    <cellStyle name="Total 12 8 8 2" xfId="52396"/>
    <cellStyle name="Total 12 8 8 3" xfId="52397"/>
    <cellStyle name="Total 12 8 8 4" xfId="52398"/>
    <cellStyle name="Total 12 8 9" xfId="52399"/>
    <cellStyle name="Total 12 8 9 2" xfId="52400"/>
    <cellStyle name="Total 12 8 9 3" xfId="52401"/>
    <cellStyle name="Total 12 8 9 4" xfId="52402"/>
    <cellStyle name="Total 12 9" xfId="52403"/>
    <cellStyle name="Total 12 9 10" xfId="52404"/>
    <cellStyle name="Total 12 9 10 2" xfId="52405"/>
    <cellStyle name="Total 12 9 10 3" xfId="52406"/>
    <cellStyle name="Total 12 9 10 4" xfId="52407"/>
    <cellStyle name="Total 12 9 11" xfId="52408"/>
    <cellStyle name="Total 12 9 11 2" xfId="52409"/>
    <cellStyle name="Total 12 9 11 3" xfId="52410"/>
    <cellStyle name="Total 12 9 11 4" xfId="52411"/>
    <cellStyle name="Total 12 9 12" xfId="52412"/>
    <cellStyle name="Total 12 9 12 2" xfId="52413"/>
    <cellStyle name="Total 12 9 12 3" xfId="52414"/>
    <cellStyle name="Total 12 9 12 4" xfId="52415"/>
    <cellStyle name="Total 12 9 13" xfId="52416"/>
    <cellStyle name="Total 12 9 13 2" xfId="52417"/>
    <cellStyle name="Total 12 9 13 3" xfId="52418"/>
    <cellStyle name="Total 12 9 13 4" xfId="52419"/>
    <cellStyle name="Total 12 9 14" xfId="52420"/>
    <cellStyle name="Total 12 9 14 2" xfId="52421"/>
    <cellStyle name="Total 12 9 14 3" xfId="52422"/>
    <cellStyle name="Total 12 9 14 4" xfId="52423"/>
    <cellStyle name="Total 12 9 15" xfId="52424"/>
    <cellStyle name="Total 12 9 15 2" xfId="52425"/>
    <cellStyle name="Total 12 9 15 3" xfId="52426"/>
    <cellStyle name="Total 12 9 15 4" xfId="52427"/>
    <cellStyle name="Total 12 9 16" xfId="52428"/>
    <cellStyle name="Total 12 9 16 2" xfId="52429"/>
    <cellStyle name="Total 12 9 16 3" xfId="52430"/>
    <cellStyle name="Total 12 9 16 4" xfId="52431"/>
    <cellStyle name="Total 12 9 17" xfId="52432"/>
    <cellStyle name="Total 12 9 17 2" xfId="52433"/>
    <cellStyle name="Total 12 9 17 3" xfId="52434"/>
    <cellStyle name="Total 12 9 17 4" xfId="52435"/>
    <cellStyle name="Total 12 9 18" xfId="52436"/>
    <cellStyle name="Total 12 9 18 2" xfId="52437"/>
    <cellStyle name="Total 12 9 18 3" xfId="52438"/>
    <cellStyle name="Total 12 9 18 4" xfId="52439"/>
    <cellStyle name="Total 12 9 19" xfId="52440"/>
    <cellStyle name="Total 12 9 19 2" xfId="52441"/>
    <cellStyle name="Total 12 9 19 3" xfId="52442"/>
    <cellStyle name="Total 12 9 19 4" xfId="52443"/>
    <cellStyle name="Total 12 9 2" xfId="52444"/>
    <cellStyle name="Total 12 9 2 2" xfId="52445"/>
    <cellStyle name="Total 12 9 2 3" xfId="52446"/>
    <cellStyle name="Total 12 9 2 4" xfId="52447"/>
    <cellStyle name="Total 12 9 20" xfId="52448"/>
    <cellStyle name="Total 12 9 20 2" xfId="52449"/>
    <cellStyle name="Total 12 9 20 3" xfId="52450"/>
    <cellStyle name="Total 12 9 20 4" xfId="52451"/>
    <cellStyle name="Total 12 9 21" xfId="52452"/>
    <cellStyle name="Total 12 9 22" xfId="52453"/>
    <cellStyle name="Total 12 9 3" xfId="52454"/>
    <cellStyle name="Total 12 9 3 2" xfId="52455"/>
    <cellStyle name="Total 12 9 3 3" xfId="52456"/>
    <cellStyle name="Total 12 9 3 4" xfId="52457"/>
    <cellStyle name="Total 12 9 4" xfId="52458"/>
    <cellStyle name="Total 12 9 4 2" xfId="52459"/>
    <cellStyle name="Total 12 9 4 3" xfId="52460"/>
    <cellStyle name="Total 12 9 4 4" xfId="52461"/>
    <cellStyle name="Total 12 9 5" xfId="52462"/>
    <cellStyle name="Total 12 9 5 2" xfId="52463"/>
    <cellStyle name="Total 12 9 5 3" xfId="52464"/>
    <cellStyle name="Total 12 9 5 4" xfId="52465"/>
    <cellStyle name="Total 12 9 6" xfId="52466"/>
    <cellStyle name="Total 12 9 6 2" xfId="52467"/>
    <cellStyle name="Total 12 9 6 3" xfId="52468"/>
    <cellStyle name="Total 12 9 6 4" xfId="52469"/>
    <cellStyle name="Total 12 9 7" xfId="52470"/>
    <cellStyle name="Total 12 9 7 2" xfId="52471"/>
    <cellStyle name="Total 12 9 7 3" xfId="52472"/>
    <cellStyle name="Total 12 9 7 4" xfId="52473"/>
    <cellStyle name="Total 12 9 8" xfId="52474"/>
    <cellStyle name="Total 12 9 8 2" xfId="52475"/>
    <cellStyle name="Total 12 9 8 3" xfId="52476"/>
    <cellStyle name="Total 12 9 8 4" xfId="52477"/>
    <cellStyle name="Total 12 9 9" xfId="52478"/>
    <cellStyle name="Total 12 9 9 2" xfId="52479"/>
    <cellStyle name="Total 12 9 9 3" xfId="52480"/>
    <cellStyle name="Total 12 9 9 4" xfId="52481"/>
    <cellStyle name="Total 13" xfId="52482"/>
    <cellStyle name="Total 13 10" xfId="52483"/>
    <cellStyle name="Total 13 10 2" xfId="52484"/>
    <cellStyle name="Total 13 10 3" xfId="52485"/>
    <cellStyle name="Total 13 10 4" xfId="52486"/>
    <cellStyle name="Total 13 11" xfId="52487"/>
    <cellStyle name="Total 13 11 2" xfId="52488"/>
    <cellStyle name="Total 13 11 3" xfId="52489"/>
    <cellStyle name="Total 13 11 4" xfId="52490"/>
    <cellStyle name="Total 13 12" xfId="52491"/>
    <cellStyle name="Total 13 12 2" xfId="52492"/>
    <cellStyle name="Total 13 12 3" xfId="52493"/>
    <cellStyle name="Total 13 12 4" xfId="52494"/>
    <cellStyle name="Total 13 13" xfId="52495"/>
    <cellStyle name="Total 13 13 2" xfId="52496"/>
    <cellStyle name="Total 13 13 3" xfId="52497"/>
    <cellStyle name="Total 13 13 4" xfId="52498"/>
    <cellStyle name="Total 13 14" xfId="52499"/>
    <cellStyle name="Total 13 14 2" xfId="52500"/>
    <cellStyle name="Total 13 14 3" xfId="52501"/>
    <cellStyle name="Total 13 14 4" xfId="52502"/>
    <cellStyle name="Total 13 15" xfId="52503"/>
    <cellStyle name="Total 13 15 2" xfId="52504"/>
    <cellStyle name="Total 13 15 3" xfId="52505"/>
    <cellStyle name="Total 13 15 4" xfId="52506"/>
    <cellStyle name="Total 13 16" xfId="52507"/>
    <cellStyle name="Total 13 16 2" xfId="52508"/>
    <cellStyle name="Total 13 16 3" xfId="52509"/>
    <cellStyle name="Total 13 16 4" xfId="52510"/>
    <cellStyle name="Total 13 17" xfId="52511"/>
    <cellStyle name="Total 13 17 2" xfId="52512"/>
    <cellStyle name="Total 13 17 3" xfId="52513"/>
    <cellStyle name="Total 13 17 4" xfId="52514"/>
    <cellStyle name="Total 13 18" xfId="52515"/>
    <cellStyle name="Total 13 18 2" xfId="52516"/>
    <cellStyle name="Total 13 18 3" xfId="52517"/>
    <cellStyle name="Total 13 18 4" xfId="52518"/>
    <cellStyle name="Total 13 19" xfId="52519"/>
    <cellStyle name="Total 13 19 2" xfId="52520"/>
    <cellStyle name="Total 13 19 3" xfId="52521"/>
    <cellStyle name="Total 13 19 4" xfId="52522"/>
    <cellStyle name="Total 13 2" xfId="52523"/>
    <cellStyle name="Total 13 2 2" xfId="52524"/>
    <cellStyle name="Total 13 2 3" xfId="52525"/>
    <cellStyle name="Total 13 2 4" xfId="52526"/>
    <cellStyle name="Total 13 20" xfId="52527"/>
    <cellStyle name="Total 13 20 2" xfId="52528"/>
    <cellStyle name="Total 13 20 3" xfId="52529"/>
    <cellStyle name="Total 13 20 4" xfId="52530"/>
    <cellStyle name="Total 13 21" xfId="52531"/>
    <cellStyle name="Total 13 22" xfId="52532"/>
    <cellStyle name="Total 13 3" xfId="52533"/>
    <cellStyle name="Total 13 3 2" xfId="52534"/>
    <cellStyle name="Total 13 3 3" xfId="52535"/>
    <cellStyle name="Total 13 3 4" xfId="52536"/>
    <cellStyle name="Total 13 4" xfId="52537"/>
    <cellStyle name="Total 13 4 2" xfId="52538"/>
    <cellStyle name="Total 13 4 3" xfId="52539"/>
    <cellStyle name="Total 13 4 4" xfId="52540"/>
    <cellStyle name="Total 13 5" xfId="52541"/>
    <cellStyle name="Total 13 5 2" xfId="52542"/>
    <cellStyle name="Total 13 5 3" xfId="52543"/>
    <cellStyle name="Total 13 5 4" xfId="52544"/>
    <cellStyle name="Total 13 6" xfId="52545"/>
    <cellStyle name="Total 13 6 2" xfId="52546"/>
    <cellStyle name="Total 13 6 3" xfId="52547"/>
    <cellStyle name="Total 13 6 4" xfId="52548"/>
    <cellStyle name="Total 13 7" xfId="52549"/>
    <cellStyle name="Total 13 7 2" xfId="52550"/>
    <cellStyle name="Total 13 7 3" xfId="52551"/>
    <cellStyle name="Total 13 7 4" xfId="52552"/>
    <cellStyle name="Total 13 8" xfId="52553"/>
    <cellStyle name="Total 13 8 2" xfId="52554"/>
    <cellStyle name="Total 13 8 3" xfId="52555"/>
    <cellStyle name="Total 13 8 4" xfId="52556"/>
    <cellStyle name="Total 13 9" xfId="52557"/>
    <cellStyle name="Total 13 9 2" xfId="52558"/>
    <cellStyle name="Total 13 9 3" xfId="52559"/>
    <cellStyle name="Total 13 9 4" xfId="52560"/>
    <cellStyle name="Total 14" xfId="52561"/>
    <cellStyle name="Total 14 10" xfId="52562"/>
    <cellStyle name="Total 14 10 2" xfId="52563"/>
    <cellStyle name="Total 14 10 3" xfId="52564"/>
    <cellStyle name="Total 14 10 4" xfId="52565"/>
    <cellStyle name="Total 14 11" xfId="52566"/>
    <cellStyle name="Total 14 11 2" xfId="52567"/>
    <cellStyle name="Total 14 11 3" xfId="52568"/>
    <cellStyle name="Total 14 11 4" xfId="52569"/>
    <cellStyle name="Total 14 12" xfId="52570"/>
    <cellStyle name="Total 14 12 2" xfId="52571"/>
    <cellStyle name="Total 14 12 3" xfId="52572"/>
    <cellStyle name="Total 14 12 4" xfId="52573"/>
    <cellStyle name="Total 14 13" xfId="52574"/>
    <cellStyle name="Total 14 13 2" xfId="52575"/>
    <cellStyle name="Total 14 13 3" xfId="52576"/>
    <cellStyle name="Total 14 13 4" xfId="52577"/>
    <cellStyle name="Total 14 14" xfId="52578"/>
    <cellStyle name="Total 14 14 2" xfId="52579"/>
    <cellStyle name="Total 14 14 3" xfId="52580"/>
    <cellStyle name="Total 14 14 4" xfId="52581"/>
    <cellStyle name="Total 14 15" xfId="52582"/>
    <cellStyle name="Total 14 15 2" xfId="52583"/>
    <cellStyle name="Total 14 15 3" xfId="52584"/>
    <cellStyle name="Total 14 15 4" xfId="52585"/>
    <cellStyle name="Total 14 16" xfId="52586"/>
    <cellStyle name="Total 14 16 2" xfId="52587"/>
    <cellStyle name="Total 14 16 3" xfId="52588"/>
    <cellStyle name="Total 14 16 4" xfId="52589"/>
    <cellStyle name="Total 14 17" xfId="52590"/>
    <cellStyle name="Total 14 17 2" xfId="52591"/>
    <cellStyle name="Total 14 17 3" xfId="52592"/>
    <cellStyle name="Total 14 17 4" xfId="52593"/>
    <cellStyle name="Total 14 18" xfId="52594"/>
    <cellStyle name="Total 14 18 2" xfId="52595"/>
    <cellStyle name="Total 14 18 3" xfId="52596"/>
    <cellStyle name="Total 14 18 4" xfId="52597"/>
    <cellStyle name="Total 14 19" xfId="52598"/>
    <cellStyle name="Total 14 19 2" xfId="52599"/>
    <cellStyle name="Total 14 19 3" xfId="52600"/>
    <cellStyle name="Total 14 19 4" xfId="52601"/>
    <cellStyle name="Total 14 2" xfId="52602"/>
    <cellStyle name="Total 14 2 2" xfId="52603"/>
    <cellStyle name="Total 14 2 3" xfId="52604"/>
    <cellStyle name="Total 14 2 4" xfId="52605"/>
    <cellStyle name="Total 14 20" xfId="52606"/>
    <cellStyle name="Total 14 20 2" xfId="52607"/>
    <cellStyle name="Total 14 20 3" xfId="52608"/>
    <cellStyle name="Total 14 20 4" xfId="52609"/>
    <cellStyle name="Total 14 21" xfId="52610"/>
    <cellStyle name="Total 14 22" xfId="52611"/>
    <cellStyle name="Total 14 3" xfId="52612"/>
    <cellStyle name="Total 14 3 2" xfId="52613"/>
    <cellStyle name="Total 14 3 3" xfId="52614"/>
    <cellStyle name="Total 14 3 4" xfId="52615"/>
    <cellStyle name="Total 14 4" xfId="52616"/>
    <cellStyle name="Total 14 4 2" xfId="52617"/>
    <cellStyle name="Total 14 4 3" xfId="52618"/>
    <cellStyle name="Total 14 4 4" xfId="52619"/>
    <cellStyle name="Total 14 5" xfId="52620"/>
    <cellStyle name="Total 14 5 2" xfId="52621"/>
    <cellStyle name="Total 14 5 3" xfId="52622"/>
    <cellStyle name="Total 14 5 4" xfId="52623"/>
    <cellStyle name="Total 14 6" xfId="52624"/>
    <cellStyle name="Total 14 6 2" xfId="52625"/>
    <cellStyle name="Total 14 6 3" xfId="52626"/>
    <cellStyle name="Total 14 6 4" xfId="52627"/>
    <cellStyle name="Total 14 7" xfId="52628"/>
    <cellStyle name="Total 14 7 2" xfId="52629"/>
    <cellStyle name="Total 14 7 3" xfId="52630"/>
    <cellStyle name="Total 14 7 4" xfId="52631"/>
    <cellStyle name="Total 14 8" xfId="52632"/>
    <cellStyle name="Total 14 8 2" xfId="52633"/>
    <cellStyle name="Total 14 8 3" xfId="52634"/>
    <cellStyle name="Total 14 8 4" xfId="52635"/>
    <cellStyle name="Total 14 9" xfId="52636"/>
    <cellStyle name="Total 14 9 2" xfId="52637"/>
    <cellStyle name="Total 14 9 3" xfId="52638"/>
    <cellStyle name="Total 14 9 4" xfId="52639"/>
    <cellStyle name="Total 15" xfId="52640"/>
    <cellStyle name="Total 15 10" xfId="52641"/>
    <cellStyle name="Total 15 10 2" xfId="52642"/>
    <cellStyle name="Total 15 10 3" xfId="52643"/>
    <cellStyle name="Total 15 10 4" xfId="52644"/>
    <cellStyle name="Total 15 11" xfId="52645"/>
    <cellStyle name="Total 15 11 2" xfId="52646"/>
    <cellStyle name="Total 15 11 3" xfId="52647"/>
    <cellStyle name="Total 15 11 4" xfId="52648"/>
    <cellStyle name="Total 15 12" xfId="52649"/>
    <cellStyle name="Total 15 12 2" xfId="52650"/>
    <cellStyle name="Total 15 12 3" xfId="52651"/>
    <cellStyle name="Total 15 12 4" xfId="52652"/>
    <cellStyle name="Total 15 13" xfId="52653"/>
    <cellStyle name="Total 15 13 2" xfId="52654"/>
    <cellStyle name="Total 15 13 3" xfId="52655"/>
    <cellStyle name="Total 15 13 4" xfId="52656"/>
    <cellStyle name="Total 15 14" xfId="52657"/>
    <cellStyle name="Total 15 14 2" xfId="52658"/>
    <cellStyle name="Total 15 14 3" xfId="52659"/>
    <cellStyle name="Total 15 14 4" xfId="52660"/>
    <cellStyle name="Total 15 15" xfId="52661"/>
    <cellStyle name="Total 15 15 2" xfId="52662"/>
    <cellStyle name="Total 15 15 3" xfId="52663"/>
    <cellStyle name="Total 15 15 4" xfId="52664"/>
    <cellStyle name="Total 15 16" xfId="52665"/>
    <cellStyle name="Total 15 16 2" xfId="52666"/>
    <cellStyle name="Total 15 16 3" xfId="52667"/>
    <cellStyle name="Total 15 16 4" xfId="52668"/>
    <cellStyle name="Total 15 17" xfId="52669"/>
    <cellStyle name="Total 15 17 2" xfId="52670"/>
    <cellStyle name="Total 15 17 3" xfId="52671"/>
    <cellStyle name="Total 15 17 4" xfId="52672"/>
    <cellStyle name="Total 15 18" xfId="52673"/>
    <cellStyle name="Total 15 18 2" xfId="52674"/>
    <cellStyle name="Total 15 18 3" xfId="52675"/>
    <cellStyle name="Total 15 18 4" xfId="52676"/>
    <cellStyle name="Total 15 19" xfId="52677"/>
    <cellStyle name="Total 15 19 2" xfId="52678"/>
    <cellStyle name="Total 15 19 3" xfId="52679"/>
    <cellStyle name="Total 15 19 4" xfId="52680"/>
    <cellStyle name="Total 15 2" xfId="52681"/>
    <cellStyle name="Total 15 2 2" xfId="52682"/>
    <cellStyle name="Total 15 2 3" xfId="52683"/>
    <cellStyle name="Total 15 2 4" xfId="52684"/>
    <cellStyle name="Total 15 20" xfId="52685"/>
    <cellStyle name="Total 15 20 2" xfId="52686"/>
    <cellStyle name="Total 15 20 3" xfId="52687"/>
    <cellStyle name="Total 15 20 4" xfId="52688"/>
    <cellStyle name="Total 15 21" xfId="52689"/>
    <cellStyle name="Total 15 22" xfId="52690"/>
    <cellStyle name="Total 15 3" xfId="52691"/>
    <cellStyle name="Total 15 3 2" xfId="52692"/>
    <cellStyle name="Total 15 3 3" xfId="52693"/>
    <cellStyle name="Total 15 3 4" xfId="52694"/>
    <cellStyle name="Total 15 4" xfId="52695"/>
    <cellStyle name="Total 15 4 2" xfId="52696"/>
    <cellStyle name="Total 15 4 3" xfId="52697"/>
    <cellStyle name="Total 15 4 4" xfId="52698"/>
    <cellStyle name="Total 15 5" xfId="52699"/>
    <cellStyle name="Total 15 5 2" xfId="52700"/>
    <cellStyle name="Total 15 5 3" xfId="52701"/>
    <cellStyle name="Total 15 5 4" xfId="52702"/>
    <cellStyle name="Total 15 6" xfId="52703"/>
    <cellStyle name="Total 15 6 2" xfId="52704"/>
    <cellStyle name="Total 15 6 3" xfId="52705"/>
    <cellStyle name="Total 15 6 4" xfId="52706"/>
    <cellStyle name="Total 15 7" xfId="52707"/>
    <cellStyle name="Total 15 7 2" xfId="52708"/>
    <cellStyle name="Total 15 7 3" xfId="52709"/>
    <cellStyle name="Total 15 7 4" xfId="52710"/>
    <cellStyle name="Total 15 8" xfId="52711"/>
    <cellStyle name="Total 15 8 2" xfId="52712"/>
    <cellStyle name="Total 15 8 3" xfId="52713"/>
    <cellStyle name="Total 15 8 4" xfId="52714"/>
    <cellStyle name="Total 15 9" xfId="52715"/>
    <cellStyle name="Total 15 9 2" xfId="52716"/>
    <cellStyle name="Total 15 9 3" xfId="52717"/>
    <cellStyle name="Total 15 9 4" xfId="52718"/>
    <cellStyle name="Total 16" xfId="52719"/>
    <cellStyle name="Total 16 2" xfId="52720"/>
    <cellStyle name="Total 16 3" xfId="52721"/>
    <cellStyle name="Total 17" xfId="52722"/>
    <cellStyle name="Total 17 2" xfId="52723"/>
    <cellStyle name="Total 17 3" xfId="52724"/>
    <cellStyle name="Total 17 4" xfId="52725"/>
    <cellStyle name="Total 18" xfId="52726"/>
    <cellStyle name="Total 18 2" xfId="52727"/>
    <cellStyle name="Total 18 3" xfId="52728"/>
    <cellStyle name="Total 18 4" xfId="52729"/>
    <cellStyle name="Total 19" xfId="52730"/>
    <cellStyle name="Total 19 2" xfId="52731"/>
    <cellStyle name="Total 19 3" xfId="52732"/>
    <cellStyle name="Total 19 4" xfId="52733"/>
    <cellStyle name="Total 2" xfId="52734"/>
    <cellStyle name="Total 2 10" xfId="52735"/>
    <cellStyle name="Total 2 10 2" xfId="52736"/>
    <cellStyle name="Total 2 10 3" xfId="52737"/>
    <cellStyle name="Total 2 10 4" xfId="52738"/>
    <cellStyle name="Total 2 10 5" xfId="52739"/>
    <cellStyle name="Total 2 11" xfId="52740"/>
    <cellStyle name="Total 2 11 2" xfId="52741"/>
    <cellStyle name="Total 2 11 3" xfId="52742"/>
    <cellStyle name="Total 2 11 4" xfId="52743"/>
    <cellStyle name="Total 2 11 5" xfId="52744"/>
    <cellStyle name="Total 2 12" xfId="52745"/>
    <cellStyle name="Total 2 12 2" xfId="52746"/>
    <cellStyle name="Total 2 12 3" xfId="52747"/>
    <cellStyle name="Total 2 12 4" xfId="52748"/>
    <cellStyle name="Total 2 12 5" xfId="52749"/>
    <cellStyle name="Total 2 13" xfId="52750"/>
    <cellStyle name="Total 2 13 2" xfId="52751"/>
    <cellStyle name="Total 2 13 3" xfId="52752"/>
    <cellStyle name="Total 2 13 4" xfId="52753"/>
    <cellStyle name="Total 2 14" xfId="52754"/>
    <cellStyle name="Total 2 14 2" xfId="52755"/>
    <cellStyle name="Total 2 14 3" xfId="52756"/>
    <cellStyle name="Total 2 14 4" xfId="52757"/>
    <cellStyle name="Total 2 15" xfId="52758"/>
    <cellStyle name="Total 2 15 2" xfId="52759"/>
    <cellStyle name="Total 2 15 3" xfId="52760"/>
    <cellStyle name="Total 2 15 4" xfId="52761"/>
    <cellStyle name="Total 2 16" xfId="52762"/>
    <cellStyle name="Total 2 16 2" xfId="52763"/>
    <cellStyle name="Total 2 16 3" xfId="52764"/>
    <cellStyle name="Total 2 16 4" xfId="52765"/>
    <cellStyle name="Total 2 17" xfId="52766"/>
    <cellStyle name="Total 2 17 2" xfId="52767"/>
    <cellStyle name="Total 2 17 3" xfId="52768"/>
    <cellStyle name="Total 2 17 4" xfId="52769"/>
    <cellStyle name="Total 2 18" xfId="52770"/>
    <cellStyle name="Total 2 18 2" xfId="52771"/>
    <cellStyle name="Total 2 18 3" xfId="52772"/>
    <cellStyle name="Total 2 18 4" xfId="52773"/>
    <cellStyle name="Total 2 19" xfId="52774"/>
    <cellStyle name="Total 2 19 2" xfId="52775"/>
    <cellStyle name="Total 2 19 3" xfId="52776"/>
    <cellStyle name="Total 2 19 4" xfId="52777"/>
    <cellStyle name="Total 2 2" xfId="52778"/>
    <cellStyle name="Total 2 2 10" xfId="52779"/>
    <cellStyle name="Total 2 2 10 2" xfId="52780"/>
    <cellStyle name="Total 2 2 10 3" xfId="52781"/>
    <cellStyle name="Total 2 2 10 4" xfId="52782"/>
    <cellStyle name="Total 2 2 11" xfId="52783"/>
    <cellStyle name="Total 2 2 11 2" xfId="52784"/>
    <cellStyle name="Total 2 2 11 3" xfId="52785"/>
    <cellStyle name="Total 2 2 11 4" xfId="52786"/>
    <cellStyle name="Total 2 2 12" xfId="52787"/>
    <cellStyle name="Total 2 2 12 2" xfId="52788"/>
    <cellStyle name="Total 2 2 12 3" xfId="52789"/>
    <cellStyle name="Total 2 2 12 4" xfId="52790"/>
    <cellStyle name="Total 2 2 13" xfId="52791"/>
    <cellStyle name="Total 2 2 13 2" xfId="52792"/>
    <cellStyle name="Total 2 2 13 3" xfId="52793"/>
    <cellStyle name="Total 2 2 13 4" xfId="52794"/>
    <cellStyle name="Total 2 2 14" xfId="52795"/>
    <cellStyle name="Total 2 2 14 2" xfId="52796"/>
    <cellStyle name="Total 2 2 14 3" xfId="52797"/>
    <cellStyle name="Total 2 2 14 4" xfId="52798"/>
    <cellStyle name="Total 2 2 15" xfId="52799"/>
    <cellStyle name="Total 2 2 15 2" xfId="52800"/>
    <cellStyle name="Total 2 2 15 3" xfId="52801"/>
    <cellStyle name="Total 2 2 15 4" xfId="52802"/>
    <cellStyle name="Total 2 2 16" xfId="52803"/>
    <cellStyle name="Total 2 2 16 2" xfId="52804"/>
    <cellStyle name="Total 2 2 16 3" xfId="52805"/>
    <cellStyle name="Total 2 2 16 4" xfId="52806"/>
    <cellStyle name="Total 2 2 17" xfId="52807"/>
    <cellStyle name="Total 2 2 17 2" xfId="52808"/>
    <cellStyle name="Total 2 2 17 3" xfId="52809"/>
    <cellStyle name="Total 2 2 17 4" xfId="52810"/>
    <cellStyle name="Total 2 2 18" xfId="52811"/>
    <cellStyle name="Total 2 2 18 2" xfId="52812"/>
    <cellStyle name="Total 2 2 18 3" xfId="52813"/>
    <cellStyle name="Total 2 2 18 4" xfId="52814"/>
    <cellStyle name="Total 2 2 19" xfId="52815"/>
    <cellStyle name="Total 2 2 19 2" xfId="52816"/>
    <cellStyle name="Total 2 2 19 3" xfId="52817"/>
    <cellStyle name="Total 2 2 19 4" xfId="52818"/>
    <cellStyle name="Total 2 2 2" xfId="52819"/>
    <cellStyle name="Total 2 2 2 2" xfId="52820"/>
    <cellStyle name="Total 2 2 2 3" xfId="52821"/>
    <cellStyle name="Total 2 2 2 4" xfId="52822"/>
    <cellStyle name="Total 2 2 20" xfId="52823"/>
    <cellStyle name="Total 2 2 20 2" xfId="52824"/>
    <cellStyle name="Total 2 2 20 3" xfId="52825"/>
    <cellStyle name="Total 2 2 20 4" xfId="52826"/>
    <cellStyle name="Total 2 2 21" xfId="52827"/>
    <cellStyle name="Total 2 2 22" xfId="52828"/>
    <cellStyle name="Total 2 2 23" xfId="52829"/>
    <cellStyle name="Total 2 2 3" xfId="52830"/>
    <cellStyle name="Total 2 2 3 2" xfId="52831"/>
    <cellStyle name="Total 2 2 3 3" xfId="52832"/>
    <cellStyle name="Total 2 2 3 4" xfId="52833"/>
    <cellStyle name="Total 2 2 4" xfId="52834"/>
    <cellStyle name="Total 2 2 4 2" xfId="52835"/>
    <cellStyle name="Total 2 2 4 3" xfId="52836"/>
    <cellStyle name="Total 2 2 4 4" xfId="52837"/>
    <cellStyle name="Total 2 2 5" xfId="52838"/>
    <cellStyle name="Total 2 2 5 2" xfId="52839"/>
    <cellStyle name="Total 2 2 5 3" xfId="52840"/>
    <cellStyle name="Total 2 2 5 4" xfId="52841"/>
    <cellStyle name="Total 2 2 6" xfId="52842"/>
    <cellStyle name="Total 2 2 6 2" xfId="52843"/>
    <cellStyle name="Total 2 2 6 3" xfId="52844"/>
    <cellStyle name="Total 2 2 6 4" xfId="52845"/>
    <cellStyle name="Total 2 2 7" xfId="52846"/>
    <cellStyle name="Total 2 2 7 2" xfId="52847"/>
    <cellStyle name="Total 2 2 7 3" xfId="52848"/>
    <cellStyle name="Total 2 2 7 4" xfId="52849"/>
    <cellStyle name="Total 2 2 8" xfId="52850"/>
    <cellStyle name="Total 2 2 8 2" xfId="52851"/>
    <cellStyle name="Total 2 2 8 3" xfId="52852"/>
    <cellStyle name="Total 2 2 8 4" xfId="52853"/>
    <cellStyle name="Total 2 2 9" xfId="52854"/>
    <cellStyle name="Total 2 2 9 2" xfId="52855"/>
    <cellStyle name="Total 2 2 9 3" xfId="52856"/>
    <cellStyle name="Total 2 2 9 4" xfId="52857"/>
    <cellStyle name="Total 2 20" xfId="52858"/>
    <cellStyle name="Total 2 20 2" xfId="52859"/>
    <cellStyle name="Total 2 20 3" xfId="52860"/>
    <cellStyle name="Total 2 20 4" xfId="52861"/>
    <cellStyle name="Total 2 21" xfId="52862"/>
    <cellStyle name="Total 2 21 2" xfId="52863"/>
    <cellStyle name="Total 2 21 3" xfId="52864"/>
    <cellStyle name="Total 2 21 4" xfId="52865"/>
    <cellStyle name="Total 2 22" xfId="52866"/>
    <cellStyle name="Total 2 22 2" xfId="52867"/>
    <cellStyle name="Total 2 22 3" xfId="52868"/>
    <cellStyle name="Total 2 22 4" xfId="52869"/>
    <cellStyle name="Total 2 23" xfId="52870"/>
    <cellStyle name="Total 2 23 2" xfId="52871"/>
    <cellStyle name="Total 2 23 3" xfId="52872"/>
    <cellStyle name="Total 2 23 4" xfId="52873"/>
    <cellStyle name="Total 2 24" xfId="52874"/>
    <cellStyle name="Total 2 24 2" xfId="52875"/>
    <cellStyle name="Total 2 24 3" xfId="52876"/>
    <cellStyle name="Total 2 24 4" xfId="52877"/>
    <cellStyle name="Total 2 25" xfId="52878"/>
    <cellStyle name="Total 2 25 2" xfId="52879"/>
    <cellStyle name="Total 2 25 3" xfId="52880"/>
    <cellStyle name="Total 2 25 4" xfId="52881"/>
    <cellStyle name="Total 2 26" xfId="52882"/>
    <cellStyle name="Total 2 26 2" xfId="52883"/>
    <cellStyle name="Total 2 26 3" xfId="52884"/>
    <cellStyle name="Total 2 26 4" xfId="52885"/>
    <cellStyle name="Total 2 27" xfId="52886"/>
    <cellStyle name="Total 2 27 2" xfId="52887"/>
    <cellStyle name="Total 2 27 3" xfId="52888"/>
    <cellStyle name="Total 2 27 4" xfId="52889"/>
    <cellStyle name="Total 2 28" xfId="52890"/>
    <cellStyle name="Total 2 29" xfId="52891"/>
    <cellStyle name="Total 2 3" xfId="52892"/>
    <cellStyle name="Total 2 3 10" xfId="52893"/>
    <cellStyle name="Total 2 3 10 2" xfId="52894"/>
    <cellStyle name="Total 2 3 10 3" xfId="52895"/>
    <cellStyle name="Total 2 3 10 4" xfId="52896"/>
    <cellStyle name="Total 2 3 11" xfId="52897"/>
    <cellStyle name="Total 2 3 11 2" xfId="52898"/>
    <cellStyle name="Total 2 3 11 3" xfId="52899"/>
    <cellStyle name="Total 2 3 11 4" xfId="52900"/>
    <cellStyle name="Total 2 3 12" xfId="52901"/>
    <cellStyle name="Total 2 3 12 2" xfId="52902"/>
    <cellStyle name="Total 2 3 12 3" xfId="52903"/>
    <cellStyle name="Total 2 3 12 4" xfId="52904"/>
    <cellStyle name="Total 2 3 13" xfId="52905"/>
    <cellStyle name="Total 2 3 13 2" xfId="52906"/>
    <cellStyle name="Total 2 3 13 3" xfId="52907"/>
    <cellStyle name="Total 2 3 13 4" xfId="52908"/>
    <cellStyle name="Total 2 3 14" xfId="52909"/>
    <cellStyle name="Total 2 3 14 2" xfId="52910"/>
    <cellStyle name="Total 2 3 14 3" xfId="52911"/>
    <cellStyle name="Total 2 3 14 4" xfId="52912"/>
    <cellStyle name="Total 2 3 15" xfId="52913"/>
    <cellStyle name="Total 2 3 15 2" xfId="52914"/>
    <cellStyle name="Total 2 3 15 3" xfId="52915"/>
    <cellStyle name="Total 2 3 15 4" xfId="52916"/>
    <cellStyle name="Total 2 3 16" xfId="52917"/>
    <cellStyle name="Total 2 3 16 2" xfId="52918"/>
    <cellStyle name="Total 2 3 16 3" xfId="52919"/>
    <cellStyle name="Total 2 3 16 4" xfId="52920"/>
    <cellStyle name="Total 2 3 17" xfId="52921"/>
    <cellStyle name="Total 2 3 17 2" xfId="52922"/>
    <cellStyle name="Total 2 3 17 3" xfId="52923"/>
    <cellStyle name="Total 2 3 17 4" xfId="52924"/>
    <cellStyle name="Total 2 3 18" xfId="52925"/>
    <cellStyle name="Total 2 3 18 2" xfId="52926"/>
    <cellStyle name="Total 2 3 18 3" xfId="52927"/>
    <cellStyle name="Total 2 3 18 4" xfId="52928"/>
    <cellStyle name="Total 2 3 19" xfId="52929"/>
    <cellStyle name="Total 2 3 19 2" xfId="52930"/>
    <cellStyle name="Total 2 3 19 3" xfId="52931"/>
    <cellStyle name="Total 2 3 19 4" xfId="52932"/>
    <cellStyle name="Total 2 3 2" xfId="52933"/>
    <cellStyle name="Total 2 3 2 2" xfId="52934"/>
    <cellStyle name="Total 2 3 2 3" xfId="52935"/>
    <cellStyle name="Total 2 3 2 4" xfId="52936"/>
    <cellStyle name="Total 2 3 20" xfId="52937"/>
    <cellStyle name="Total 2 3 20 2" xfId="52938"/>
    <cellStyle name="Total 2 3 20 3" xfId="52939"/>
    <cellStyle name="Total 2 3 20 4" xfId="52940"/>
    <cellStyle name="Total 2 3 21" xfId="52941"/>
    <cellStyle name="Total 2 3 22" xfId="52942"/>
    <cellStyle name="Total 2 3 23" xfId="52943"/>
    <cellStyle name="Total 2 3 3" xfId="52944"/>
    <cellStyle name="Total 2 3 3 2" xfId="52945"/>
    <cellStyle name="Total 2 3 3 3" xfId="52946"/>
    <cellStyle name="Total 2 3 3 4" xfId="52947"/>
    <cellStyle name="Total 2 3 4" xfId="52948"/>
    <cellStyle name="Total 2 3 4 2" xfId="52949"/>
    <cellStyle name="Total 2 3 4 3" xfId="52950"/>
    <cellStyle name="Total 2 3 4 4" xfId="52951"/>
    <cellStyle name="Total 2 3 5" xfId="52952"/>
    <cellStyle name="Total 2 3 5 2" xfId="52953"/>
    <cellStyle name="Total 2 3 5 3" xfId="52954"/>
    <cellStyle name="Total 2 3 5 4" xfId="52955"/>
    <cellStyle name="Total 2 3 6" xfId="52956"/>
    <cellStyle name="Total 2 3 6 2" xfId="52957"/>
    <cellStyle name="Total 2 3 6 3" xfId="52958"/>
    <cellStyle name="Total 2 3 6 4" xfId="52959"/>
    <cellStyle name="Total 2 3 7" xfId="52960"/>
    <cellStyle name="Total 2 3 7 2" xfId="52961"/>
    <cellStyle name="Total 2 3 7 3" xfId="52962"/>
    <cellStyle name="Total 2 3 7 4" xfId="52963"/>
    <cellStyle name="Total 2 3 8" xfId="52964"/>
    <cellStyle name="Total 2 3 8 2" xfId="52965"/>
    <cellStyle name="Total 2 3 8 3" xfId="52966"/>
    <cellStyle name="Total 2 3 8 4" xfId="52967"/>
    <cellStyle name="Total 2 3 9" xfId="52968"/>
    <cellStyle name="Total 2 3 9 2" xfId="52969"/>
    <cellStyle name="Total 2 3 9 3" xfId="52970"/>
    <cellStyle name="Total 2 3 9 4" xfId="52971"/>
    <cellStyle name="Total 2 30" xfId="52972"/>
    <cellStyle name="Total 2 31" xfId="52973"/>
    <cellStyle name="Total 2 32" xfId="52974"/>
    <cellStyle name="Total 2 33" xfId="55640"/>
    <cellStyle name="Total 2 4" xfId="52975"/>
    <cellStyle name="Total 2 4 10" xfId="52976"/>
    <cellStyle name="Total 2 4 10 2" xfId="52977"/>
    <cellStyle name="Total 2 4 10 3" xfId="52978"/>
    <cellStyle name="Total 2 4 10 4" xfId="52979"/>
    <cellStyle name="Total 2 4 11" xfId="52980"/>
    <cellStyle name="Total 2 4 11 2" xfId="52981"/>
    <cellStyle name="Total 2 4 11 3" xfId="52982"/>
    <cellStyle name="Total 2 4 11 4" xfId="52983"/>
    <cellStyle name="Total 2 4 12" xfId="52984"/>
    <cellStyle name="Total 2 4 12 2" xfId="52985"/>
    <cellStyle name="Total 2 4 12 3" xfId="52986"/>
    <cellStyle name="Total 2 4 12 4" xfId="52987"/>
    <cellStyle name="Total 2 4 13" xfId="52988"/>
    <cellStyle name="Total 2 4 13 2" xfId="52989"/>
    <cellStyle name="Total 2 4 13 3" xfId="52990"/>
    <cellStyle name="Total 2 4 13 4" xfId="52991"/>
    <cellStyle name="Total 2 4 14" xfId="52992"/>
    <cellStyle name="Total 2 4 14 2" xfId="52993"/>
    <cellStyle name="Total 2 4 14 3" xfId="52994"/>
    <cellStyle name="Total 2 4 14 4" xfId="52995"/>
    <cellStyle name="Total 2 4 15" xfId="52996"/>
    <cellStyle name="Total 2 4 15 2" xfId="52997"/>
    <cellStyle name="Total 2 4 15 3" xfId="52998"/>
    <cellStyle name="Total 2 4 15 4" xfId="52999"/>
    <cellStyle name="Total 2 4 16" xfId="53000"/>
    <cellStyle name="Total 2 4 16 2" xfId="53001"/>
    <cellStyle name="Total 2 4 16 3" xfId="53002"/>
    <cellStyle name="Total 2 4 16 4" xfId="53003"/>
    <cellStyle name="Total 2 4 17" xfId="53004"/>
    <cellStyle name="Total 2 4 17 2" xfId="53005"/>
    <cellStyle name="Total 2 4 17 3" xfId="53006"/>
    <cellStyle name="Total 2 4 17 4" xfId="53007"/>
    <cellStyle name="Total 2 4 18" xfId="53008"/>
    <cellStyle name="Total 2 4 18 2" xfId="53009"/>
    <cellStyle name="Total 2 4 18 3" xfId="53010"/>
    <cellStyle name="Total 2 4 18 4" xfId="53011"/>
    <cellStyle name="Total 2 4 19" xfId="53012"/>
    <cellStyle name="Total 2 4 19 2" xfId="53013"/>
    <cellStyle name="Total 2 4 19 3" xfId="53014"/>
    <cellStyle name="Total 2 4 19 4" xfId="53015"/>
    <cellStyle name="Total 2 4 2" xfId="53016"/>
    <cellStyle name="Total 2 4 2 2" xfId="53017"/>
    <cellStyle name="Total 2 4 2 3" xfId="53018"/>
    <cellStyle name="Total 2 4 2 4" xfId="53019"/>
    <cellStyle name="Total 2 4 20" xfId="53020"/>
    <cellStyle name="Total 2 4 20 2" xfId="53021"/>
    <cellStyle name="Total 2 4 20 3" xfId="53022"/>
    <cellStyle name="Total 2 4 20 4" xfId="53023"/>
    <cellStyle name="Total 2 4 21" xfId="53024"/>
    <cellStyle name="Total 2 4 22" xfId="53025"/>
    <cellStyle name="Total 2 4 23" xfId="53026"/>
    <cellStyle name="Total 2 4 3" xfId="53027"/>
    <cellStyle name="Total 2 4 3 2" xfId="53028"/>
    <cellStyle name="Total 2 4 3 3" xfId="53029"/>
    <cellStyle name="Total 2 4 3 4" xfId="53030"/>
    <cellStyle name="Total 2 4 4" xfId="53031"/>
    <cellStyle name="Total 2 4 4 2" xfId="53032"/>
    <cellStyle name="Total 2 4 4 3" xfId="53033"/>
    <cellStyle name="Total 2 4 4 4" xfId="53034"/>
    <cellStyle name="Total 2 4 5" xfId="53035"/>
    <cellStyle name="Total 2 4 5 2" xfId="53036"/>
    <cellStyle name="Total 2 4 5 3" xfId="53037"/>
    <cellStyle name="Total 2 4 5 4" xfId="53038"/>
    <cellStyle name="Total 2 4 6" xfId="53039"/>
    <cellStyle name="Total 2 4 6 2" xfId="53040"/>
    <cellStyle name="Total 2 4 6 3" xfId="53041"/>
    <cellStyle name="Total 2 4 6 4" xfId="53042"/>
    <cellStyle name="Total 2 4 7" xfId="53043"/>
    <cellStyle name="Total 2 4 7 2" xfId="53044"/>
    <cellStyle name="Total 2 4 7 3" xfId="53045"/>
    <cellStyle name="Total 2 4 7 4" xfId="53046"/>
    <cellStyle name="Total 2 4 8" xfId="53047"/>
    <cellStyle name="Total 2 4 8 2" xfId="53048"/>
    <cellStyle name="Total 2 4 8 3" xfId="53049"/>
    <cellStyle name="Total 2 4 8 4" xfId="53050"/>
    <cellStyle name="Total 2 4 9" xfId="53051"/>
    <cellStyle name="Total 2 4 9 2" xfId="53052"/>
    <cellStyle name="Total 2 4 9 3" xfId="53053"/>
    <cellStyle name="Total 2 4 9 4" xfId="53054"/>
    <cellStyle name="Total 2 5" xfId="53055"/>
    <cellStyle name="Total 2 5 10" xfId="53056"/>
    <cellStyle name="Total 2 5 10 2" xfId="53057"/>
    <cellStyle name="Total 2 5 10 3" xfId="53058"/>
    <cellStyle name="Total 2 5 10 4" xfId="53059"/>
    <cellStyle name="Total 2 5 11" xfId="53060"/>
    <cellStyle name="Total 2 5 11 2" xfId="53061"/>
    <cellStyle name="Total 2 5 11 3" xfId="53062"/>
    <cellStyle name="Total 2 5 11 4" xfId="53063"/>
    <cellStyle name="Total 2 5 12" xfId="53064"/>
    <cellStyle name="Total 2 5 12 2" xfId="53065"/>
    <cellStyle name="Total 2 5 12 3" xfId="53066"/>
    <cellStyle name="Total 2 5 12 4" xfId="53067"/>
    <cellStyle name="Total 2 5 13" xfId="53068"/>
    <cellStyle name="Total 2 5 13 2" xfId="53069"/>
    <cellStyle name="Total 2 5 13 3" xfId="53070"/>
    <cellStyle name="Total 2 5 13 4" xfId="53071"/>
    <cellStyle name="Total 2 5 14" xfId="53072"/>
    <cellStyle name="Total 2 5 14 2" xfId="53073"/>
    <cellStyle name="Total 2 5 14 3" xfId="53074"/>
    <cellStyle name="Total 2 5 14 4" xfId="53075"/>
    <cellStyle name="Total 2 5 15" xfId="53076"/>
    <cellStyle name="Total 2 5 15 2" xfId="53077"/>
    <cellStyle name="Total 2 5 15 3" xfId="53078"/>
    <cellStyle name="Total 2 5 15 4" xfId="53079"/>
    <cellStyle name="Total 2 5 16" xfId="53080"/>
    <cellStyle name="Total 2 5 16 2" xfId="53081"/>
    <cellStyle name="Total 2 5 16 3" xfId="53082"/>
    <cellStyle name="Total 2 5 16 4" xfId="53083"/>
    <cellStyle name="Total 2 5 17" xfId="53084"/>
    <cellStyle name="Total 2 5 17 2" xfId="53085"/>
    <cellStyle name="Total 2 5 17 3" xfId="53086"/>
    <cellStyle name="Total 2 5 17 4" xfId="53087"/>
    <cellStyle name="Total 2 5 18" xfId="53088"/>
    <cellStyle name="Total 2 5 18 2" xfId="53089"/>
    <cellStyle name="Total 2 5 18 3" xfId="53090"/>
    <cellStyle name="Total 2 5 18 4" xfId="53091"/>
    <cellStyle name="Total 2 5 19" xfId="53092"/>
    <cellStyle name="Total 2 5 19 2" xfId="53093"/>
    <cellStyle name="Total 2 5 19 3" xfId="53094"/>
    <cellStyle name="Total 2 5 19 4" xfId="53095"/>
    <cellStyle name="Total 2 5 2" xfId="53096"/>
    <cellStyle name="Total 2 5 2 2" xfId="53097"/>
    <cellStyle name="Total 2 5 2 3" xfId="53098"/>
    <cellStyle name="Total 2 5 2 4" xfId="53099"/>
    <cellStyle name="Total 2 5 20" xfId="53100"/>
    <cellStyle name="Total 2 5 20 2" xfId="53101"/>
    <cellStyle name="Total 2 5 20 3" xfId="53102"/>
    <cellStyle name="Total 2 5 20 4" xfId="53103"/>
    <cellStyle name="Total 2 5 21" xfId="53104"/>
    <cellStyle name="Total 2 5 22" xfId="53105"/>
    <cellStyle name="Total 2 5 23" xfId="53106"/>
    <cellStyle name="Total 2 5 3" xfId="53107"/>
    <cellStyle name="Total 2 5 3 2" xfId="53108"/>
    <cellStyle name="Total 2 5 3 3" xfId="53109"/>
    <cellStyle name="Total 2 5 3 4" xfId="53110"/>
    <cellStyle name="Total 2 5 4" xfId="53111"/>
    <cellStyle name="Total 2 5 4 2" xfId="53112"/>
    <cellStyle name="Total 2 5 4 3" xfId="53113"/>
    <cellStyle name="Total 2 5 4 4" xfId="53114"/>
    <cellStyle name="Total 2 5 5" xfId="53115"/>
    <cellStyle name="Total 2 5 5 2" xfId="53116"/>
    <cellStyle name="Total 2 5 5 3" xfId="53117"/>
    <cellStyle name="Total 2 5 5 4" xfId="53118"/>
    <cellStyle name="Total 2 5 6" xfId="53119"/>
    <cellStyle name="Total 2 5 6 2" xfId="53120"/>
    <cellStyle name="Total 2 5 6 3" xfId="53121"/>
    <cellStyle name="Total 2 5 6 4" xfId="53122"/>
    <cellStyle name="Total 2 5 7" xfId="53123"/>
    <cellStyle name="Total 2 5 7 2" xfId="53124"/>
    <cellStyle name="Total 2 5 7 3" xfId="53125"/>
    <cellStyle name="Total 2 5 7 4" xfId="53126"/>
    <cellStyle name="Total 2 5 8" xfId="53127"/>
    <cellStyle name="Total 2 5 8 2" xfId="53128"/>
    <cellStyle name="Total 2 5 8 3" xfId="53129"/>
    <cellStyle name="Total 2 5 8 4" xfId="53130"/>
    <cellStyle name="Total 2 5 9" xfId="53131"/>
    <cellStyle name="Total 2 5 9 2" xfId="53132"/>
    <cellStyle name="Total 2 5 9 3" xfId="53133"/>
    <cellStyle name="Total 2 5 9 4" xfId="53134"/>
    <cellStyle name="Total 2 6" xfId="53135"/>
    <cellStyle name="Total 2 6 10" xfId="53136"/>
    <cellStyle name="Total 2 6 10 2" xfId="53137"/>
    <cellStyle name="Total 2 6 10 3" xfId="53138"/>
    <cellStyle name="Total 2 6 10 4" xfId="53139"/>
    <cellStyle name="Total 2 6 11" xfId="53140"/>
    <cellStyle name="Total 2 6 11 2" xfId="53141"/>
    <cellStyle name="Total 2 6 11 3" xfId="53142"/>
    <cellStyle name="Total 2 6 11 4" xfId="53143"/>
    <cellStyle name="Total 2 6 12" xfId="53144"/>
    <cellStyle name="Total 2 6 12 2" xfId="53145"/>
    <cellStyle name="Total 2 6 12 3" xfId="53146"/>
    <cellStyle name="Total 2 6 12 4" xfId="53147"/>
    <cellStyle name="Total 2 6 13" xfId="53148"/>
    <cellStyle name="Total 2 6 13 2" xfId="53149"/>
    <cellStyle name="Total 2 6 13 3" xfId="53150"/>
    <cellStyle name="Total 2 6 13 4" xfId="53151"/>
    <cellStyle name="Total 2 6 14" xfId="53152"/>
    <cellStyle name="Total 2 6 14 2" xfId="53153"/>
    <cellStyle name="Total 2 6 14 3" xfId="53154"/>
    <cellStyle name="Total 2 6 14 4" xfId="53155"/>
    <cellStyle name="Total 2 6 15" xfId="53156"/>
    <cellStyle name="Total 2 6 15 2" xfId="53157"/>
    <cellStyle name="Total 2 6 15 3" xfId="53158"/>
    <cellStyle name="Total 2 6 15 4" xfId="53159"/>
    <cellStyle name="Total 2 6 16" xfId="53160"/>
    <cellStyle name="Total 2 6 16 2" xfId="53161"/>
    <cellStyle name="Total 2 6 16 3" xfId="53162"/>
    <cellStyle name="Total 2 6 16 4" xfId="53163"/>
    <cellStyle name="Total 2 6 17" xfId="53164"/>
    <cellStyle name="Total 2 6 17 2" xfId="53165"/>
    <cellStyle name="Total 2 6 17 3" xfId="53166"/>
    <cellStyle name="Total 2 6 17 4" xfId="53167"/>
    <cellStyle name="Total 2 6 18" xfId="53168"/>
    <cellStyle name="Total 2 6 18 2" xfId="53169"/>
    <cellStyle name="Total 2 6 18 3" xfId="53170"/>
    <cellStyle name="Total 2 6 18 4" xfId="53171"/>
    <cellStyle name="Total 2 6 19" xfId="53172"/>
    <cellStyle name="Total 2 6 19 2" xfId="53173"/>
    <cellStyle name="Total 2 6 19 3" xfId="53174"/>
    <cellStyle name="Total 2 6 19 4" xfId="53175"/>
    <cellStyle name="Total 2 6 2" xfId="53176"/>
    <cellStyle name="Total 2 6 2 2" xfId="53177"/>
    <cellStyle name="Total 2 6 2 3" xfId="53178"/>
    <cellStyle name="Total 2 6 2 4" xfId="53179"/>
    <cellStyle name="Total 2 6 20" xfId="53180"/>
    <cellStyle name="Total 2 6 20 2" xfId="53181"/>
    <cellStyle name="Total 2 6 20 3" xfId="53182"/>
    <cellStyle name="Total 2 6 20 4" xfId="53183"/>
    <cellStyle name="Total 2 6 21" xfId="53184"/>
    <cellStyle name="Total 2 6 22" xfId="53185"/>
    <cellStyle name="Total 2 6 23" xfId="53186"/>
    <cellStyle name="Total 2 6 3" xfId="53187"/>
    <cellStyle name="Total 2 6 3 2" xfId="53188"/>
    <cellStyle name="Total 2 6 3 3" xfId="53189"/>
    <cellStyle name="Total 2 6 3 4" xfId="53190"/>
    <cellStyle name="Total 2 6 4" xfId="53191"/>
    <cellStyle name="Total 2 6 4 2" xfId="53192"/>
    <cellStyle name="Total 2 6 4 3" xfId="53193"/>
    <cellStyle name="Total 2 6 4 4" xfId="53194"/>
    <cellStyle name="Total 2 6 5" xfId="53195"/>
    <cellStyle name="Total 2 6 5 2" xfId="53196"/>
    <cellStyle name="Total 2 6 5 3" xfId="53197"/>
    <cellStyle name="Total 2 6 5 4" xfId="53198"/>
    <cellStyle name="Total 2 6 6" xfId="53199"/>
    <cellStyle name="Total 2 6 6 2" xfId="53200"/>
    <cellStyle name="Total 2 6 6 3" xfId="53201"/>
    <cellStyle name="Total 2 6 6 4" xfId="53202"/>
    <cellStyle name="Total 2 6 7" xfId="53203"/>
    <cellStyle name="Total 2 6 7 2" xfId="53204"/>
    <cellStyle name="Total 2 6 7 3" xfId="53205"/>
    <cellStyle name="Total 2 6 7 4" xfId="53206"/>
    <cellStyle name="Total 2 6 8" xfId="53207"/>
    <cellStyle name="Total 2 6 8 2" xfId="53208"/>
    <cellStyle name="Total 2 6 8 3" xfId="53209"/>
    <cellStyle name="Total 2 6 8 4" xfId="53210"/>
    <cellStyle name="Total 2 6 9" xfId="53211"/>
    <cellStyle name="Total 2 6 9 2" xfId="53212"/>
    <cellStyle name="Total 2 6 9 3" xfId="53213"/>
    <cellStyle name="Total 2 6 9 4" xfId="53214"/>
    <cellStyle name="Total 2 7" xfId="53215"/>
    <cellStyle name="Total 2 7 10" xfId="53216"/>
    <cellStyle name="Total 2 7 10 2" xfId="53217"/>
    <cellStyle name="Total 2 7 10 3" xfId="53218"/>
    <cellStyle name="Total 2 7 10 4" xfId="53219"/>
    <cellStyle name="Total 2 7 11" xfId="53220"/>
    <cellStyle name="Total 2 7 11 2" xfId="53221"/>
    <cellStyle name="Total 2 7 11 3" xfId="53222"/>
    <cellStyle name="Total 2 7 11 4" xfId="53223"/>
    <cellStyle name="Total 2 7 12" xfId="53224"/>
    <cellStyle name="Total 2 7 12 2" xfId="53225"/>
    <cellStyle name="Total 2 7 12 3" xfId="53226"/>
    <cellStyle name="Total 2 7 12 4" xfId="53227"/>
    <cellStyle name="Total 2 7 13" xfId="53228"/>
    <cellStyle name="Total 2 7 13 2" xfId="53229"/>
    <cellStyle name="Total 2 7 13 3" xfId="53230"/>
    <cellStyle name="Total 2 7 13 4" xfId="53231"/>
    <cellStyle name="Total 2 7 14" xfId="53232"/>
    <cellStyle name="Total 2 7 14 2" xfId="53233"/>
    <cellStyle name="Total 2 7 14 3" xfId="53234"/>
    <cellStyle name="Total 2 7 14 4" xfId="53235"/>
    <cellStyle name="Total 2 7 15" xfId="53236"/>
    <cellStyle name="Total 2 7 15 2" xfId="53237"/>
    <cellStyle name="Total 2 7 15 3" xfId="53238"/>
    <cellStyle name="Total 2 7 15 4" xfId="53239"/>
    <cellStyle name="Total 2 7 16" xfId="53240"/>
    <cellStyle name="Total 2 7 16 2" xfId="53241"/>
    <cellStyle name="Total 2 7 16 3" xfId="53242"/>
    <cellStyle name="Total 2 7 16 4" xfId="53243"/>
    <cellStyle name="Total 2 7 17" xfId="53244"/>
    <cellStyle name="Total 2 7 17 2" xfId="53245"/>
    <cellStyle name="Total 2 7 17 3" xfId="53246"/>
    <cellStyle name="Total 2 7 17 4" xfId="53247"/>
    <cellStyle name="Total 2 7 18" xfId="53248"/>
    <cellStyle name="Total 2 7 18 2" xfId="53249"/>
    <cellStyle name="Total 2 7 18 3" xfId="53250"/>
    <cellStyle name="Total 2 7 18 4" xfId="53251"/>
    <cellStyle name="Total 2 7 19" xfId="53252"/>
    <cellStyle name="Total 2 7 19 2" xfId="53253"/>
    <cellStyle name="Total 2 7 19 3" xfId="53254"/>
    <cellStyle name="Total 2 7 19 4" xfId="53255"/>
    <cellStyle name="Total 2 7 2" xfId="53256"/>
    <cellStyle name="Total 2 7 2 2" xfId="53257"/>
    <cellStyle name="Total 2 7 2 3" xfId="53258"/>
    <cellStyle name="Total 2 7 2 4" xfId="53259"/>
    <cellStyle name="Total 2 7 20" xfId="53260"/>
    <cellStyle name="Total 2 7 20 2" xfId="53261"/>
    <cellStyle name="Total 2 7 20 3" xfId="53262"/>
    <cellStyle name="Total 2 7 20 4" xfId="53263"/>
    <cellStyle name="Total 2 7 21" xfId="53264"/>
    <cellStyle name="Total 2 7 22" xfId="53265"/>
    <cellStyle name="Total 2 7 23" xfId="53266"/>
    <cellStyle name="Total 2 7 3" xfId="53267"/>
    <cellStyle name="Total 2 7 3 2" xfId="53268"/>
    <cellStyle name="Total 2 7 3 3" xfId="53269"/>
    <cellStyle name="Total 2 7 3 4" xfId="53270"/>
    <cellStyle name="Total 2 7 4" xfId="53271"/>
    <cellStyle name="Total 2 7 4 2" xfId="53272"/>
    <cellStyle name="Total 2 7 4 3" xfId="53273"/>
    <cellStyle name="Total 2 7 4 4" xfId="53274"/>
    <cellStyle name="Total 2 7 5" xfId="53275"/>
    <cellStyle name="Total 2 7 5 2" xfId="53276"/>
    <cellStyle name="Total 2 7 5 3" xfId="53277"/>
    <cellStyle name="Total 2 7 5 4" xfId="53278"/>
    <cellStyle name="Total 2 7 6" xfId="53279"/>
    <cellStyle name="Total 2 7 6 2" xfId="53280"/>
    <cellStyle name="Total 2 7 6 3" xfId="53281"/>
    <cellStyle name="Total 2 7 6 4" xfId="53282"/>
    <cellStyle name="Total 2 7 7" xfId="53283"/>
    <cellStyle name="Total 2 7 7 2" xfId="53284"/>
    <cellStyle name="Total 2 7 7 3" xfId="53285"/>
    <cellStyle name="Total 2 7 7 4" xfId="53286"/>
    <cellStyle name="Total 2 7 8" xfId="53287"/>
    <cellStyle name="Total 2 7 8 2" xfId="53288"/>
    <cellStyle name="Total 2 7 8 3" xfId="53289"/>
    <cellStyle name="Total 2 7 8 4" xfId="53290"/>
    <cellStyle name="Total 2 7 9" xfId="53291"/>
    <cellStyle name="Total 2 7 9 2" xfId="53292"/>
    <cellStyle name="Total 2 7 9 3" xfId="53293"/>
    <cellStyle name="Total 2 7 9 4" xfId="53294"/>
    <cellStyle name="Total 2 8" xfId="53295"/>
    <cellStyle name="Total 2 8 10" xfId="53296"/>
    <cellStyle name="Total 2 8 10 2" xfId="53297"/>
    <cellStyle name="Total 2 8 10 3" xfId="53298"/>
    <cellStyle name="Total 2 8 10 4" xfId="53299"/>
    <cellStyle name="Total 2 8 11" xfId="53300"/>
    <cellStyle name="Total 2 8 11 2" xfId="53301"/>
    <cellStyle name="Total 2 8 11 3" xfId="53302"/>
    <cellStyle name="Total 2 8 11 4" xfId="53303"/>
    <cellStyle name="Total 2 8 12" xfId="53304"/>
    <cellStyle name="Total 2 8 12 2" xfId="53305"/>
    <cellStyle name="Total 2 8 12 3" xfId="53306"/>
    <cellStyle name="Total 2 8 12 4" xfId="53307"/>
    <cellStyle name="Total 2 8 13" xfId="53308"/>
    <cellStyle name="Total 2 8 13 2" xfId="53309"/>
    <cellStyle name="Total 2 8 13 3" xfId="53310"/>
    <cellStyle name="Total 2 8 13 4" xfId="53311"/>
    <cellStyle name="Total 2 8 14" xfId="53312"/>
    <cellStyle name="Total 2 8 14 2" xfId="53313"/>
    <cellStyle name="Total 2 8 14 3" xfId="53314"/>
    <cellStyle name="Total 2 8 14 4" xfId="53315"/>
    <cellStyle name="Total 2 8 15" xfId="53316"/>
    <cellStyle name="Total 2 8 15 2" xfId="53317"/>
    <cellStyle name="Total 2 8 15 3" xfId="53318"/>
    <cellStyle name="Total 2 8 15 4" xfId="53319"/>
    <cellStyle name="Total 2 8 16" xfId="53320"/>
    <cellStyle name="Total 2 8 16 2" xfId="53321"/>
    <cellStyle name="Total 2 8 16 3" xfId="53322"/>
    <cellStyle name="Total 2 8 16 4" xfId="53323"/>
    <cellStyle name="Total 2 8 17" xfId="53324"/>
    <cellStyle name="Total 2 8 17 2" xfId="53325"/>
    <cellStyle name="Total 2 8 17 3" xfId="53326"/>
    <cellStyle name="Total 2 8 17 4" xfId="53327"/>
    <cellStyle name="Total 2 8 18" xfId="53328"/>
    <cellStyle name="Total 2 8 18 2" xfId="53329"/>
    <cellStyle name="Total 2 8 18 3" xfId="53330"/>
    <cellStyle name="Total 2 8 18 4" xfId="53331"/>
    <cellStyle name="Total 2 8 19" xfId="53332"/>
    <cellStyle name="Total 2 8 19 2" xfId="53333"/>
    <cellStyle name="Total 2 8 19 3" xfId="53334"/>
    <cellStyle name="Total 2 8 19 4" xfId="53335"/>
    <cellStyle name="Total 2 8 2" xfId="53336"/>
    <cellStyle name="Total 2 8 2 2" xfId="53337"/>
    <cellStyle name="Total 2 8 2 3" xfId="53338"/>
    <cellStyle name="Total 2 8 2 4" xfId="53339"/>
    <cellStyle name="Total 2 8 20" xfId="53340"/>
    <cellStyle name="Total 2 8 20 2" xfId="53341"/>
    <cellStyle name="Total 2 8 20 3" xfId="53342"/>
    <cellStyle name="Total 2 8 20 4" xfId="53343"/>
    <cellStyle name="Total 2 8 21" xfId="53344"/>
    <cellStyle name="Total 2 8 22" xfId="53345"/>
    <cellStyle name="Total 2 8 23" xfId="53346"/>
    <cellStyle name="Total 2 8 3" xfId="53347"/>
    <cellStyle name="Total 2 8 3 2" xfId="53348"/>
    <cellStyle name="Total 2 8 3 3" xfId="53349"/>
    <cellStyle name="Total 2 8 3 4" xfId="53350"/>
    <cellStyle name="Total 2 8 4" xfId="53351"/>
    <cellStyle name="Total 2 8 4 2" xfId="53352"/>
    <cellStyle name="Total 2 8 4 3" xfId="53353"/>
    <cellStyle name="Total 2 8 4 4" xfId="53354"/>
    <cellStyle name="Total 2 8 5" xfId="53355"/>
    <cellStyle name="Total 2 8 5 2" xfId="53356"/>
    <cellStyle name="Total 2 8 5 3" xfId="53357"/>
    <cellStyle name="Total 2 8 5 4" xfId="53358"/>
    <cellStyle name="Total 2 8 6" xfId="53359"/>
    <cellStyle name="Total 2 8 6 2" xfId="53360"/>
    <cellStyle name="Total 2 8 6 3" xfId="53361"/>
    <cellStyle name="Total 2 8 6 4" xfId="53362"/>
    <cellStyle name="Total 2 8 7" xfId="53363"/>
    <cellStyle name="Total 2 8 7 2" xfId="53364"/>
    <cellStyle name="Total 2 8 7 3" xfId="53365"/>
    <cellStyle name="Total 2 8 7 4" xfId="53366"/>
    <cellStyle name="Total 2 8 8" xfId="53367"/>
    <cellStyle name="Total 2 8 8 2" xfId="53368"/>
    <cellStyle name="Total 2 8 8 3" xfId="53369"/>
    <cellStyle name="Total 2 8 8 4" xfId="53370"/>
    <cellStyle name="Total 2 8 9" xfId="53371"/>
    <cellStyle name="Total 2 8 9 2" xfId="53372"/>
    <cellStyle name="Total 2 8 9 3" xfId="53373"/>
    <cellStyle name="Total 2 8 9 4" xfId="53374"/>
    <cellStyle name="Total 2 9" xfId="53375"/>
    <cellStyle name="Total 2 9 2" xfId="53376"/>
    <cellStyle name="Total 2 9 3" xfId="53377"/>
    <cellStyle name="Total 2 9 4" xfId="53378"/>
    <cellStyle name="Total 20" xfId="53379"/>
    <cellStyle name="Total 20 2" xfId="53380"/>
    <cellStyle name="Total 20 3" xfId="53381"/>
    <cellStyle name="Total 20 4" xfId="53382"/>
    <cellStyle name="Total 21" xfId="53383"/>
    <cellStyle name="Total 21 2" xfId="53384"/>
    <cellStyle name="Total 21 3" xfId="53385"/>
    <cellStyle name="Total 21 4" xfId="53386"/>
    <cellStyle name="Total 22" xfId="53387"/>
    <cellStyle name="Total 22 2" xfId="53388"/>
    <cellStyle name="Total 22 3" xfId="53389"/>
    <cellStyle name="Total 22 4" xfId="53390"/>
    <cellStyle name="Total 23" xfId="53391"/>
    <cellStyle name="Total 23 2" xfId="53392"/>
    <cellStyle name="Total 23 3" xfId="53393"/>
    <cellStyle name="Total 23 4" xfId="53394"/>
    <cellStyle name="Total 24" xfId="53395"/>
    <cellStyle name="Total 24 2" xfId="53396"/>
    <cellStyle name="Total 24 3" xfId="53397"/>
    <cellStyle name="Total 24 4" xfId="53398"/>
    <cellStyle name="Total 25" xfId="53399"/>
    <cellStyle name="Total 25 2" xfId="53400"/>
    <cellStyle name="Total 25 3" xfId="53401"/>
    <cellStyle name="Total 25 4" xfId="53402"/>
    <cellStyle name="Total 26" xfId="53403"/>
    <cellStyle name="Total 26 2" xfId="53404"/>
    <cellStyle name="Total 26 3" xfId="53405"/>
    <cellStyle name="Total 26 4" xfId="53406"/>
    <cellStyle name="Total 27" xfId="53407"/>
    <cellStyle name="Total 27 2" xfId="53408"/>
    <cellStyle name="Total 27 3" xfId="53409"/>
    <cellStyle name="Total 27 4" xfId="53410"/>
    <cellStyle name="Total 28" xfId="53411"/>
    <cellStyle name="Total 28 2" xfId="53412"/>
    <cellStyle name="Total 28 3" xfId="53413"/>
    <cellStyle name="Total 28 4" xfId="53414"/>
    <cellStyle name="Total 29" xfId="53415"/>
    <cellStyle name="Total 29 2" xfId="53416"/>
    <cellStyle name="Total 29 3" xfId="53417"/>
    <cellStyle name="Total 29 4" xfId="53418"/>
    <cellStyle name="Total 3" xfId="53419"/>
    <cellStyle name="Total 3 10" xfId="53420"/>
    <cellStyle name="Total 3 10 2" xfId="53421"/>
    <cellStyle name="Total 3 10 3" xfId="53422"/>
    <cellStyle name="Total 3 10 4" xfId="53423"/>
    <cellStyle name="Total 3 11" xfId="53424"/>
    <cellStyle name="Total 3 11 2" xfId="53425"/>
    <cellStyle name="Total 3 11 3" xfId="53426"/>
    <cellStyle name="Total 3 11 4" xfId="53427"/>
    <cellStyle name="Total 3 12" xfId="53428"/>
    <cellStyle name="Total 3 12 2" xfId="53429"/>
    <cellStyle name="Total 3 12 3" xfId="53430"/>
    <cellStyle name="Total 3 12 4" xfId="53431"/>
    <cellStyle name="Total 3 13" xfId="53432"/>
    <cellStyle name="Total 3 13 2" xfId="53433"/>
    <cellStyle name="Total 3 13 3" xfId="53434"/>
    <cellStyle name="Total 3 13 4" xfId="53435"/>
    <cellStyle name="Total 3 14" xfId="53436"/>
    <cellStyle name="Total 3 14 2" xfId="53437"/>
    <cellStyle name="Total 3 14 3" xfId="53438"/>
    <cellStyle name="Total 3 14 4" xfId="53439"/>
    <cellStyle name="Total 3 15" xfId="53440"/>
    <cellStyle name="Total 3 15 2" xfId="53441"/>
    <cellStyle name="Total 3 15 3" xfId="53442"/>
    <cellStyle name="Total 3 15 4" xfId="53443"/>
    <cellStyle name="Total 3 16" xfId="53444"/>
    <cellStyle name="Total 3 16 2" xfId="53445"/>
    <cellStyle name="Total 3 16 3" xfId="53446"/>
    <cellStyle name="Total 3 16 4" xfId="53447"/>
    <cellStyle name="Total 3 17" xfId="53448"/>
    <cellStyle name="Total 3 17 2" xfId="53449"/>
    <cellStyle name="Total 3 17 3" xfId="53450"/>
    <cellStyle name="Total 3 17 4" xfId="53451"/>
    <cellStyle name="Total 3 18" xfId="53452"/>
    <cellStyle name="Total 3 18 2" xfId="53453"/>
    <cellStyle name="Total 3 18 3" xfId="53454"/>
    <cellStyle name="Total 3 18 4" xfId="53455"/>
    <cellStyle name="Total 3 19" xfId="53456"/>
    <cellStyle name="Total 3 19 2" xfId="53457"/>
    <cellStyle name="Total 3 19 3" xfId="53458"/>
    <cellStyle name="Total 3 19 4" xfId="53459"/>
    <cellStyle name="Total 3 2" xfId="53460"/>
    <cellStyle name="Total 3 2 10" xfId="53461"/>
    <cellStyle name="Total 3 2 10 2" xfId="53462"/>
    <cellStyle name="Total 3 2 10 3" xfId="53463"/>
    <cellStyle name="Total 3 2 10 4" xfId="53464"/>
    <cellStyle name="Total 3 2 11" xfId="53465"/>
    <cellStyle name="Total 3 2 11 2" xfId="53466"/>
    <cellStyle name="Total 3 2 11 3" xfId="53467"/>
    <cellStyle name="Total 3 2 11 4" xfId="53468"/>
    <cellStyle name="Total 3 2 12" xfId="53469"/>
    <cellStyle name="Total 3 2 12 2" xfId="53470"/>
    <cellStyle name="Total 3 2 12 3" xfId="53471"/>
    <cellStyle name="Total 3 2 12 4" xfId="53472"/>
    <cellStyle name="Total 3 2 13" xfId="53473"/>
    <cellStyle name="Total 3 2 13 2" xfId="53474"/>
    <cellStyle name="Total 3 2 13 3" xfId="53475"/>
    <cellStyle name="Total 3 2 13 4" xfId="53476"/>
    <cellStyle name="Total 3 2 14" xfId="53477"/>
    <cellStyle name="Total 3 2 14 2" xfId="53478"/>
    <cellStyle name="Total 3 2 14 3" xfId="53479"/>
    <cellStyle name="Total 3 2 14 4" xfId="53480"/>
    <cellStyle name="Total 3 2 15" xfId="53481"/>
    <cellStyle name="Total 3 2 15 2" xfId="53482"/>
    <cellStyle name="Total 3 2 15 3" xfId="53483"/>
    <cellStyle name="Total 3 2 15 4" xfId="53484"/>
    <cellStyle name="Total 3 2 16" xfId="53485"/>
    <cellStyle name="Total 3 2 16 2" xfId="53486"/>
    <cellStyle name="Total 3 2 16 3" xfId="53487"/>
    <cellStyle name="Total 3 2 16 4" xfId="53488"/>
    <cellStyle name="Total 3 2 17" xfId="53489"/>
    <cellStyle name="Total 3 2 17 2" xfId="53490"/>
    <cellStyle name="Total 3 2 17 3" xfId="53491"/>
    <cellStyle name="Total 3 2 17 4" xfId="53492"/>
    <cellStyle name="Total 3 2 18" xfId="53493"/>
    <cellStyle name="Total 3 2 18 2" xfId="53494"/>
    <cellStyle name="Total 3 2 18 3" xfId="53495"/>
    <cellStyle name="Total 3 2 18 4" xfId="53496"/>
    <cellStyle name="Total 3 2 19" xfId="53497"/>
    <cellStyle name="Total 3 2 19 2" xfId="53498"/>
    <cellStyle name="Total 3 2 19 3" xfId="53499"/>
    <cellStyle name="Total 3 2 19 4" xfId="53500"/>
    <cellStyle name="Total 3 2 2" xfId="53501"/>
    <cellStyle name="Total 3 2 2 2" xfId="53502"/>
    <cellStyle name="Total 3 2 2 3" xfId="53503"/>
    <cellStyle name="Total 3 2 2 4" xfId="53504"/>
    <cellStyle name="Total 3 2 20" xfId="53505"/>
    <cellStyle name="Total 3 2 20 2" xfId="53506"/>
    <cellStyle name="Total 3 2 20 3" xfId="53507"/>
    <cellStyle name="Total 3 2 20 4" xfId="53508"/>
    <cellStyle name="Total 3 2 21" xfId="53509"/>
    <cellStyle name="Total 3 2 22" xfId="53510"/>
    <cellStyle name="Total 3 2 3" xfId="53511"/>
    <cellStyle name="Total 3 2 3 2" xfId="53512"/>
    <cellStyle name="Total 3 2 3 3" xfId="53513"/>
    <cellStyle name="Total 3 2 3 4" xfId="53514"/>
    <cellStyle name="Total 3 2 4" xfId="53515"/>
    <cellStyle name="Total 3 2 4 2" xfId="53516"/>
    <cellStyle name="Total 3 2 4 3" xfId="53517"/>
    <cellStyle name="Total 3 2 4 4" xfId="53518"/>
    <cellStyle name="Total 3 2 5" xfId="53519"/>
    <cellStyle name="Total 3 2 5 2" xfId="53520"/>
    <cellStyle name="Total 3 2 5 3" xfId="53521"/>
    <cellStyle name="Total 3 2 5 4" xfId="53522"/>
    <cellStyle name="Total 3 2 6" xfId="53523"/>
    <cellStyle name="Total 3 2 6 2" xfId="53524"/>
    <cellStyle name="Total 3 2 6 3" xfId="53525"/>
    <cellStyle name="Total 3 2 6 4" xfId="53526"/>
    <cellStyle name="Total 3 2 7" xfId="53527"/>
    <cellStyle name="Total 3 2 7 2" xfId="53528"/>
    <cellStyle name="Total 3 2 7 3" xfId="53529"/>
    <cellStyle name="Total 3 2 7 4" xfId="53530"/>
    <cellStyle name="Total 3 2 8" xfId="53531"/>
    <cellStyle name="Total 3 2 8 2" xfId="53532"/>
    <cellStyle name="Total 3 2 8 3" xfId="53533"/>
    <cellStyle name="Total 3 2 8 4" xfId="53534"/>
    <cellStyle name="Total 3 2 9" xfId="53535"/>
    <cellStyle name="Total 3 2 9 2" xfId="53536"/>
    <cellStyle name="Total 3 2 9 3" xfId="53537"/>
    <cellStyle name="Total 3 2 9 4" xfId="53538"/>
    <cellStyle name="Total 3 20" xfId="53539"/>
    <cellStyle name="Total 3 20 2" xfId="53540"/>
    <cellStyle name="Total 3 20 3" xfId="53541"/>
    <cellStyle name="Total 3 20 4" xfId="53542"/>
    <cellStyle name="Total 3 21" xfId="53543"/>
    <cellStyle name="Total 3 21 2" xfId="53544"/>
    <cellStyle name="Total 3 21 3" xfId="53545"/>
    <cellStyle name="Total 3 21 4" xfId="53546"/>
    <cellStyle name="Total 3 22" xfId="53547"/>
    <cellStyle name="Total 3 22 2" xfId="53548"/>
    <cellStyle name="Total 3 22 3" xfId="53549"/>
    <cellStyle name="Total 3 22 4" xfId="53550"/>
    <cellStyle name="Total 3 23" xfId="53551"/>
    <cellStyle name="Total 3 24" xfId="53552"/>
    <cellStyle name="Total 3 25" xfId="53553"/>
    <cellStyle name="Total 3 3" xfId="53554"/>
    <cellStyle name="Total 3 3 10" xfId="53555"/>
    <cellStyle name="Total 3 3 10 2" xfId="53556"/>
    <cellStyle name="Total 3 3 10 3" xfId="53557"/>
    <cellStyle name="Total 3 3 10 4" xfId="53558"/>
    <cellStyle name="Total 3 3 11" xfId="53559"/>
    <cellStyle name="Total 3 3 11 2" xfId="53560"/>
    <cellStyle name="Total 3 3 11 3" xfId="53561"/>
    <cellStyle name="Total 3 3 11 4" xfId="53562"/>
    <cellStyle name="Total 3 3 12" xfId="53563"/>
    <cellStyle name="Total 3 3 12 2" xfId="53564"/>
    <cellStyle name="Total 3 3 12 3" xfId="53565"/>
    <cellStyle name="Total 3 3 12 4" xfId="53566"/>
    <cellStyle name="Total 3 3 13" xfId="53567"/>
    <cellStyle name="Total 3 3 13 2" xfId="53568"/>
    <cellStyle name="Total 3 3 13 3" xfId="53569"/>
    <cellStyle name="Total 3 3 13 4" xfId="53570"/>
    <cellStyle name="Total 3 3 14" xfId="53571"/>
    <cellStyle name="Total 3 3 14 2" xfId="53572"/>
    <cellStyle name="Total 3 3 14 3" xfId="53573"/>
    <cellStyle name="Total 3 3 14 4" xfId="53574"/>
    <cellStyle name="Total 3 3 15" xfId="53575"/>
    <cellStyle name="Total 3 3 15 2" xfId="53576"/>
    <cellStyle name="Total 3 3 15 3" xfId="53577"/>
    <cellStyle name="Total 3 3 15 4" xfId="53578"/>
    <cellStyle name="Total 3 3 16" xfId="53579"/>
    <cellStyle name="Total 3 3 16 2" xfId="53580"/>
    <cellStyle name="Total 3 3 16 3" xfId="53581"/>
    <cellStyle name="Total 3 3 16 4" xfId="53582"/>
    <cellStyle name="Total 3 3 17" xfId="53583"/>
    <cellStyle name="Total 3 3 17 2" xfId="53584"/>
    <cellStyle name="Total 3 3 17 3" xfId="53585"/>
    <cellStyle name="Total 3 3 17 4" xfId="53586"/>
    <cellStyle name="Total 3 3 18" xfId="53587"/>
    <cellStyle name="Total 3 3 18 2" xfId="53588"/>
    <cellStyle name="Total 3 3 18 3" xfId="53589"/>
    <cellStyle name="Total 3 3 18 4" xfId="53590"/>
    <cellStyle name="Total 3 3 19" xfId="53591"/>
    <cellStyle name="Total 3 3 19 2" xfId="53592"/>
    <cellStyle name="Total 3 3 19 3" xfId="53593"/>
    <cellStyle name="Total 3 3 19 4" xfId="53594"/>
    <cellStyle name="Total 3 3 2" xfId="53595"/>
    <cellStyle name="Total 3 3 2 2" xfId="53596"/>
    <cellStyle name="Total 3 3 2 3" xfId="53597"/>
    <cellStyle name="Total 3 3 2 4" xfId="53598"/>
    <cellStyle name="Total 3 3 20" xfId="53599"/>
    <cellStyle name="Total 3 3 20 2" xfId="53600"/>
    <cellStyle name="Total 3 3 20 3" xfId="53601"/>
    <cellStyle name="Total 3 3 20 4" xfId="53602"/>
    <cellStyle name="Total 3 3 21" xfId="53603"/>
    <cellStyle name="Total 3 3 22" xfId="53604"/>
    <cellStyle name="Total 3 3 3" xfId="53605"/>
    <cellStyle name="Total 3 3 3 2" xfId="53606"/>
    <cellStyle name="Total 3 3 3 3" xfId="53607"/>
    <cellStyle name="Total 3 3 3 4" xfId="53608"/>
    <cellStyle name="Total 3 3 4" xfId="53609"/>
    <cellStyle name="Total 3 3 4 2" xfId="53610"/>
    <cellStyle name="Total 3 3 4 3" xfId="53611"/>
    <cellStyle name="Total 3 3 4 4" xfId="53612"/>
    <cellStyle name="Total 3 3 5" xfId="53613"/>
    <cellStyle name="Total 3 3 5 2" xfId="53614"/>
    <cellStyle name="Total 3 3 5 3" xfId="53615"/>
    <cellStyle name="Total 3 3 5 4" xfId="53616"/>
    <cellStyle name="Total 3 3 6" xfId="53617"/>
    <cellStyle name="Total 3 3 6 2" xfId="53618"/>
    <cellStyle name="Total 3 3 6 3" xfId="53619"/>
    <cellStyle name="Total 3 3 6 4" xfId="53620"/>
    <cellStyle name="Total 3 3 7" xfId="53621"/>
    <cellStyle name="Total 3 3 7 2" xfId="53622"/>
    <cellStyle name="Total 3 3 7 3" xfId="53623"/>
    <cellStyle name="Total 3 3 7 4" xfId="53624"/>
    <cellStyle name="Total 3 3 8" xfId="53625"/>
    <cellStyle name="Total 3 3 8 2" xfId="53626"/>
    <cellStyle name="Total 3 3 8 3" xfId="53627"/>
    <cellStyle name="Total 3 3 8 4" xfId="53628"/>
    <cellStyle name="Total 3 3 9" xfId="53629"/>
    <cellStyle name="Total 3 3 9 2" xfId="53630"/>
    <cellStyle name="Total 3 3 9 3" xfId="53631"/>
    <cellStyle name="Total 3 3 9 4" xfId="53632"/>
    <cellStyle name="Total 3 4" xfId="53633"/>
    <cellStyle name="Total 3 4 2" xfId="53634"/>
    <cellStyle name="Total 3 4 3" xfId="53635"/>
    <cellStyle name="Total 3 5" xfId="53636"/>
    <cellStyle name="Total 3 5 2" xfId="53637"/>
    <cellStyle name="Total 3 5 3" xfId="53638"/>
    <cellStyle name="Total 3 5 4" xfId="53639"/>
    <cellStyle name="Total 3 6" xfId="53640"/>
    <cellStyle name="Total 3 6 2" xfId="53641"/>
    <cellStyle name="Total 3 6 3" xfId="53642"/>
    <cellStyle name="Total 3 6 4" xfId="53643"/>
    <cellStyle name="Total 3 7" xfId="53644"/>
    <cellStyle name="Total 3 7 2" xfId="53645"/>
    <cellStyle name="Total 3 7 3" xfId="53646"/>
    <cellStyle name="Total 3 7 4" xfId="53647"/>
    <cellStyle name="Total 3 8" xfId="53648"/>
    <cellStyle name="Total 3 8 2" xfId="53649"/>
    <cellStyle name="Total 3 8 3" xfId="53650"/>
    <cellStyle name="Total 3 8 4" xfId="53651"/>
    <cellStyle name="Total 3 9" xfId="53652"/>
    <cellStyle name="Total 3 9 2" xfId="53653"/>
    <cellStyle name="Total 3 9 3" xfId="53654"/>
    <cellStyle name="Total 3 9 4" xfId="53655"/>
    <cellStyle name="Total 30" xfId="53656"/>
    <cellStyle name="Total 30 2" xfId="53657"/>
    <cellStyle name="Total 30 3" xfId="53658"/>
    <cellStyle name="Total 30 4" xfId="53659"/>
    <cellStyle name="Total 31" xfId="53660"/>
    <cellStyle name="Total 31 2" xfId="53661"/>
    <cellStyle name="Total 31 3" xfId="53662"/>
    <cellStyle name="Total 31 4" xfId="53663"/>
    <cellStyle name="Total 32" xfId="53664"/>
    <cellStyle name="Total 32 2" xfId="53665"/>
    <cellStyle name="Total 32 3" xfId="53666"/>
    <cellStyle name="Total 32 4" xfId="53667"/>
    <cellStyle name="Total 33" xfId="53668"/>
    <cellStyle name="Total 33 2" xfId="53669"/>
    <cellStyle name="Total 33 3" xfId="53670"/>
    <cellStyle name="Total 33 4" xfId="53671"/>
    <cellStyle name="Total 34" xfId="53672"/>
    <cellStyle name="Total 34 2" xfId="53673"/>
    <cellStyle name="Total 34 3" xfId="53674"/>
    <cellStyle name="Total 34 4" xfId="53675"/>
    <cellStyle name="Total 35" xfId="53676"/>
    <cellStyle name="Total 35 2" xfId="53677"/>
    <cellStyle name="Total 36" xfId="53678"/>
    <cellStyle name="Total 36 2" xfId="53679"/>
    <cellStyle name="Total 37" xfId="53680"/>
    <cellStyle name="Total 38" xfId="53681"/>
    <cellStyle name="Total 39" xfId="53682"/>
    <cellStyle name="Total 4" xfId="53683"/>
    <cellStyle name="Total 4 10" xfId="53684"/>
    <cellStyle name="Total 4 10 2" xfId="53685"/>
    <cellStyle name="Total 4 10 3" xfId="53686"/>
    <cellStyle name="Total 4 10 4" xfId="53687"/>
    <cellStyle name="Total 4 11" xfId="53688"/>
    <cellStyle name="Total 4 11 2" xfId="53689"/>
    <cellStyle name="Total 4 11 3" xfId="53690"/>
    <cellStyle name="Total 4 11 4" xfId="53691"/>
    <cellStyle name="Total 4 12" xfId="53692"/>
    <cellStyle name="Total 4 12 2" xfId="53693"/>
    <cellStyle name="Total 4 12 3" xfId="53694"/>
    <cellStyle name="Total 4 12 4" xfId="53695"/>
    <cellStyle name="Total 4 13" xfId="53696"/>
    <cellStyle name="Total 4 13 2" xfId="53697"/>
    <cellStyle name="Total 4 13 3" xfId="53698"/>
    <cellStyle name="Total 4 13 4" xfId="53699"/>
    <cellStyle name="Total 4 14" xfId="53700"/>
    <cellStyle name="Total 4 14 2" xfId="53701"/>
    <cellStyle name="Total 4 14 3" xfId="53702"/>
    <cellStyle name="Total 4 14 4" xfId="53703"/>
    <cellStyle name="Total 4 15" xfId="53704"/>
    <cellStyle name="Total 4 15 2" xfId="53705"/>
    <cellStyle name="Total 4 15 3" xfId="53706"/>
    <cellStyle name="Total 4 15 4" xfId="53707"/>
    <cellStyle name="Total 4 16" xfId="53708"/>
    <cellStyle name="Total 4 16 2" xfId="53709"/>
    <cellStyle name="Total 4 16 3" xfId="53710"/>
    <cellStyle name="Total 4 16 4" xfId="53711"/>
    <cellStyle name="Total 4 17" xfId="53712"/>
    <cellStyle name="Total 4 17 2" xfId="53713"/>
    <cellStyle name="Total 4 17 3" xfId="53714"/>
    <cellStyle name="Total 4 17 4" xfId="53715"/>
    <cellStyle name="Total 4 18" xfId="53716"/>
    <cellStyle name="Total 4 18 2" xfId="53717"/>
    <cellStyle name="Total 4 18 3" xfId="53718"/>
    <cellStyle name="Total 4 18 4" xfId="53719"/>
    <cellStyle name="Total 4 19" xfId="53720"/>
    <cellStyle name="Total 4 19 2" xfId="53721"/>
    <cellStyle name="Total 4 19 3" xfId="53722"/>
    <cellStyle name="Total 4 19 4" xfId="53723"/>
    <cellStyle name="Total 4 2" xfId="53724"/>
    <cellStyle name="Total 4 2 10" xfId="53725"/>
    <cellStyle name="Total 4 2 10 2" xfId="53726"/>
    <cellStyle name="Total 4 2 10 3" xfId="53727"/>
    <cellStyle name="Total 4 2 10 4" xfId="53728"/>
    <cellStyle name="Total 4 2 11" xfId="53729"/>
    <cellStyle name="Total 4 2 11 2" xfId="53730"/>
    <cellStyle name="Total 4 2 11 3" xfId="53731"/>
    <cellStyle name="Total 4 2 11 4" xfId="53732"/>
    <cellStyle name="Total 4 2 12" xfId="53733"/>
    <cellStyle name="Total 4 2 12 2" xfId="53734"/>
    <cellStyle name="Total 4 2 12 3" xfId="53735"/>
    <cellStyle name="Total 4 2 12 4" xfId="53736"/>
    <cellStyle name="Total 4 2 13" xfId="53737"/>
    <cellStyle name="Total 4 2 13 2" xfId="53738"/>
    <cellStyle name="Total 4 2 13 3" xfId="53739"/>
    <cellStyle name="Total 4 2 13 4" xfId="53740"/>
    <cellStyle name="Total 4 2 14" xfId="53741"/>
    <cellStyle name="Total 4 2 14 2" xfId="53742"/>
    <cellStyle name="Total 4 2 14 3" xfId="53743"/>
    <cellStyle name="Total 4 2 14 4" xfId="53744"/>
    <cellStyle name="Total 4 2 15" xfId="53745"/>
    <cellStyle name="Total 4 2 15 2" xfId="53746"/>
    <cellStyle name="Total 4 2 15 3" xfId="53747"/>
    <cellStyle name="Total 4 2 15 4" xfId="53748"/>
    <cellStyle name="Total 4 2 16" xfId="53749"/>
    <cellStyle name="Total 4 2 16 2" xfId="53750"/>
    <cellStyle name="Total 4 2 16 3" xfId="53751"/>
    <cellStyle name="Total 4 2 16 4" xfId="53752"/>
    <cellStyle name="Total 4 2 17" xfId="53753"/>
    <cellStyle name="Total 4 2 17 2" xfId="53754"/>
    <cellStyle name="Total 4 2 17 3" xfId="53755"/>
    <cellStyle name="Total 4 2 17 4" xfId="53756"/>
    <cellStyle name="Total 4 2 18" xfId="53757"/>
    <cellStyle name="Total 4 2 18 2" xfId="53758"/>
    <cellStyle name="Total 4 2 18 3" xfId="53759"/>
    <cellStyle name="Total 4 2 18 4" xfId="53760"/>
    <cellStyle name="Total 4 2 19" xfId="53761"/>
    <cellStyle name="Total 4 2 19 2" xfId="53762"/>
    <cellStyle name="Total 4 2 19 3" xfId="53763"/>
    <cellStyle name="Total 4 2 19 4" xfId="53764"/>
    <cellStyle name="Total 4 2 2" xfId="53765"/>
    <cellStyle name="Total 4 2 2 2" xfId="53766"/>
    <cellStyle name="Total 4 2 2 3" xfId="53767"/>
    <cellStyle name="Total 4 2 2 4" xfId="53768"/>
    <cellStyle name="Total 4 2 20" xfId="53769"/>
    <cellStyle name="Total 4 2 20 2" xfId="53770"/>
    <cellStyle name="Total 4 2 20 3" xfId="53771"/>
    <cellStyle name="Total 4 2 20 4" xfId="53772"/>
    <cellStyle name="Total 4 2 21" xfId="53773"/>
    <cellStyle name="Total 4 2 22" xfId="53774"/>
    <cellStyle name="Total 4 2 3" xfId="53775"/>
    <cellStyle name="Total 4 2 3 2" xfId="53776"/>
    <cellStyle name="Total 4 2 3 3" xfId="53777"/>
    <cellStyle name="Total 4 2 3 4" xfId="53778"/>
    <cellStyle name="Total 4 2 4" xfId="53779"/>
    <cellStyle name="Total 4 2 4 2" xfId="53780"/>
    <cellStyle name="Total 4 2 4 3" xfId="53781"/>
    <cellStyle name="Total 4 2 4 4" xfId="53782"/>
    <cellStyle name="Total 4 2 5" xfId="53783"/>
    <cellStyle name="Total 4 2 5 2" xfId="53784"/>
    <cellStyle name="Total 4 2 5 3" xfId="53785"/>
    <cellStyle name="Total 4 2 5 4" xfId="53786"/>
    <cellStyle name="Total 4 2 6" xfId="53787"/>
    <cellStyle name="Total 4 2 6 2" xfId="53788"/>
    <cellStyle name="Total 4 2 6 3" xfId="53789"/>
    <cellStyle name="Total 4 2 6 4" xfId="53790"/>
    <cellStyle name="Total 4 2 7" xfId="53791"/>
    <cellStyle name="Total 4 2 7 2" xfId="53792"/>
    <cellStyle name="Total 4 2 7 3" xfId="53793"/>
    <cellStyle name="Total 4 2 7 4" xfId="53794"/>
    <cellStyle name="Total 4 2 8" xfId="53795"/>
    <cellStyle name="Total 4 2 8 2" xfId="53796"/>
    <cellStyle name="Total 4 2 8 3" xfId="53797"/>
    <cellStyle name="Total 4 2 8 4" xfId="53798"/>
    <cellStyle name="Total 4 2 9" xfId="53799"/>
    <cellStyle name="Total 4 2 9 2" xfId="53800"/>
    <cellStyle name="Total 4 2 9 3" xfId="53801"/>
    <cellStyle name="Total 4 2 9 4" xfId="53802"/>
    <cellStyle name="Total 4 20" xfId="53803"/>
    <cellStyle name="Total 4 20 2" xfId="53804"/>
    <cellStyle name="Total 4 20 3" xfId="53805"/>
    <cellStyle name="Total 4 20 4" xfId="53806"/>
    <cellStyle name="Total 4 21" xfId="53807"/>
    <cellStyle name="Total 4 21 2" xfId="53808"/>
    <cellStyle name="Total 4 21 3" xfId="53809"/>
    <cellStyle name="Total 4 21 4" xfId="53810"/>
    <cellStyle name="Total 4 22" xfId="53811"/>
    <cellStyle name="Total 4 22 2" xfId="53812"/>
    <cellStyle name="Total 4 22 3" xfId="53813"/>
    <cellStyle name="Total 4 22 4" xfId="53814"/>
    <cellStyle name="Total 4 23" xfId="53815"/>
    <cellStyle name="Total 4 24" xfId="53816"/>
    <cellStyle name="Total 4 25" xfId="53817"/>
    <cellStyle name="Total 4 3" xfId="53818"/>
    <cellStyle name="Total 4 3 10" xfId="53819"/>
    <cellStyle name="Total 4 3 10 2" xfId="53820"/>
    <cellStyle name="Total 4 3 10 3" xfId="53821"/>
    <cellStyle name="Total 4 3 10 4" xfId="53822"/>
    <cellStyle name="Total 4 3 11" xfId="53823"/>
    <cellStyle name="Total 4 3 11 2" xfId="53824"/>
    <cellStyle name="Total 4 3 11 3" xfId="53825"/>
    <cellStyle name="Total 4 3 11 4" xfId="53826"/>
    <cellStyle name="Total 4 3 12" xfId="53827"/>
    <cellStyle name="Total 4 3 12 2" xfId="53828"/>
    <cellStyle name="Total 4 3 12 3" xfId="53829"/>
    <cellStyle name="Total 4 3 12 4" xfId="53830"/>
    <cellStyle name="Total 4 3 13" xfId="53831"/>
    <cellStyle name="Total 4 3 13 2" xfId="53832"/>
    <cellStyle name="Total 4 3 13 3" xfId="53833"/>
    <cellStyle name="Total 4 3 13 4" xfId="53834"/>
    <cellStyle name="Total 4 3 14" xfId="53835"/>
    <cellStyle name="Total 4 3 14 2" xfId="53836"/>
    <cellStyle name="Total 4 3 14 3" xfId="53837"/>
    <cellStyle name="Total 4 3 14 4" xfId="53838"/>
    <cellStyle name="Total 4 3 15" xfId="53839"/>
    <cellStyle name="Total 4 3 15 2" xfId="53840"/>
    <cellStyle name="Total 4 3 15 3" xfId="53841"/>
    <cellStyle name="Total 4 3 15 4" xfId="53842"/>
    <cellStyle name="Total 4 3 16" xfId="53843"/>
    <cellStyle name="Total 4 3 16 2" xfId="53844"/>
    <cellStyle name="Total 4 3 16 3" xfId="53845"/>
    <cellStyle name="Total 4 3 16 4" xfId="53846"/>
    <cellStyle name="Total 4 3 17" xfId="53847"/>
    <cellStyle name="Total 4 3 17 2" xfId="53848"/>
    <cellStyle name="Total 4 3 17 3" xfId="53849"/>
    <cellStyle name="Total 4 3 17 4" xfId="53850"/>
    <cellStyle name="Total 4 3 18" xfId="53851"/>
    <cellStyle name="Total 4 3 18 2" xfId="53852"/>
    <cellStyle name="Total 4 3 18 3" xfId="53853"/>
    <cellStyle name="Total 4 3 18 4" xfId="53854"/>
    <cellStyle name="Total 4 3 19" xfId="53855"/>
    <cellStyle name="Total 4 3 19 2" xfId="53856"/>
    <cellStyle name="Total 4 3 19 3" xfId="53857"/>
    <cellStyle name="Total 4 3 19 4" xfId="53858"/>
    <cellStyle name="Total 4 3 2" xfId="53859"/>
    <cellStyle name="Total 4 3 2 2" xfId="53860"/>
    <cellStyle name="Total 4 3 2 3" xfId="53861"/>
    <cellStyle name="Total 4 3 2 4" xfId="53862"/>
    <cellStyle name="Total 4 3 20" xfId="53863"/>
    <cellStyle name="Total 4 3 20 2" xfId="53864"/>
    <cellStyle name="Total 4 3 20 3" xfId="53865"/>
    <cellStyle name="Total 4 3 20 4" xfId="53866"/>
    <cellStyle name="Total 4 3 21" xfId="53867"/>
    <cellStyle name="Total 4 3 22" xfId="53868"/>
    <cellStyle name="Total 4 3 3" xfId="53869"/>
    <cellStyle name="Total 4 3 3 2" xfId="53870"/>
    <cellStyle name="Total 4 3 3 3" xfId="53871"/>
    <cellStyle name="Total 4 3 3 4" xfId="53872"/>
    <cellStyle name="Total 4 3 4" xfId="53873"/>
    <cellStyle name="Total 4 3 4 2" xfId="53874"/>
    <cellStyle name="Total 4 3 4 3" xfId="53875"/>
    <cellStyle name="Total 4 3 4 4" xfId="53876"/>
    <cellStyle name="Total 4 3 5" xfId="53877"/>
    <cellStyle name="Total 4 3 5 2" xfId="53878"/>
    <cellStyle name="Total 4 3 5 3" xfId="53879"/>
    <cellStyle name="Total 4 3 5 4" xfId="53880"/>
    <cellStyle name="Total 4 3 6" xfId="53881"/>
    <cellStyle name="Total 4 3 6 2" xfId="53882"/>
    <cellStyle name="Total 4 3 6 3" xfId="53883"/>
    <cellStyle name="Total 4 3 6 4" xfId="53884"/>
    <cellStyle name="Total 4 3 7" xfId="53885"/>
    <cellStyle name="Total 4 3 7 2" xfId="53886"/>
    <cellStyle name="Total 4 3 7 3" xfId="53887"/>
    <cellStyle name="Total 4 3 7 4" xfId="53888"/>
    <cellStyle name="Total 4 3 8" xfId="53889"/>
    <cellStyle name="Total 4 3 8 2" xfId="53890"/>
    <cellStyle name="Total 4 3 8 3" xfId="53891"/>
    <cellStyle name="Total 4 3 8 4" xfId="53892"/>
    <cellStyle name="Total 4 3 9" xfId="53893"/>
    <cellStyle name="Total 4 3 9 2" xfId="53894"/>
    <cellStyle name="Total 4 3 9 3" xfId="53895"/>
    <cellStyle name="Total 4 3 9 4" xfId="53896"/>
    <cellStyle name="Total 4 4" xfId="53897"/>
    <cellStyle name="Total 4 4 2" xfId="53898"/>
    <cellStyle name="Total 4 4 3" xfId="53899"/>
    <cellStyle name="Total 4 5" xfId="53900"/>
    <cellStyle name="Total 4 5 2" xfId="53901"/>
    <cellStyle name="Total 4 5 3" xfId="53902"/>
    <cellStyle name="Total 4 5 4" xfId="53903"/>
    <cellStyle name="Total 4 6" xfId="53904"/>
    <cellStyle name="Total 4 6 2" xfId="53905"/>
    <cellStyle name="Total 4 6 3" xfId="53906"/>
    <cellStyle name="Total 4 6 4" xfId="53907"/>
    <cellStyle name="Total 4 7" xfId="53908"/>
    <cellStyle name="Total 4 7 2" xfId="53909"/>
    <cellStyle name="Total 4 7 3" xfId="53910"/>
    <cellStyle name="Total 4 7 4" xfId="53911"/>
    <cellStyle name="Total 4 8" xfId="53912"/>
    <cellStyle name="Total 4 8 2" xfId="53913"/>
    <cellStyle name="Total 4 8 3" xfId="53914"/>
    <cellStyle name="Total 4 8 4" xfId="53915"/>
    <cellStyle name="Total 4 9" xfId="53916"/>
    <cellStyle name="Total 4 9 2" xfId="53917"/>
    <cellStyle name="Total 4 9 3" xfId="53918"/>
    <cellStyle name="Total 4 9 4" xfId="53919"/>
    <cellStyle name="Total 5" xfId="53920"/>
    <cellStyle name="Total 5 10" xfId="53921"/>
    <cellStyle name="Total 5 10 2" xfId="53922"/>
    <cellStyle name="Total 5 10 3" xfId="53923"/>
    <cellStyle name="Total 5 10 4" xfId="53924"/>
    <cellStyle name="Total 5 11" xfId="53925"/>
    <cellStyle name="Total 5 11 2" xfId="53926"/>
    <cellStyle name="Total 5 11 3" xfId="53927"/>
    <cellStyle name="Total 5 11 4" xfId="53928"/>
    <cellStyle name="Total 5 12" xfId="53929"/>
    <cellStyle name="Total 5 12 2" xfId="53930"/>
    <cellStyle name="Total 5 12 3" xfId="53931"/>
    <cellStyle name="Total 5 12 4" xfId="53932"/>
    <cellStyle name="Total 5 13" xfId="53933"/>
    <cellStyle name="Total 5 13 2" xfId="53934"/>
    <cellStyle name="Total 5 13 3" xfId="53935"/>
    <cellStyle name="Total 5 13 4" xfId="53936"/>
    <cellStyle name="Total 5 14" xfId="53937"/>
    <cellStyle name="Total 5 14 2" xfId="53938"/>
    <cellStyle name="Total 5 14 3" xfId="53939"/>
    <cellStyle name="Total 5 14 4" xfId="53940"/>
    <cellStyle name="Total 5 15" xfId="53941"/>
    <cellStyle name="Total 5 15 2" xfId="53942"/>
    <cellStyle name="Total 5 15 3" xfId="53943"/>
    <cellStyle name="Total 5 15 4" xfId="53944"/>
    <cellStyle name="Total 5 16" xfId="53945"/>
    <cellStyle name="Total 5 16 2" xfId="53946"/>
    <cellStyle name="Total 5 16 3" xfId="53947"/>
    <cellStyle name="Total 5 16 4" xfId="53948"/>
    <cellStyle name="Total 5 17" xfId="53949"/>
    <cellStyle name="Total 5 17 2" xfId="53950"/>
    <cellStyle name="Total 5 17 3" xfId="53951"/>
    <cellStyle name="Total 5 17 4" xfId="53952"/>
    <cellStyle name="Total 5 18" xfId="53953"/>
    <cellStyle name="Total 5 18 2" xfId="53954"/>
    <cellStyle name="Total 5 18 3" xfId="53955"/>
    <cellStyle name="Total 5 18 4" xfId="53956"/>
    <cellStyle name="Total 5 19" xfId="53957"/>
    <cellStyle name="Total 5 19 2" xfId="53958"/>
    <cellStyle name="Total 5 19 3" xfId="53959"/>
    <cellStyle name="Total 5 19 4" xfId="53960"/>
    <cellStyle name="Total 5 2" xfId="53961"/>
    <cellStyle name="Total 5 2 10" xfId="53962"/>
    <cellStyle name="Total 5 2 10 2" xfId="53963"/>
    <cellStyle name="Total 5 2 10 3" xfId="53964"/>
    <cellStyle name="Total 5 2 10 4" xfId="53965"/>
    <cellStyle name="Total 5 2 11" xfId="53966"/>
    <cellStyle name="Total 5 2 11 2" xfId="53967"/>
    <cellStyle name="Total 5 2 11 3" xfId="53968"/>
    <cellStyle name="Total 5 2 11 4" xfId="53969"/>
    <cellStyle name="Total 5 2 12" xfId="53970"/>
    <cellStyle name="Total 5 2 12 2" xfId="53971"/>
    <cellStyle name="Total 5 2 12 3" xfId="53972"/>
    <cellStyle name="Total 5 2 12 4" xfId="53973"/>
    <cellStyle name="Total 5 2 13" xfId="53974"/>
    <cellStyle name="Total 5 2 13 2" xfId="53975"/>
    <cellStyle name="Total 5 2 13 3" xfId="53976"/>
    <cellStyle name="Total 5 2 13 4" xfId="53977"/>
    <cellStyle name="Total 5 2 14" xfId="53978"/>
    <cellStyle name="Total 5 2 14 2" xfId="53979"/>
    <cellStyle name="Total 5 2 14 3" xfId="53980"/>
    <cellStyle name="Total 5 2 14 4" xfId="53981"/>
    <cellStyle name="Total 5 2 15" xfId="53982"/>
    <cellStyle name="Total 5 2 15 2" xfId="53983"/>
    <cellStyle name="Total 5 2 15 3" xfId="53984"/>
    <cellStyle name="Total 5 2 15 4" xfId="53985"/>
    <cellStyle name="Total 5 2 16" xfId="53986"/>
    <cellStyle name="Total 5 2 16 2" xfId="53987"/>
    <cellStyle name="Total 5 2 16 3" xfId="53988"/>
    <cellStyle name="Total 5 2 16 4" xfId="53989"/>
    <cellStyle name="Total 5 2 17" xfId="53990"/>
    <cellStyle name="Total 5 2 17 2" xfId="53991"/>
    <cellStyle name="Total 5 2 17 3" xfId="53992"/>
    <cellStyle name="Total 5 2 17 4" xfId="53993"/>
    <cellStyle name="Total 5 2 18" xfId="53994"/>
    <cellStyle name="Total 5 2 18 2" xfId="53995"/>
    <cellStyle name="Total 5 2 18 3" xfId="53996"/>
    <cellStyle name="Total 5 2 18 4" xfId="53997"/>
    <cellStyle name="Total 5 2 19" xfId="53998"/>
    <cellStyle name="Total 5 2 19 2" xfId="53999"/>
    <cellStyle name="Total 5 2 19 3" xfId="54000"/>
    <cellStyle name="Total 5 2 19 4" xfId="54001"/>
    <cellStyle name="Total 5 2 2" xfId="54002"/>
    <cellStyle name="Total 5 2 2 2" xfId="54003"/>
    <cellStyle name="Total 5 2 2 3" xfId="54004"/>
    <cellStyle name="Total 5 2 2 4" xfId="54005"/>
    <cellStyle name="Total 5 2 20" xfId="54006"/>
    <cellStyle name="Total 5 2 20 2" xfId="54007"/>
    <cellStyle name="Total 5 2 20 3" xfId="54008"/>
    <cellStyle name="Total 5 2 20 4" xfId="54009"/>
    <cellStyle name="Total 5 2 21" xfId="54010"/>
    <cellStyle name="Total 5 2 22" xfId="54011"/>
    <cellStyle name="Total 5 2 3" xfId="54012"/>
    <cellStyle name="Total 5 2 3 2" xfId="54013"/>
    <cellStyle name="Total 5 2 3 3" xfId="54014"/>
    <cellStyle name="Total 5 2 3 4" xfId="54015"/>
    <cellStyle name="Total 5 2 4" xfId="54016"/>
    <cellStyle name="Total 5 2 4 2" xfId="54017"/>
    <cellStyle name="Total 5 2 4 3" xfId="54018"/>
    <cellStyle name="Total 5 2 4 4" xfId="54019"/>
    <cellStyle name="Total 5 2 5" xfId="54020"/>
    <cellStyle name="Total 5 2 5 2" xfId="54021"/>
    <cellStyle name="Total 5 2 5 3" xfId="54022"/>
    <cellStyle name="Total 5 2 5 4" xfId="54023"/>
    <cellStyle name="Total 5 2 6" xfId="54024"/>
    <cellStyle name="Total 5 2 6 2" xfId="54025"/>
    <cellStyle name="Total 5 2 6 3" xfId="54026"/>
    <cellStyle name="Total 5 2 6 4" xfId="54027"/>
    <cellStyle name="Total 5 2 7" xfId="54028"/>
    <cellStyle name="Total 5 2 7 2" xfId="54029"/>
    <cellStyle name="Total 5 2 7 3" xfId="54030"/>
    <cellStyle name="Total 5 2 7 4" xfId="54031"/>
    <cellStyle name="Total 5 2 8" xfId="54032"/>
    <cellStyle name="Total 5 2 8 2" xfId="54033"/>
    <cellStyle name="Total 5 2 8 3" xfId="54034"/>
    <cellStyle name="Total 5 2 8 4" xfId="54035"/>
    <cellStyle name="Total 5 2 9" xfId="54036"/>
    <cellStyle name="Total 5 2 9 2" xfId="54037"/>
    <cellStyle name="Total 5 2 9 3" xfId="54038"/>
    <cellStyle name="Total 5 2 9 4" xfId="54039"/>
    <cellStyle name="Total 5 20" xfId="54040"/>
    <cellStyle name="Total 5 20 2" xfId="54041"/>
    <cellStyle name="Total 5 20 3" xfId="54042"/>
    <cellStyle name="Total 5 20 4" xfId="54043"/>
    <cellStyle name="Total 5 21" xfId="54044"/>
    <cellStyle name="Total 5 21 2" xfId="54045"/>
    <cellStyle name="Total 5 21 3" xfId="54046"/>
    <cellStyle name="Total 5 21 4" xfId="54047"/>
    <cellStyle name="Total 5 22" xfId="54048"/>
    <cellStyle name="Total 5 22 2" xfId="54049"/>
    <cellStyle name="Total 5 22 3" xfId="54050"/>
    <cellStyle name="Total 5 22 4" xfId="54051"/>
    <cellStyle name="Total 5 23" xfId="54052"/>
    <cellStyle name="Total 5 24" xfId="54053"/>
    <cellStyle name="Total 5 25" xfId="54054"/>
    <cellStyle name="Total 5 3" xfId="54055"/>
    <cellStyle name="Total 5 3 10" xfId="54056"/>
    <cellStyle name="Total 5 3 10 2" xfId="54057"/>
    <cellStyle name="Total 5 3 10 3" xfId="54058"/>
    <cellStyle name="Total 5 3 10 4" xfId="54059"/>
    <cellStyle name="Total 5 3 11" xfId="54060"/>
    <cellStyle name="Total 5 3 11 2" xfId="54061"/>
    <cellStyle name="Total 5 3 11 3" xfId="54062"/>
    <cellStyle name="Total 5 3 11 4" xfId="54063"/>
    <cellStyle name="Total 5 3 12" xfId="54064"/>
    <cellStyle name="Total 5 3 12 2" xfId="54065"/>
    <cellStyle name="Total 5 3 12 3" xfId="54066"/>
    <cellStyle name="Total 5 3 12 4" xfId="54067"/>
    <cellStyle name="Total 5 3 13" xfId="54068"/>
    <cellStyle name="Total 5 3 13 2" xfId="54069"/>
    <cellStyle name="Total 5 3 13 3" xfId="54070"/>
    <cellStyle name="Total 5 3 13 4" xfId="54071"/>
    <cellStyle name="Total 5 3 14" xfId="54072"/>
    <cellStyle name="Total 5 3 14 2" xfId="54073"/>
    <cellStyle name="Total 5 3 14 3" xfId="54074"/>
    <cellStyle name="Total 5 3 14 4" xfId="54075"/>
    <cellStyle name="Total 5 3 15" xfId="54076"/>
    <cellStyle name="Total 5 3 15 2" xfId="54077"/>
    <cellStyle name="Total 5 3 15 3" xfId="54078"/>
    <cellStyle name="Total 5 3 15 4" xfId="54079"/>
    <cellStyle name="Total 5 3 16" xfId="54080"/>
    <cellStyle name="Total 5 3 16 2" xfId="54081"/>
    <cellStyle name="Total 5 3 16 3" xfId="54082"/>
    <cellStyle name="Total 5 3 16 4" xfId="54083"/>
    <cellStyle name="Total 5 3 17" xfId="54084"/>
    <cellStyle name="Total 5 3 17 2" xfId="54085"/>
    <cellStyle name="Total 5 3 17 3" xfId="54086"/>
    <cellStyle name="Total 5 3 17 4" xfId="54087"/>
    <cellStyle name="Total 5 3 18" xfId="54088"/>
    <cellStyle name="Total 5 3 18 2" xfId="54089"/>
    <cellStyle name="Total 5 3 18 3" xfId="54090"/>
    <cellStyle name="Total 5 3 18 4" xfId="54091"/>
    <cellStyle name="Total 5 3 19" xfId="54092"/>
    <cellStyle name="Total 5 3 19 2" xfId="54093"/>
    <cellStyle name="Total 5 3 19 3" xfId="54094"/>
    <cellStyle name="Total 5 3 19 4" xfId="54095"/>
    <cellStyle name="Total 5 3 2" xfId="54096"/>
    <cellStyle name="Total 5 3 2 2" xfId="54097"/>
    <cellStyle name="Total 5 3 2 3" xfId="54098"/>
    <cellStyle name="Total 5 3 2 4" xfId="54099"/>
    <cellStyle name="Total 5 3 20" xfId="54100"/>
    <cellStyle name="Total 5 3 20 2" xfId="54101"/>
    <cellStyle name="Total 5 3 20 3" xfId="54102"/>
    <cellStyle name="Total 5 3 20 4" xfId="54103"/>
    <cellStyle name="Total 5 3 21" xfId="54104"/>
    <cellStyle name="Total 5 3 22" xfId="54105"/>
    <cellStyle name="Total 5 3 3" xfId="54106"/>
    <cellStyle name="Total 5 3 3 2" xfId="54107"/>
    <cellStyle name="Total 5 3 3 3" xfId="54108"/>
    <cellStyle name="Total 5 3 3 4" xfId="54109"/>
    <cellStyle name="Total 5 3 4" xfId="54110"/>
    <cellStyle name="Total 5 3 4 2" xfId="54111"/>
    <cellStyle name="Total 5 3 4 3" xfId="54112"/>
    <cellStyle name="Total 5 3 4 4" xfId="54113"/>
    <cellStyle name="Total 5 3 5" xfId="54114"/>
    <cellStyle name="Total 5 3 5 2" xfId="54115"/>
    <cellStyle name="Total 5 3 5 3" xfId="54116"/>
    <cellStyle name="Total 5 3 5 4" xfId="54117"/>
    <cellStyle name="Total 5 3 6" xfId="54118"/>
    <cellStyle name="Total 5 3 6 2" xfId="54119"/>
    <cellStyle name="Total 5 3 6 3" xfId="54120"/>
    <cellStyle name="Total 5 3 6 4" xfId="54121"/>
    <cellStyle name="Total 5 3 7" xfId="54122"/>
    <cellStyle name="Total 5 3 7 2" xfId="54123"/>
    <cellStyle name="Total 5 3 7 3" xfId="54124"/>
    <cellStyle name="Total 5 3 7 4" xfId="54125"/>
    <cellStyle name="Total 5 3 8" xfId="54126"/>
    <cellStyle name="Total 5 3 8 2" xfId="54127"/>
    <cellStyle name="Total 5 3 8 3" xfId="54128"/>
    <cellStyle name="Total 5 3 8 4" xfId="54129"/>
    <cellStyle name="Total 5 3 9" xfId="54130"/>
    <cellStyle name="Total 5 3 9 2" xfId="54131"/>
    <cellStyle name="Total 5 3 9 3" xfId="54132"/>
    <cellStyle name="Total 5 3 9 4" xfId="54133"/>
    <cellStyle name="Total 5 4" xfId="54134"/>
    <cellStyle name="Total 5 4 2" xfId="54135"/>
    <cellStyle name="Total 5 4 3" xfId="54136"/>
    <cellStyle name="Total 5 5" xfId="54137"/>
    <cellStyle name="Total 5 5 2" xfId="54138"/>
    <cellStyle name="Total 5 5 3" xfId="54139"/>
    <cellStyle name="Total 5 5 4" xfId="54140"/>
    <cellStyle name="Total 5 6" xfId="54141"/>
    <cellStyle name="Total 5 6 2" xfId="54142"/>
    <cellStyle name="Total 5 6 3" xfId="54143"/>
    <cellStyle name="Total 5 6 4" xfId="54144"/>
    <cellStyle name="Total 5 7" xfId="54145"/>
    <cellStyle name="Total 5 7 2" xfId="54146"/>
    <cellStyle name="Total 5 7 3" xfId="54147"/>
    <cellStyle name="Total 5 7 4" xfId="54148"/>
    <cellStyle name="Total 5 8" xfId="54149"/>
    <cellStyle name="Total 5 8 2" xfId="54150"/>
    <cellStyle name="Total 5 8 3" xfId="54151"/>
    <cellStyle name="Total 5 8 4" xfId="54152"/>
    <cellStyle name="Total 5 9" xfId="54153"/>
    <cellStyle name="Total 5 9 2" xfId="54154"/>
    <cellStyle name="Total 5 9 3" xfId="54155"/>
    <cellStyle name="Total 5 9 4" xfId="54156"/>
    <cellStyle name="Total 6" xfId="54157"/>
    <cellStyle name="Total 6 10" xfId="54158"/>
    <cellStyle name="Total 6 10 2" xfId="54159"/>
    <cellStyle name="Total 6 10 3" xfId="54160"/>
    <cellStyle name="Total 6 10 4" xfId="54161"/>
    <cellStyle name="Total 6 11" xfId="54162"/>
    <cellStyle name="Total 6 11 2" xfId="54163"/>
    <cellStyle name="Total 6 11 3" xfId="54164"/>
    <cellStyle name="Total 6 11 4" xfId="54165"/>
    <cellStyle name="Total 6 12" xfId="54166"/>
    <cellStyle name="Total 6 12 2" xfId="54167"/>
    <cellStyle name="Total 6 12 3" xfId="54168"/>
    <cellStyle name="Total 6 12 4" xfId="54169"/>
    <cellStyle name="Total 6 13" xfId="54170"/>
    <cellStyle name="Total 6 13 2" xfId="54171"/>
    <cellStyle name="Total 6 13 3" xfId="54172"/>
    <cellStyle name="Total 6 13 4" xfId="54173"/>
    <cellStyle name="Total 6 14" xfId="54174"/>
    <cellStyle name="Total 6 14 2" xfId="54175"/>
    <cellStyle name="Total 6 14 3" xfId="54176"/>
    <cellStyle name="Total 6 14 4" xfId="54177"/>
    <cellStyle name="Total 6 15" xfId="54178"/>
    <cellStyle name="Total 6 15 2" xfId="54179"/>
    <cellStyle name="Total 6 15 3" xfId="54180"/>
    <cellStyle name="Total 6 15 4" xfId="54181"/>
    <cellStyle name="Total 6 16" xfId="54182"/>
    <cellStyle name="Total 6 16 2" xfId="54183"/>
    <cellStyle name="Total 6 16 3" xfId="54184"/>
    <cellStyle name="Total 6 16 4" xfId="54185"/>
    <cellStyle name="Total 6 17" xfId="54186"/>
    <cellStyle name="Total 6 17 2" xfId="54187"/>
    <cellStyle name="Total 6 17 3" xfId="54188"/>
    <cellStyle name="Total 6 17 4" xfId="54189"/>
    <cellStyle name="Total 6 18" xfId="54190"/>
    <cellStyle name="Total 6 18 2" xfId="54191"/>
    <cellStyle name="Total 6 18 3" xfId="54192"/>
    <cellStyle name="Total 6 18 4" xfId="54193"/>
    <cellStyle name="Total 6 19" xfId="54194"/>
    <cellStyle name="Total 6 19 2" xfId="54195"/>
    <cellStyle name="Total 6 19 3" xfId="54196"/>
    <cellStyle name="Total 6 19 4" xfId="54197"/>
    <cellStyle name="Total 6 2" xfId="54198"/>
    <cellStyle name="Total 6 2 2" xfId="54199"/>
    <cellStyle name="Total 6 2 2 10" xfId="54200"/>
    <cellStyle name="Total 6 2 2 10 2" xfId="54201"/>
    <cellStyle name="Total 6 2 2 10 3" xfId="54202"/>
    <cellStyle name="Total 6 2 2 10 4" xfId="54203"/>
    <cellStyle name="Total 6 2 2 11" xfId="54204"/>
    <cellStyle name="Total 6 2 2 11 2" xfId="54205"/>
    <cellStyle name="Total 6 2 2 11 3" xfId="54206"/>
    <cellStyle name="Total 6 2 2 11 4" xfId="54207"/>
    <cellStyle name="Total 6 2 2 12" xfId="54208"/>
    <cellStyle name="Total 6 2 2 12 2" xfId="54209"/>
    <cellStyle name="Total 6 2 2 12 3" xfId="54210"/>
    <cellStyle name="Total 6 2 2 12 4" xfId="54211"/>
    <cellStyle name="Total 6 2 2 13" xfId="54212"/>
    <cellStyle name="Total 6 2 2 13 2" xfId="54213"/>
    <cellStyle name="Total 6 2 2 13 3" xfId="54214"/>
    <cellStyle name="Total 6 2 2 13 4" xfId="54215"/>
    <cellStyle name="Total 6 2 2 14" xfId="54216"/>
    <cellStyle name="Total 6 2 2 14 2" xfId="54217"/>
    <cellStyle name="Total 6 2 2 14 3" xfId="54218"/>
    <cellStyle name="Total 6 2 2 14 4" xfId="54219"/>
    <cellStyle name="Total 6 2 2 15" xfId="54220"/>
    <cellStyle name="Total 6 2 2 15 2" xfId="54221"/>
    <cellStyle name="Total 6 2 2 15 3" xfId="54222"/>
    <cellStyle name="Total 6 2 2 15 4" xfId="54223"/>
    <cellStyle name="Total 6 2 2 16" xfId="54224"/>
    <cellStyle name="Total 6 2 2 16 2" xfId="54225"/>
    <cellStyle name="Total 6 2 2 16 3" xfId="54226"/>
    <cellStyle name="Total 6 2 2 16 4" xfId="54227"/>
    <cellStyle name="Total 6 2 2 17" xfId="54228"/>
    <cellStyle name="Total 6 2 2 17 2" xfId="54229"/>
    <cellStyle name="Total 6 2 2 17 3" xfId="54230"/>
    <cellStyle name="Total 6 2 2 17 4" xfId="54231"/>
    <cellStyle name="Total 6 2 2 18" xfId="54232"/>
    <cellStyle name="Total 6 2 2 18 2" xfId="54233"/>
    <cellStyle name="Total 6 2 2 18 3" xfId="54234"/>
    <cellStyle name="Total 6 2 2 18 4" xfId="54235"/>
    <cellStyle name="Total 6 2 2 19" xfId="54236"/>
    <cellStyle name="Total 6 2 2 19 2" xfId="54237"/>
    <cellStyle name="Total 6 2 2 19 3" xfId="54238"/>
    <cellStyle name="Total 6 2 2 19 4" xfId="54239"/>
    <cellStyle name="Total 6 2 2 2" xfId="54240"/>
    <cellStyle name="Total 6 2 2 2 2" xfId="54241"/>
    <cellStyle name="Total 6 2 2 2 3" xfId="54242"/>
    <cellStyle name="Total 6 2 2 2 4" xfId="54243"/>
    <cellStyle name="Total 6 2 2 20" xfId="54244"/>
    <cellStyle name="Total 6 2 2 20 2" xfId="54245"/>
    <cellStyle name="Total 6 2 2 20 3" xfId="54246"/>
    <cellStyle name="Total 6 2 2 20 4" xfId="54247"/>
    <cellStyle name="Total 6 2 2 21" xfId="54248"/>
    <cellStyle name="Total 6 2 2 22" xfId="54249"/>
    <cellStyle name="Total 6 2 2 3" xfId="54250"/>
    <cellStyle name="Total 6 2 2 3 2" xfId="54251"/>
    <cellStyle name="Total 6 2 2 3 3" xfId="54252"/>
    <cellStyle name="Total 6 2 2 3 4" xfId="54253"/>
    <cellStyle name="Total 6 2 2 4" xfId="54254"/>
    <cellStyle name="Total 6 2 2 4 2" xfId="54255"/>
    <cellStyle name="Total 6 2 2 4 3" xfId="54256"/>
    <cellStyle name="Total 6 2 2 4 4" xfId="54257"/>
    <cellStyle name="Total 6 2 2 5" xfId="54258"/>
    <cellStyle name="Total 6 2 2 5 2" xfId="54259"/>
    <cellStyle name="Total 6 2 2 5 3" xfId="54260"/>
    <cellStyle name="Total 6 2 2 5 4" xfId="54261"/>
    <cellStyle name="Total 6 2 2 6" xfId="54262"/>
    <cellStyle name="Total 6 2 2 6 2" xfId="54263"/>
    <cellStyle name="Total 6 2 2 6 3" xfId="54264"/>
    <cellStyle name="Total 6 2 2 6 4" xfId="54265"/>
    <cellStyle name="Total 6 2 2 7" xfId="54266"/>
    <cellStyle name="Total 6 2 2 7 2" xfId="54267"/>
    <cellStyle name="Total 6 2 2 7 3" xfId="54268"/>
    <cellStyle name="Total 6 2 2 7 4" xfId="54269"/>
    <cellStyle name="Total 6 2 2 8" xfId="54270"/>
    <cellStyle name="Total 6 2 2 8 2" xfId="54271"/>
    <cellStyle name="Total 6 2 2 8 3" xfId="54272"/>
    <cellStyle name="Total 6 2 2 8 4" xfId="54273"/>
    <cellStyle name="Total 6 2 2 9" xfId="54274"/>
    <cellStyle name="Total 6 2 2 9 2" xfId="54275"/>
    <cellStyle name="Total 6 2 2 9 3" xfId="54276"/>
    <cellStyle name="Total 6 2 2 9 4" xfId="54277"/>
    <cellStyle name="Total 6 2 3" xfId="54278"/>
    <cellStyle name="Total 6 20" xfId="54279"/>
    <cellStyle name="Total 6 20 2" xfId="54280"/>
    <cellStyle name="Total 6 20 3" xfId="54281"/>
    <cellStyle name="Total 6 20 4" xfId="54282"/>
    <cellStyle name="Total 6 21" xfId="54283"/>
    <cellStyle name="Total 6 21 2" xfId="54284"/>
    <cellStyle name="Total 6 21 3" xfId="54285"/>
    <cellStyle name="Total 6 21 4" xfId="54286"/>
    <cellStyle name="Total 6 22" xfId="54287"/>
    <cellStyle name="Total 6 22 2" xfId="54288"/>
    <cellStyle name="Total 6 22 3" xfId="54289"/>
    <cellStyle name="Total 6 22 4" xfId="54290"/>
    <cellStyle name="Total 6 23" xfId="54291"/>
    <cellStyle name="Total 6 24" xfId="54292"/>
    <cellStyle name="Total 6 25" xfId="54293"/>
    <cellStyle name="Total 6 3" xfId="54294"/>
    <cellStyle name="Total 6 3 10" xfId="54295"/>
    <cellStyle name="Total 6 3 10 2" xfId="54296"/>
    <cellStyle name="Total 6 3 10 3" xfId="54297"/>
    <cellStyle name="Total 6 3 10 4" xfId="54298"/>
    <cellStyle name="Total 6 3 11" xfId="54299"/>
    <cellStyle name="Total 6 3 11 2" xfId="54300"/>
    <cellStyle name="Total 6 3 11 3" xfId="54301"/>
    <cellStyle name="Total 6 3 11 4" xfId="54302"/>
    <cellStyle name="Total 6 3 12" xfId="54303"/>
    <cellStyle name="Total 6 3 12 2" xfId="54304"/>
    <cellStyle name="Total 6 3 12 3" xfId="54305"/>
    <cellStyle name="Total 6 3 12 4" xfId="54306"/>
    <cellStyle name="Total 6 3 13" xfId="54307"/>
    <cellStyle name="Total 6 3 13 2" xfId="54308"/>
    <cellStyle name="Total 6 3 13 3" xfId="54309"/>
    <cellStyle name="Total 6 3 13 4" xfId="54310"/>
    <cellStyle name="Total 6 3 14" xfId="54311"/>
    <cellStyle name="Total 6 3 14 2" xfId="54312"/>
    <cellStyle name="Total 6 3 14 3" xfId="54313"/>
    <cellStyle name="Total 6 3 14 4" xfId="54314"/>
    <cellStyle name="Total 6 3 15" xfId="54315"/>
    <cellStyle name="Total 6 3 15 2" xfId="54316"/>
    <cellStyle name="Total 6 3 15 3" xfId="54317"/>
    <cellStyle name="Total 6 3 15 4" xfId="54318"/>
    <cellStyle name="Total 6 3 16" xfId="54319"/>
    <cellStyle name="Total 6 3 16 2" xfId="54320"/>
    <cellStyle name="Total 6 3 16 3" xfId="54321"/>
    <cellStyle name="Total 6 3 16 4" xfId="54322"/>
    <cellStyle name="Total 6 3 17" xfId="54323"/>
    <cellStyle name="Total 6 3 17 2" xfId="54324"/>
    <cellStyle name="Total 6 3 17 3" xfId="54325"/>
    <cellStyle name="Total 6 3 17 4" xfId="54326"/>
    <cellStyle name="Total 6 3 18" xfId="54327"/>
    <cellStyle name="Total 6 3 18 2" xfId="54328"/>
    <cellStyle name="Total 6 3 18 3" xfId="54329"/>
    <cellStyle name="Total 6 3 18 4" xfId="54330"/>
    <cellStyle name="Total 6 3 19" xfId="54331"/>
    <cellStyle name="Total 6 3 19 2" xfId="54332"/>
    <cellStyle name="Total 6 3 19 3" xfId="54333"/>
    <cellStyle name="Total 6 3 19 4" xfId="54334"/>
    <cellStyle name="Total 6 3 2" xfId="54335"/>
    <cellStyle name="Total 6 3 2 2" xfId="54336"/>
    <cellStyle name="Total 6 3 2 3" xfId="54337"/>
    <cellStyle name="Total 6 3 2 4" xfId="54338"/>
    <cellStyle name="Total 6 3 20" xfId="54339"/>
    <cellStyle name="Total 6 3 20 2" xfId="54340"/>
    <cellStyle name="Total 6 3 20 3" xfId="54341"/>
    <cellStyle name="Total 6 3 20 4" xfId="54342"/>
    <cellStyle name="Total 6 3 21" xfId="54343"/>
    <cellStyle name="Total 6 3 22" xfId="54344"/>
    <cellStyle name="Total 6 3 3" xfId="54345"/>
    <cellStyle name="Total 6 3 3 2" xfId="54346"/>
    <cellStyle name="Total 6 3 3 3" xfId="54347"/>
    <cellStyle name="Total 6 3 3 4" xfId="54348"/>
    <cellStyle name="Total 6 3 4" xfId="54349"/>
    <cellStyle name="Total 6 3 4 2" xfId="54350"/>
    <cellStyle name="Total 6 3 4 3" xfId="54351"/>
    <cellStyle name="Total 6 3 4 4" xfId="54352"/>
    <cellStyle name="Total 6 3 5" xfId="54353"/>
    <cellStyle name="Total 6 3 5 2" xfId="54354"/>
    <cellStyle name="Total 6 3 5 3" xfId="54355"/>
    <cellStyle name="Total 6 3 5 4" xfId="54356"/>
    <cellStyle name="Total 6 3 6" xfId="54357"/>
    <cellStyle name="Total 6 3 6 2" xfId="54358"/>
    <cellStyle name="Total 6 3 6 3" xfId="54359"/>
    <cellStyle name="Total 6 3 6 4" xfId="54360"/>
    <cellStyle name="Total 6 3 7" xfId="54361"/>
    <cellStyle name="Total 6 3 7 2" xfId="54362"/>
    <cellStyle name="Total 6 3 7 3" xfId="54363"/>
    <cellStyle name="Total 6 3 7 4" xfId="54364"/>
    <cellStyle name="Total 6 3 8" xfId="54365"/>
    <cellStyle name="Total 6 3 8 2" xfId="54366"/>
    <cellStyle name="Total 6 3 8 3" xfId="54367"/>
    <cellStyle name="Total 6 3 8 4" xfId="54368"/>
    <cellStyle name="Total 6 3 9" xfId="54369"/>
    <cellStyle name="Total 6 3 9 2" xfId="54370"/>
    <cellStyle name="Total 6 3 9 3" xfId="54371"/>
    <cellStyle name="Total 6 3 9 4" xfId="54372"/>
    <cellStyle name="Total 6 4" xfId="54373"/>
    <cellStyle name="Total 6 4 2" xfId="54374"/>
    <cellStyle name="Total 6 4 3" xfId="54375"/>
    <cellStyle name="Total 6 4 4" xfId="54376"/>
    <cellStyle name="Total 6 5" xfId="54377"/>
    <cellStyle name="Total 6 5 2" xfId="54378"/>
    <cellStyle name="Total 6 5 3" xfId="54379"/>
    <cellStyle name="Total 6 5 4" xfId="54380"/>
    <cellStyle name="Total 6 6" xfId="54381"/>
    <cellStyle name="Total 6 6 2" xfId="54382"/>
    <cellStyle name="Total 6 6 3" xfId="54383"/>
    <cellStyle name="Total 6 6 4" xfId="54384"/>
    <cellStyle name="Total 6 7" xfId="54385"/>
    <cellStyle name="Total 6 7 2" xfId="54386"/>
    <cellStyle name="Total 6 7 3" xfId="54387"/>
    <cellStyle name="Total 6 7 4" xfId="54388"/>
    <cellStyle name="Total 6 8" xfId="54389"/>
    <cellStyle name="Total 6 8 2" xfId="54390"/>
    <cellStyle name="Total 6 8 3" xfId="54391"/>
    <cellStyle name="Total 6 8 4" xfId="54392"/>
    <cellStyle name="Total 6 9" xfId="54393"/>
    <cellStyle name="Total 6 9 2" xfId="54394"/>
    <cellStyle name="Total 6 9 3" xfId="54395"/>
    <cellStyle name="Total 6 9 4" xfId="54396"/>
    <cellStyle name="Total 7" xfId="54397"/>
    <cellStyle name="Total 7 10" xfId="54398"/>
    <cellStyle name="Total 7 10 10" xfId="54399"/>
    <cellStyle name="Total 7 10 10 2" xfId="54400"/>
    <cellStyle name="Total 7 10 10 3" xfId="54401"/>
    <cellStyle name="Total 7 10 10 4" xfId="54402"/>
    <cellStyle name="Total 7 10 11" xfId="54403"/>
    <cellStyle name="Total 7 10 11 2" xfId="54404"/>
    <cellStyle name="Total 7 10 11 3" xfId="54405"/>
    <cellStyle name="Total 7 10 11 4" xfId="54406"/>
    <cellStyle name="Total 7 10 12" xfId="54407"/>
    <cellStyle name="Total 7 10 12 2" xfId="54408"/>
    <cellStyle name="Total 7 10 12 3" xfId="54409"/>
    <cellStyle name="Total 7 10 12 4" xfId="54410"/>
    <cellStyle name="Total 7 10 13" xfId="54411"/>
    <cellStyle name="Total 7 10 13 2" xfId="54412"/>
    <cellStyle name="Total 7 10 13 3" xfId="54413"/>
    <cellStyle name="Total 7 10 13 4" xfId="54414"/>
    <cellStyle name="Total 7 10 14" xfId="54415"/>
    <cellStyle name="Total 7 10 14 2" xfId="54416"/>
    <cellStyle name="Total 7 10 14 3" xfId="54417"/>
    <cellStyle name="Total 7 10 14 4" xfId="54418"/>
    <cellStyle name="Total 7 10 15" xfId="54419"/>
    <cellStyle name="Total 7 10 15 2" xfId="54420"/>
    <cellStyle name="Total 7 10 15 3" xfId="54421"/>
    <cellStyle name="Total 7 10 15 4" xfId="54422"/>
    <cellStyle name="Total 7 10 16" xfId="54423"/>
    <cellStyle name="Total 7 10 16 2" xfId="54424"/>
    <cellStyle name="Total 7 10 16 3" xfId="54425"/>
    <cellStyle name="Total 7 10 16 4" xfId="54426"/>
    <cellStyle name="Total 7 10 17" xfId="54427"/>
    <cellStyle name="Total 7 10 17 2" xfId="54428"/>
    <cellStyle name="Total 7 10 17 3" xfId="54429"/>
    <cellStyle name="Total 7 10 17 4" xfId="54430"/>
    <cellStyle name="Total 7 10 18" xfId="54431"/>
    <cellStyle name="Total 7 10 18 2" xfId="54432"/>
    <cellStyle name="Total 7 10 18 3" xfId="54433"/>
    <cellStyle name="Total 7 10 18 4" xfId="54434"/>
    <cellStyle name="Total 7 10 19" xfId="54435"/>
    <cellStyle name="Total 7 10 19 2" xfId="54436"/>
    <cellStyle name="Total 7 10 19 3" xfId="54437"/>
    <cellStyle name="Total 7 10 19 4" xfId="54438"/>
    <cellStyle name="Total 7 10 2" xfId="54439"/>
    <cellStyle name="Total 7 10 2 2" xfId="54440"/>
    <cellStyle name="Total 7 10 2 3" xfId="54441"/>
    <cellStyle name="Total 7 10 2 4" xfId="54442"/>
    <cellStyle name="Total 7 10 20" xfId="54443"/>
    <cellStyle name="Total 7 10 20 2" xfId="54444"/>
    <cellStyle name="Total 7 10 20 3" xfId="54445"/>
    <cellStyle name="Total 7 10 20 4" xfId="54446"/>
    <cellStyle name="Total 7 10 21" xfId="54447"/>
    <cellStyle name="Total 7 10 22" xfId="54448"/>
    <cellStyle name="Total 7 10 3" xfId="54449"/>
    <cellStyle name="Total 7 10 3 2" xfId="54450"/>
    <cellStyle name="Total 7 10 3 3" xfId="54451"/>
    <cellStyle name="Total 7 10 3 4" xfId="54452"/>
    <cellStyle name="Total 7 10 4" xfId="54453"/>
    <cellStyle name="Total 7 10 4 2" xfId="54454"/>
    <cellStyle name="Total 7 10 4 3" xfId="54455"/>
    <cellStyle name="Total 7 10 4 4" xfId="54456"/>
    <cellStyle name="Total 7 10 5" xfId="54457"/>
    <cellStyle name="Total 7 10 5 2" xfId="54458"/>
    <cellStyle name="Total 7 10 5 3" xfId="54459"/>
    <cellStyle name="Total 7 10 5 4" xfId="54460"/>
    <cellStyle name="Total 7 10 6" xfId="54461"/>
    <cellStyle name="Total 7 10 6 2" xfId="54462"/>
    <cellStyle name="Total 7 10 6 3" xfId="54463"/>
    <cellStyle name="Total 7 10 6 4" xfId="54464"/>
    <cellStyle name="Total 7 10 7" xfId="54465"/>
    <cellStyle name="Total 7 10 7 2" xfId="54466"/>
    <cellStyle name="Total 7 10 7 3" xfId="54467"/>
    <cellStyle name="Total 7 10 7 4" xfId="54468"/>
    <cellStyle name="Total 7 10 8" xfId="54469"/>
    <cellStyle name="Total 7 10 8 2" xfId="54470"/>
    <cellStyle name="Total 7 10 8 3" xfId="54471"/>
    <cellStyle name="Total 7 10 8 4" xfId="54472"/>
    <cellStyle name="Total 7 10 9" xfId="54473"/>
    <cellStyle name="Total 7 10 9 2" xfId="54474"/>
    <cellStyle name="Total 7 10 9 3" xfId="54475"/>
    <cellStyle name="Total 7 10 9 4" xfId="54476"/>
    <cellStyle name="Total 7 11" xfId="54477"/>
    <cellStyle name="Total 7 11 10" xfId="54478"/>
    <cellStyle name="Total 7 11 10 2" xfId="54479"/>
    <cellStyle name="Total 7 11 10 3" xfId="54480"/>
    <cellStyle name="Total 7 11 10 4" xfId="54481"/>
    <cellStyle name="Total 7 11 11" xfId="54482"/>
    <cellStyle name="Total 7 11 11 2" xfId="54483"/>
    <cellStyle name="Total 7 11 11 3" xfId="54484"/>
    <cellStyle name="Total 7 11 11 4" xfId="54485"/>
    <cellStyle name="Total 7 11 12" xfId="54486"/>
    <cellStyle name="Total 7 11 12 2" xfId="54487"/>
    <cellStyle name="Total 7 11 12 3" xfId="54488"/>
    <cellStyle name="Total 7 11 12 4" xfId="54489"/>
    <cellStyle name="Total 7 11 13" xfId="54490"/>
    <cellStyle name="Total 7 11 13 2" xfId="54491"/>
    <cellStyle name="Total 7 11 13 3" xfId="54492"/>
    <cellStyle name="Total 7 11 13 4" xfId="54493"/>
    <cellStyle name="Total 7 11 14" xfId="54494"/>
    <cellStyle name="Total 7 11 14 2" xfId="54495"/>
    <cellStyle name="Total 7 11 14 3" xfId="54496"/>
    <cellStyle name="Total 7 11 14 4" xfId="54497"/>
    <cellStyle name="Total 7 11 15" xfId="54498"/>
    <cellStyle name="Total 7 11 15 2" xfId="54499"/>
    <cellStyle name="Total 7 11 15 3" xfId="54500"/>
    <cellStyle name="Total 7 11 15 4" xfId="54501"/>
    <cellStyle name="Total 7 11 16" xfId="54502"/>
    <cellStyle name="Total 7 11 16 2" xfId="54503"/>
    <cellStyle name="Total 7 11 16 3" xfId="54504"/>
    <cellStyle name="Total 7 11 16 4" xfId="54505"/>
    <cellStyle name="Total 7 11 17" xfId="54506"/>
    <cellStyle name="Total 7 11 17 2" xfId="54507"/>
    <cellStyle name="Total 7 11 17 3" xfId="54508"/>
    <cellStyle name="Total 7 11 17 4" xfId="54509"/>
    <cellStyle name="Total 7 11 18" xfId="54510"/>
    <cellStyle name="Total 7 11 18 2" xfId="54511"/>
    <cellStyle name="Total 7 11 18 3" xfId="54512"/>
    <cellStyle name="Total 7 11 18 4" xfId="54513"/>
    <cellStyle name="Total 7 11 19" xfId="54514"/>
    <cellStyle name="Total 7 11 19 2" xfId="54515"/>
    <cellStyle name="Total 7 11 19 3" xfId="54516"/>
    <cellStyle name="Total 7 11 19 4" xfId="54517"/>
    <cellStyle name="Total 7 11 2" xfId="54518"/>
    <cellStyle name="Total 7 11 2 2" xfId="54519"/>
    <cellStyle name="Total 7 11 2 3" xfId="54520"/>
    <cellStyle name="Total 7 11 2 4" xfId="54521"/>
    <cellStyle name="Total 7 11 20" xfId="54522"/>
    <cellStyle name="Total 7 11 20 2" xfId="54523"/>
    <cellStyle name="Total 7 11 20 3" xfId="54524"/>
    <cellStyle name="Total 7 11 20 4" xfId="54525"/>
    <cellStyle name="Total 7 11 21" xfId="54526"/>
    <cellStyle name="Total 7 11 22" xfId="54527"/>
    <cellStyle name="Total 7 11 3" xfId="54528"/>
    <cellStyle name="Total 7 11 3 2" xfId="54529"/>
    <cellStyle name="Total 7 11 3 3" xfId="54530"/>
    <cellStyle name="Total 7 11 3 4" xfId="54531"/>
    <cellStyle name="Total 7 11 4" xfId="54532"/>
    <cellStyle name="Total 7 11 4 2" xfId="54533"/>
    <cellStyle name="Total 7 11 4 3" xfId="54534"/>
    <cellStyle name="Total 7 11 4 4" xfId="54535"/>
    <cellStyle name="Total 7 11 5" xfId="54536"/>
    <cellStyle name="Total 7 11 5 2" xfId="54537"/>
    <cellStyle name="Total 7 11 5 3" xfId="54538"/>
    <cellStyle name="Total 7 11 5 4" xfId="54539"/>
    <cellStyle name="Total 7 11 6" xfId="54540"/>
    <cellStyle name="Total 7 11 6 2" xfId="54541"/>
    <cellStyle name="Total 7 11 6 3" xfId="54542"/>
    <cellStyle name="Total 7 11 6 4" xfId="54543"/>
    <cellStyle name="Total 7 11 7" xfId="54544"/>
    <cellStyle name="Total 7 11 7 2" xfId="54545"/>
    <cellStyle name="Total 7 11 7 3" xfId="54546"/>
    <cellStyle name="Total 7 11 7 4" xfId="54547"/>
    <cellStyle name="Total 7 11 8" xfId="54548"/>
    <cellStyle name="Total 7 11 8 2" xfId="54549"/>
    <cellStyle name="Total 7 11 8 3" xfId="54550"/>
    <cellStyle name="Total 7 11 8 4" xfId="54551"/>
    <cellStyle name="Total 7 11 9" xfId="54552"/>
    <cellStyle name="Total 7 11 9 2" xfId="54553"/>
    <cellStyle name="Total 7 11 9 3" xfId="54554"/>
    <cellStyle name="Total 7 11 9 4" xfId="54555"/>
    <cellStyle name="Total 7 12" xfId="54556"/>
    <cellStyle name="Total 7 12 2" xfId="54557"/>
    <cellStyle name="Total 7 12 3" xfId="54558"/>
    <cellStyle name="Total 7 12 4" xfId="54559"/>
    <cellStyle name="Total 7 13" xfId="54560"/>
    <cellStyle name="Total 7 13 2" xfId="54561"/>
    <cellStyle name="Total 7 13 3" xfId="54562"/>
    <cellStyle name="Total 7 13 4" xfId="54563"/>
    <cellStyle name="Total 7 14" xfId="54564"/>
    <cellStyle name="Total 7 14 2" xfId="54565"/>
    <cellStyle name="Total 7 14 3" xfId="54566"/>
    <cellStyle name="Total 7 14 4" xfId="54567"/>
    <cellStyle name="Total 7 15" xfId="54568"/>
    <cellStyle name="Total 7 15 2" xfId="54569"/>
    <cellStyle name="Total 7 15 3" xfId="54570"/>
    <cellStyle name="Total 7 15 4" xfId="54571"/>
    <cellStyle name="Total 7 16" xfId="54572"/>
    <cellStyle name="Total 7 16 2" xfId="54573"/>
    <cellStyle name="Total 7 16 3" xfId="54574"/>
    <cellStyle name="Total 7 16 4" xfId="54575"/>
    <cellStyle name="Total 7 17" xfId="54576"/>
    <cellStyle name="Total 7 17 2" xfId="54577"/>
    <cellStyle name="Total 7 17 3" xfId="54578"/>
    <cellStyle name="Total 7 17 4" xfId="54579"/>
    <cellStyle name="Total 7 18" xfId="54580"/>
    <cellStyle name="Total 7 18 2" xfId="54581"/>
    <cellStyle name="Total 7 18 3" xfId="54582"/>
    <cellStyle name="Total 7 18 4" xfId="54583"/>
    <cellStyle name="Total 7 19" xfId="54584"/>
    <cellStyle name="Total 7 19 2" xfId="54585"/>
    <cellStyle name="Total 7 19 3" xfId="54586"/>
    <cellStyle name="Total 7 19 4" xfId="54587"/>
    <cellStyle name="Total 7 2" xfId="54588"/>
    <cellStyle name="Total 7 2 10" xfId="54589"/>
    <cellStyle name="Total 7 2 10 2" xfId="54590"/>
    <cellStyle name="Total 7 2 10 3" xfId="54591"/>
    <cellStyle name="Total 7 2 10 4" xfId="54592"/>
    <cellStyle name="Total 7 2 11" xfId="54593"/>
    <cellStyle name="Total 7 2 11 2" xfId="54594"/>
    <cellStyle name="Total 7 2 11 3" xfId="54595"/>
    <cellStyle name="Total 7 2 11 4" xfId="54596"/>
    <cellStyle name="Total 7 2 12" xfId="54597"/>
    <cellStyle name="Total 7 2 12 2" xfId="54598"/>
    <cellStyle name="Total 7 2 12 3" xfId="54599"/>
    <cellStyle name="Total 7 2 12 4" xfId="54600"/>
    <cellStyle name="Total 7 2 13" xfId="54601"/>
    <cellStyle name="Total 7 2 13 2" xfId="54602"/>
    <cellStyle name="Total 7 2 13 3" xfId="54603"/>
    <cellStyle name="Total 7 2 13 4" xfId="54604"/>
    <cellStyle name="Total 7 2 14" xfId="54605"/>
    <cellStyle name="Total 7 2 14 2" xfId="54606"/>
    <cellStyle name="Total 7 2 14 3" xfId="54607"/>
    <cellStyle name="Total 7 2 14 4" xfId="54608"/>
    <cellStyle name="Total 7 2 15" xfId="54609"/>
    <cellStyle name="Total 7 2 15 2" xfId="54610"/>
    <cellStyle name="Total 7 2 15 3" xfId="54611"/>
    <cellStyle name="Total 7 2 15 4" xfId="54612"/>
    <cellStyle name="Total 7 2 16" xfId="54613"/>
    <cellStyle name="Total 7 2 16 2" xfId="54614"/>
    <cellStyle name="Total 7 2 16 3" xfId="54615"/>
    <cellStyle name="Total 7 2 16 4" xfId="54616"/>
    <cellStyle name="Total 7 2 17" xfId="54617"/>
    <cellStyle name="Total 7 2 17 2" xfId="54618"/>
    <cellStyle name="Total 7 2 17 3" xfId="54619"/>
    <cellStyle name="Total 7 2 17 4" xfId="54620"/>
    <cellStyle name="Total 7 2 18" xfId="54621"/>
    <cellStyle name="Total 7 2 18 2" xfId="54622"/>
    <cellStyle name="Total 7 2 18 3" xfId="54623"/>
    <cellStyle name="Total 7 2 18 4" xfId="54624"/>
    <cellStyle name="Total 7 2 19" xfId="54625"/>
    <cellStyle name="Total 7 2 19 2" xfId="54626"/>
    <cellStyle name="Total 7 2 19 3" xfId="54627"/>
    <cellStyle name="Total 7 2 19 4" xfId="54628"/>
    <cellStyle name="Total 7 2 2" xfId="54629"/>
    <cellStyle name="Total 7 2 2 2" xfId="54630"/>
    <cellStyle name="Total 7 2 2 3" xfId="54631"/>
    <cellStyle name="Total 7 2 2 4" xfId="54632"/>
    <cellStyle name="Total 7 2 20" xfId="54633"/>
    <cellStyle name="Total 7 2 20 2" xfId="54634"/>
    <cellStyle name="Total 7 2 20 3" xfId="54635"/>
    <cellStyle name="Total 7 2 20 4" xfId="54636"/>
    <cellStyle name="Total 7 2 21" xfId="54637"/>
    <cellStyle name="Total 7 2 22" xfId="54638"/>
    <cellStyle name="Total 7 2 3" xfId="54639"/>
    <cellStyle name="Total 7 2 3 2" xfId="54640"/>
    <cellStyle name="Total 7 2 3 3" xfId="54641"/>
    <cellStyle name="Total 7 2 3 4" xfId="54642"/>
    <cellStyle name="Total 7 2 4" xfId="54643"/>
    <cellStyle name="Total 7 2 4 2" xfId="54644"/>
    <cellStyle name="Total 7 2 4 3" xfId="54645"/>
    <cellStyle name="Total 7 2 4 4" xfId="54646"/>
    <cellStyle name="Total 7 2 5" xfId="54647"/>
    <cellStyle name="Total 7 2 5 2" xfId="54648"/>
    <cellStyle name="Total 7 2 5 3" xfId="54649"/>
    <cellStyle name="Total 7 2 5 4" xfId="54650"/>
    <cellStyle name="Total 7 2 6" xfId="54651"/>
    <cellStyle name="Total 7 2 6 2" xfId="54652"/>
    <cellStyle name="Total 7 2 6 3" xfId="54653"/>
    <cellStyle name="Total 7 2 6 4" xfId="54654"/>
    <cellStyle name="Total 7 2 7" xfId="54655"/>
    <cellStyle name="Total 7 2 7 2" xfId="54656"/>
    <cellStyle name="Total 7 2 7 3" xfId="54657"/>
    <cellStyle name="Total 7 2 7 4" xfId="54658"/>
    <cellStyle name="Total 7 2 8" xfId="54659"/>
    <cellStyle name="Total 7 2 8 2" xfId="54660"/>
    <cellStyle name="Total 7 2 8 3" xfId="54661"/>
    <cellStyle name="Total 7 2 8 4" xfId="54662"/>
    <cellStyle name="Total 7 2 9" xfId="54663"/>
    <cellStyle name="Total 7 2 9 2" xfId="54664"/>
    <cellStyle name="Total 7 2 9 3" xfId="54665"/>
    <cellStyle name="Total 7 2 9 4" xfId="54666"/>
    <cellStyle name="Total 7 20" xfId="54667"/>
    <cellStyle name="Total 7 20 2" xfId="54668"/>
    <cellStyle name="Total 7 20 3" xfId="54669"/>
    <cellStyle name="Total 7 20 4" xfId="54670"/>
    <cellStyle name="Total 7 21" xfId="54671"/>
    <cellStyle name="Total 7 21 2" xfId="54672"/>
    <cellStyle name="Total 7 21 3" xfId="54673"/>
    <cellStyle name="Total 7 21 4" xfId="54674"/>
    <cellStyle name="Total 7 22" xfId="54675"/>
    <cellStyle name="Total 7 22 2" xfId="54676"/>
    <cellStyle name="Total 7 22 3" xfId="54677"/>
    <cellStyle name="Total 7 22 4" xfId="54678"/>
    <cellStyle name="Total 7 23" xfId="54679"/>
    <cellStyle name="Total 7 23 2" xfId="54680"/>
    <cellStyle name="Total 7 23 3" xfId="54681"/>
    <cellStyle name="Total 7 23 4" xfId="54682"/>
    <cellStyle name="Total 7 24" xfId="54683"/>
    <cellStyle name="Total 7 24 2" xfId="54684"/>
    <cellStyle name="Total 7 24 3" xfId="54685"/>
    <cellStyle name="Total 7 24 4" xfId="54686"/>
    <cellStyle name="Total 7 25" xfId="54687"/>
    <cellStyle name="Total 7 25 2" xfId="54688"/>
    <cellStyle name="Total 7 25 3" xfId="54689"/>
    <cellStyle name="Total 7 25 4" xfId="54690"/>
    <cellStyle name="Total 7 26" xfId="54691"/>
    <cellStyle name="Total 7 26 2" xfId="54692"/>
    <cellStyle name="Total 7 26 3" xfId="54693"/>
    <cellStyle name="Total 7 26 4" xfId="54694"/>
    <cellStyle name="Total 7 27" xfId="54695"/>
    <cellStyle name="Total 7 27 2" xfId="54696"/>
    <cellStyle name="Total 7 27 3" xfId="54697"/>
    <cellStyle name="Total 7 27 4" xfId="54698"/>
    <cellStyle name="Total 7 28" xfId="54699"/>
    <cellStyle name="Total 7 28 2" xfId="54700"/>
    <cellStyle name="Total 7 28 3" xfId="54701"/>
    <cellStyle name="Total 7 28 4" xfId="54702"/>
    <cellStyle name="Total 7 29" xfId="54703"/>
    <cellStyle name="Total 7 29 2" xfId="54704"/>
    <cellStyle name="Total 7 29 3" xfId="54705"/>
    <cellStyle name="Total 7 29 4" xfId="54706"/>
    <cellStyle name="Total 7 3" xfId="54707"/>
    <cellStyle name="Total 7 3 10" xfId="54708"/>
    <cellStyle name="Total 7 3 10 2" xfId="54709"/>
    <cellStyle name="Total 7 3 10 3" xfId="54710"/>
    <cellStyle name="Total 7 3 10 4" xfId="54711"/>
    <cellStyle name="Total 7 3 11" xfId="54712"/>
    <cellStyle name="Total 7 3 11 2" xfId="54713"/>
    <cellStyle name="Total 7 3 11 3" xfId="54714"/>
    <cellStyle name="Total 7 3 11 4" xfId="54715"/>
    <cellStyle name="Total 7 3 12" xfId="54716"/>
    <cellStyle name="Total 7 3 12 2" xfId="54717"/>
    <cellStyle name="Total 7 3 12 3" xfId="54718"/>
    <cellStyle name="Total 7 3 12 4" xfId="54719"/>
    <cellStyle name="Total 7 3 13" xfId="54720"/>
    <cellStyle name="Total 7 3 13 2" xfId="54721"/>
    <cellStyle name="Total 7 3 13 3" xfId="54722"/>
    <cellStyle name="Total 7 3 13 4" xfId="54723"/>
    <cellStyle name="Total 7 3 14" xfId="54724"/>
    <cellStyle name="Total 7 3 14 2" xfId="54725"/>
    <cellStyle name="Total 7 3 14 3" xfId="54726"/>
    <cellStyle name="Total 7 3 14 4" xfId="54727"/>
    <cellStyle name="Total 7 3 15" xfId="54728"/>
    <cellStyle name="Total 7 3 15 2" xfId="54729"/>
    <cellStyle name="Total 7 3 15 3" xfId="54730"/>
    <cellStyle name="Total 7 3 15 4" xfId="54731"/>
    <cellStyle name="Total 7 3 16" xfId="54732"/>
    <cellStyle name="Total 7 3 16 2" xfId="54733"/>
    <cellStyle name="Total 7 3 16 3" xfId="54734"/>
    <cellStyle name="Total 7 3 16 4" xfId="54735"/>
    <cellStyle name="Total 7 3 17" xfId="54736"/>
    <cellStyle name="Total 7 3 17 2" xfId="54737"/>
    <cellStyle name="Total 7 3 17 3" xfId="54738"/>
    <cellStyle name="Total 7 3 17 4" xfId="54739"/>
    <cellStyle name="Total 7 3 18" xfId="54740"/>
    <cellStyle name="Total 7 3 18 2" xfId="54741"/>
    <cellStyle name="Total 7 3 18 3" xfId="54742"/>
    <cellStyle name="Total 7 3 18 4" xfId="54743"/>
    <cellStyle name="Total 7 3 19" xfId="54744"/>
    <cellStyle name="Total 7 3 19 2" xfId="54745"/>
    <cellStyle name="Total 7 3 19 3" xfId="54746"/>
    <cellStyle name="Total 7 3 19 4" xfId="54747"/>
    <cellStyle name="Total 7 3 2" xfId="54748"/>
    <cellStyle name="Total 7 3 2 2" xfId="54749"/>
    <cellStyle name="Total 7 3 2 3" xfId="54750"/>
    <cellStyle name="Total 7 3 2 4" xfId="54751"/>
    <cellStyle name="Total 7 3 20" xfId="54752"/>
    <cellStyle name="Total 7 3 20 2" xfId="54753"/>
    <cellStyle name="Total 7 3 20 3" xfId="54754"/>
    <cellStyle name="Total 7 3 20 4" xfId="54755"/>
    <cellStyle name="Total 7 3 21" xfId="54756"/>
    <cellStyle name="Total 7 3 22" xfId="54757"/>
    <cellStyle name="Total 7 3 3" xfId="54758"/>
    <cellStyle name="Total 7 3 3 2" xfId="54759"/>
    <cellStyle name="Total 7 3 3 3" xfId="54760"/>
    <cellStyle name="Total 7 3 3 4" xfId="54761"/>
    <cellStyle name="Total 7 3 4" xfId="54762"/>
    <cellStyle name="Total 7 3 4 2" xfId="54763"/>
    <cellStyle name="Total 7 3 4 3" xfId="54764"/>
    <cellStyle name="Total 7 3 4 4" xfId="54765"/>
    <cellStyle name="Total 7 3 5" xfId="54766"/>
    <cellStyle name="Total 7 3 5 2" xfId="54767"/>
    <cellStyle name="Total 7 3 5 3" xfId="54768"/>
    <cellStyle name="Total 7 3 5 4" xfId="54769"/>
    <cellStyle name="Total 7 3 6" xfId="54770"/>
    <cellStyle name="Total 7 3 6 2" xfId="54771"/>
    <cellStyle name="Total 7 3 6 3" xfId="54772"/>
    <cellStyle name="Total 7 3 6 4" xfId="54773"/>
    <cellStyle name="Total 7 3 7" xfId="54774"/>
    <cellStyle name="Total 7 3 7 2" xfId="54775"/>
    <cellStyle name="Total 7 3 7 3" xfId="54776"/>
    <cellStyle name="Total 7 3 7 4" xfId="54777"/>
    <cellStyle name="Total 7 3 8" xfId="54778"/>
    <cellStyle name="Total 7 3 8 2" xfId="54779"/>
    <cellStyle name="Total 7 3 8 3" xfId="54780"/>
    <cellStyle name="Total 7 3 8 4" xfId="54781"/>
    <cellStyle name="Total 7 3 9" xfId="54782"/>
    <cellStyle name="Total 7 3 9 2" xfId="54783"/>
    <cellStyle name="Total 7 3 9 3" xfId="54784"/>
    <cellStyle name="Total 7 3 9 4" xfId="54785"/>
    <cellStyle name="Total 7 30" xfId="54786"/>
    <cellStyle name="Total 7 30 2" xfId="54787"/>
    <cellStyle name="Total 7 30 3" xfId="54788"/>
    <cellStyle name="Total 7 30 4" xfId="54789"/>
    <cellStyle name="Total 7 31" xfId="54790"/>
    <cellStyle name="Total 7 32" xfId="54791"/>
    <cellStyle name="Total 7 33" xfId="54792"/>
    <cellStyle name="Total 7 4" xfId="54793"/>
    <cellStyle name="Total 7 4 10" xfId="54794"/>
    <cellStyle name="Total 7 4 10 2" xfId="54795"/>
    <cellStyle name="Total 7 4 10 3" xfId="54796"/>
    <cellStyle name="Total 7 4 10 4" xfId="54797"/>
    <cellStyle name="Total 7 4 11" xfId="54798"/>
    <cellStyle name="Total 7 4 11 2" xfId="54799"/>
    <cellStyle name="Total 7 4 11 3" xfId="54800"/>
    <cellStyle name="Total 7 4 11 4" xfId="54801"/>
    <cellStyle name="Total 7 4 12" xfId="54802"/>
    <cellStyle name="Total 7 4 12 2" xfId="54803"/>
    <cellStyle name="Total 7 4 12 3" xfId="54804"/>
    <cellStyle name="Total 7 4 12 4" xfId="54805"/>
    <cellStyle name="Total 7 4 13" xfId="54806"/>
    <cellStyle name="Total 7 4 13 2" xfId="54807"/>
    <cellStyle name="Total 7 4 13 3" xfId="54808"/>
    <cellStyle name="Total 7 4 13 4" xfId="54809"/>
    <cellStyle name="Total 7 4 14" xfId="54810"/>
    <cellStyle name="Total 7 4 14 2" xfId="54811"/>
    <cellStyle name="Total 7 4 14 3" xfId="54812"/>
    <cellStyle name="Total 7 4 14 4" xfId="54813"/>
    <cellStyle name="Total 7 4 15" xfId="54814"/>
    <cellStyle name="Total 7 4 15 2" xfId="54815"/>
    <cellStyle name="Total 7 4 15 3" xfId="54816"/>
    <cellStyle name="Total 7 4 15 4" xfId="54817"/>
    <cellStyle name="Total 7 4 16" xfId="54818"/>
    <cellStyle name="Total 7 4 16 2" xfId="54819"/>
    <cellStyle name="Total 7 4 16 3" xfId="54820"/>
    <cellStyle name="Total 7 4 16 4" xfId="54821"/>
    <cellStyle name="Total 7 4 17" xfId="54822"/>
    <cellStyle name="Total 7 4 17 2" xfId="54823"/>
    <cellStyle name="Total 7 4 17 3" xfId="54824"/>
    <cellStyle name="Total 7 4 17 4" xfId="54825"/>
    <cellStyle name="Total 7 4 18" xfId="54826"/>
    <cellStyle name="Total 7 4 18 2" xfId="54827"/>
    <cellStyle name="Total 7 4 18 3" xfId="54828"/>
    <cellStyle name="Total 7 4 18 4" xfId="54829"/>
    <cellStyle name="Total 7 4 19" xfId="54830"/>
    <cellStyle name="Total 7 4 19 2" xfId="54831"/>
    <cellStyle name="Total 7 4 19 3" xfId="54832"/>
    <cellStyle name="Total 7 4 19 4" xfId="54833"/>
    <cellStyle name="Total 7 4 2" xfId="54834"/>
    <cellStyle name="Total 7 4 2 2" xfId="54835"/>
    <cellStyle name="Total 7 4 2 3" xfId="54836"/>
    <cellStyle name="Total 7 4 2 4" xfId="54837"/>
    <cellStyle name="Total 7 4 20" xfId="54838"/>
    <cellStyle name="Total 7 4 20 2" xfId="54839"/>
    <cellStyle name="Total 7 4 20 3" xfId="54840"/>
    <cellStyle name="Total 7 4 20 4" xfId="54841"/>
    <cellStyle name="Total 7 4 21" xfId="54842"/>
    <cellStyle name="Total 7 4 22" xfId="54843"/>
    <cellStyle name="Total 7 4 3" xfId="54844"/>
    <cellStyle name="Total 7 4 3 2" xfId="54845"/>
    <cellStyle name="Total 7 4 3 3" xfId="54846"/>
    <cellStyle name="Total 7 4 3 4" xfId="54847"/>
    <cellStyle name="Total 7 4 4" xfId="54848"/>
    <cellStyle name="Total 7 4 4 2" xfId="54849"/>
    <cellStyle name="Total 7 4 4 3" xfId="54850"/>
    <cellStyle name="Total 7 4 4 4" xfId="54851"/>
    <cellStyle name="Total 7 4 5" xfId="54852"/>
    <cellStyle name="Total 7 4 5 2" xfId="54853"/>
    <cellStyle name="Total 7 4 5 3" xfId="54854"/>
    <cellStyle name="Total 7 4 5 4" xfId="54855"/>
    <cellStyle name="Total 7 4 6" xfId="54856"/>
    <cellStyle name="Total 7 4 6 2" xfId="54857"/>
    <cellStyle name="Total 7 4 6 3" xfId="54858"/>
    <cellStyle name="Total 7 4 6 4" xfId="54859"/>
    <cellStyle name="Total 7 4 7" xfId="54860"/>
    <cellStyle name="Total 7 4 7 2" xfId="54861"/>
    <cellStyle name="Total 7 4 7 3" xfId="54862"/>
    <cellStyle name="Total 7 4 7 4" xfId="54863"/>
    <cellStyle name="Total 7 4 8" xfId="54864"/>
    <cellStyle name="Total 7 4 8 2" xfId="54865"/>
    <cellStyle name="Total 7 4 8 3" xfId="54866"/>
    <cellStyle name="Total 7 4 8 4" xfId="54867"/>
    <cellStyle name="Total 7 4 9" xfId="54868"/>
    <cellStyle name="Total 7 4 9 2" xfId="54869"/>
    <cellStyle name="Total 7 4 9 3" xfId="54870"/>
    <cellStyle name="Total 7 4 9 4" xfId="54871"/>
    <cellStyle name="Total 7 5" xfId="54872"/>
    <cellStyle name="Total 7 5 10" xfId="54873"/>
    <cellStyle name="Total 7 5 10 2" xfId="54874"/>
    <cellStyle name="Total 7 5 10 3" xfId="54875"/>
    <cellStyle name="Total 7 5 10 4" xfId="54876"/>
    <cellStyle name="Total 7 5 11" xfId="54877"/>
    <cellStyle name="Total 7 5 11 2" xfId="54878"/>
    <cellStyle name="Total 7 5 11 3" xfId="54879"/>
    <cellStyle name="Total 7 5 11 4" xfId="54880"/>
    <cellStyle name="Total 7 5 12" xfId="54881"/>
    <cellStyle name="Total 7 5 12 2" xfId="54882"/>
    <cellStyle name="Total 7 5 12 3" xfId="54883"/>
    <cellStyle name="Total 7 5 12 4" xfId="54884"/>
    <cellStyle name="Total 7 5 13" xfId="54885"/>
    <cellStyle name="Total 7 5 13 2" xfId="54886"/>
    <cellStyle name="Total 7 5 13 3" xfId="54887"/>
    <cellStyle name="Total 7 5 13 4" xfId="54888"/>
    <cellStyle name="Total 7 5 14" xfId="54889"/>
    <cellStyle name="Total 7 5 14 2" xfId="54890"/>
    <cellStyle name="Total 7 5 14 3" xfId="54891"/>
    <cellStyle name="Total 7 5 14 4" xfId="54892"/>
    <cellStyle name="Total 7 5 15" xfId="54893"/>
    <cellStyle name="Total 7 5 15 2" xfId="54894"/>
    <cellStyle name="Total 7 5 15 3" xfId="54895"/>
    <cellStyle name="Total 7 5 15 4" xfId="54896"/>
    <cellStyle name="Total 7 5 16" xfId="54897"/>
    <cellStyle name="Total 7 5 16 2" xfId="54898"/>
    <cellStyle name="Total 7 5 16 3" xfId="54899"/>
    <cellStyle name="Total 7 5 16 4" xfId="54900"/>
    <cellStyle name="Total 7 5 17" xfId="54901"/>
    <cellStyle name="Total 7 5 17 2" xfId="54902"/>
    <cellStyle name="Total 7 5 17 3" xfId="54903"/>
    <cellStyle name="Total 7 5 17 4" xfId="54904"/>
    <cellStyle name="Total 7 5 18" xfId="54905"/>
    <cellStyle name="Total 7 5 18 2" xfId="54906"/>
    <cellStyle name="Total 7 5 18 3" xfId="54907"/>
    <cellStyle name="Total 7 5 18 4" xfId="54908"/>
    <cellStyle name="Total 7 5 19" xfId="54909"/>
    <cellStyle name="Total 7 5 19 2" xfId="54910"/>
    <cellStyle name="Total 7 5 19 3" xfId="54911"/>
    <cellStyle name="Total 7 5 19 4" xfId="54912"/>
    <cellStyle name="Total 7 5 2" xfId="54913"/>
    <cellStyle name="Total 7 5 2 2" xfId="54914"/>
    <cellStyle name="Total 7 5 2 3" xfId="54915"/>
    <cellStyle name="Total 7 5 2 4" xfId="54916"/>
    <cellStyle name="Total 7 5 20" xfId="54917"/>
    <cellStyle name="Total 7 5 20 2" xfId="54918"/>
    <cellStyle name="Total 7 5 20 3" xfId="54919"/>
    <cellStyle name="Total 7 5 20 4" xfId="54920"/>
    <cellStyle name="Total 7 5 21" xfId="54921"/>
    <cellStyle name="Total 7 5 22" xfId="54922"/>
    <cellStyle name="Total 7 5 3" xfId="54923"/>
    <cellStyle name="Total 7 5 3 2" xfId="54924"/>
    <cellStyle name="Total 7 5 3 3" xfId="54925"/>
    <cellStyle name="Total 7 5 3 4" xfId="54926"/>
    <cellStyle name="Total 7 5 4" xfId="54927"/>
    <cellStyle name="Total 7 5 4 2" xfId="54928"/>
    <cellStyle name="Total 7 5 4 3" xfId="54929"/>
    <cellStyle name="Total 7 5 4 4" xfId="54930"/>
    <cellStyle name="Total 7 5 5" xfId="54931"/>
    <cellStyle name="Total 7 5 5 2" xfId="54932"/>
    <cellStyle name="Total 7 5 5 3" xfId="54933"/>
    <cellStyle name="Total 7 5 5 4" xfId="54934"/>
    <cellStyle name="Total 7 5 6" xfId="54935"/>
    <cellStyle name="Total 7 5 6 2" xfId="54936"/>
    <cellStyle name="Total 7 5 6 3" xfId="54937"/>
    <cellStyle name="Total 7 5 6 4" xfId="54938"/>
    <cellStyle name="Total 7 5 7" xfId="54939"/>
    <cellStyle name="Total 7 5 7 2" xfId="54940"/>
    <cellStyle name="Total 7 5 7 3" xfId="54941"/>
    <cellStyle name="Total 7 5 7 4" xfId="54942"/>
    <cellStyle name="Total 7 5 8" xfId="54943"/>
    <cellStyle name="Total 7 5 8 2" xfId="54944"/>
    <cellStyle name="Total 7 5 8 3" xfId="54945"/>
    <cellStyle name="Total 7 5 8 4" xfId="54946"/>
    <cellStyle name="Total 7 5 9" xfId="54947"/>
    <cellStyle name="Total 7 5 9 2" xfId="54948"/>
    <cellStyle name="Total 7 5 9 3" xfId="54949"/>
    <cellStyle name="Total 7 5 9 4" xfId="54950"/>
    <cellStyle name="Total 7 6" xfId="54951"/>
    <cellStyle name="Total 7 6 10" xfId="54952"/>
    <cellStyle name="Total 7 6 10 2" xfId="54953"/>
    <cellStyle name="Total 7 6 10 3" xfId="54954"/>
    <cellStyle name="Total 7 6 10 4" xfId="54955"/>
    <cellStyle name="Total 7 6 11" xfId="54956"/>
    <cellStyle name="Total 7 6 11 2" xfId="54957"/>
    <cellStyle name="Total 7 6 11 3" xfId="54958"/>
    <cellStyle name="Total 7 6 11 4" xfId="54959"/>
    <cellStyle name="Total 7 6 12" xfId="54960"/>
    <cellStyle name="Total 7 6 12 2" xfId="54961"/>
    <cellStyle name="Total 7 6 12 3" xfId="54962"/>
    <cellStyle name="Total 7 6 12 4" xfId="54963"/>
    <cellStyle name="Total 7 6 13" xfId="54964"/>
    <cellStyle name="Total 7 6 13 2" xfId="54965"/>
    <cellStyle name="Total 7 6 13 3" xfId="54966"/>
    <cellStyle name="Total 7 6 13 4" xfId="54967"/>
    <cellStyle name="Total 7 6 14" xfId="54968"/>
    <cellStyle name="Total 7 6 14 2" xfId="54969"/>
    <cellStyle name="Total 7 6 14 3" xfId="54970"/>
    <cellStyle name="Total 7 6 14 4" xfId="54971"/>
    <cellStyle name="Total 7 6 15" xfId="54972"/>
    <cellStyle name="Total 7 6 15 2" xfId="54973"/>
    <cellStyle name="Total 7 6 15 3" xfId="54974"/>
    <cellStyle name="Total 7 6 15 4" xfId="54975"/>
    <cellStyle name="Total 7 6 16" xfId="54976"/>
    <cellStyle name="Total 7 6 16 2" xfId="54977"/>
    <cellStyle name="Total 7 6 16 3" xfId="54978"/>
    <cellStyle name="Total 7 6 16 4" xfId="54979"/>
    <cellStyle name="Total 7 6 17" xfId="54980"/>
    <cellStyle name="Total 7 6 17 2" xfId="54981"/>
    <cellStyle name="Total 7 6 17 3" xfId="54982"/>
    <cellStyle name="Total 7 6 17 4" xfId="54983"/>
    <cellStyle name="Total 7 6 18" xfId="54984"/>
    <cellStyle name="Total 7 6 18 2" xfId="54985"/>
    <cellStyle name="Total 7 6 18 3" xfId="54986"/>
    <cellStyle name="Total 7 6 18 4" xfId="54987"/>
    <cellStyle name="Total 7 6 19" xfId="54988"/>
    <cellStyle name="Total 7 6 19 2" xfId="54989"/>
    <cellStyle name="Total 7 6 19 3" xfId="54990"/>
    <cellStyle name="Total 7 6 19 4" xfId="54991"/>
    <cellStyle name="Total 7 6 2" xfId="54992"/>
    <cellStyle name="Total 7 6 2 2" xfId="54993"/>
    <cellStyle name="Total 7 6 2 3" xfId="54994"/>
    <cellStyle name="Total 7 6 2 4" xfId="54995"/>
    <cellStyle name="Total 7 6 20" xfId="54996"/>
    <cellStyle name="Total 7 6 20 2" xfId="54997"/>
    <cellStyle name="Total 7 6 20 3" xfId="54998"/>
    <cellStyle name="Total 7 6 20 4" xfId="54999"/>
    <cellStyle name="Total 7 6 21" xfId="55000"/>
    <cellStyle name="Total 7 6 22" xfId="55001"/>
    <cellStyle name="Total 7 6 3" xfId="55002"/>
    <cellStyle name="Total 7 6 3 2" xfId="55003"/>
    <cellStyle name="Total 7 6 3 3" xfId="55004"/>
    <cellStyle name="Total 7 6 3 4" xfId="55005"/>
    <cellStyle name="Total 7 6 4" xfId="55006"/>
    <cellStyle name="Total 7 6 4 2" xfId="55007"/>
    <cellStyle name="Total 7 6 4 3" xfId="55008"/>
    <cellStyle name="Total 7 6 4 4" xfId="55009"/>
    <cellStyle name="Total 7 6 5" xfId="55010"/>
    <cellStyle name="Total 7 6 5 2" xfId="55011"/>
    <cellStyle name="Total 7 6 5 3" xfId="55012"/>
    <cellStyle name="Total 7 6 5 4" xfId="55013"/>
    <cellStyle name="Total 7 6 6" xfId="55014"/>
    <cellStyle name="Total 7 6 6 2" xfId="55015"/>
    <cellStyle name="Total 7 6 6 3" xfId="55016"/>
    <cellStyle name="Total 7 6 6 4" xfId="55017"/>
    <cellStyle name="Total 7 6 7" xfId="55018"/>
    <cellStyle name="Total 7 6 7 2" xfId="55019"/>
    <cellStyle name="Total 7 6 7 3" xfId="55020"/>
    <cellStyle name="Total 7 6 7 4" xfId="55021"/>
    <cellStyle name="Total 7 6 8" xfId="55022"/>
    <cellStyle name="Total 7 6 8 2" xfId="55023"/>
    <cellStyle name="Total 7 6 8 3" xfId="55024"/>
    <cellStyle name="Total 7 6 8 4" xfId="55025"/>
    <cellStyle name="Total 7 6 9" xfId="55026"/>
    <cellStyle name="Total 7 6 9 2" xfId="55027"/>
    <cellStyle name="Total 7 6 9 3" xfId="55028"/>
    <cellStyle name="Total 7 6 9 4" xfId="55029"/>
    <cellStyle name="Total 7 7" xfId="55030"/>
    <cellStyle name="Total 7 7 10" xfId="55031"/>
    <cellStyle name="Total 7 7 10 2" xfId="55032"/>
    <cellStyle name="Total 7 7 10 3" xfId="55033"/>
    <cellStyle name="Total 7 7 10 4" xfId="55034"/>
    <cellStyle name="Total 7 7 11" xfId="55035"/>
    <cellStyle name="Total 7 7 11 2" xfId="55036"/>
    <cellStyle name="Total 7 7 11 3" xfId="55037"/>
    <cellStyle name="Total 7 7 11 4" xfId="55038"/>
    <cellStyle name="Total 7 7 12" xfId="55039"/>
    <cellStyle name="Total 7 7 12 2" xfId="55040"/>
    <cellStyle name="Total 7 7 12 3" xfId="55041"/>
    <cellStyle name="Total 7 7 12 4" xfId="55042"/>
    <cellStyle name="Total 7 7 13" xfId="55043"/>
    <cellStyle name="Total 7 7 13 2" xfId="55044"/>
    <cellStyle name="Total 7 7 13 3" xfId="55045"/>
    <cellStyle name="Total 7 7 13 4" xfId="55046"/>
    <cellStyle name="Total 7 7 14" xfId="55047"/>
    <cellStyle name="Total 7 7 14 2" xfId="55048"/>
    <cellStyle name="Total 7 7 14 3" xfId="55049"/>
    <cellStyle name="Total 7 7 14 4" xfId="55050"/>
    <cellStyle name="Total 7 7 15" xfId="55051"/>
    <cellStyle name="Total 7 7 15 2" xfId="55052"/>
    <cellStyle name="Total 7 7 15 3" xfId="55053"/>
    <cellStyle name="Total 7 7 15 4" xfId="55054"/>
    <cellStyle name="Total 7 7 16" xfId="55055"/>
    <cellStyle name="Total 7 7 16 2" xfId="55056"/>
    <cellStyle name="Total 7 7 16 3" xfId="55057"/>
    <cellStyle name="Total 7 7 16 4" xfId="55058"/>
    <cellStyle name="Total 7 7 17" xfId="55059"/>
    <cellStyle name="Total 7 7 17 2" xfId="55060"/>
    <cellStyle name="Total 7 7 17 3" xfId="55061"/>
    <cellStyle name="Total 7 7 17 4" xfId="55062"/>
    <cellStyle name="Total 7 7 18" xfId="55063"/>
    <cellStyle name="Total 7 7 18 2" xfId="55064"/>
    <cellStyle name="Total 7 7 18 3" xfId="55065"/>
    <cellStyle name="Total 7 7 18 4" xfId="55066"/>
    <cellStyle name="Total 7 7 19" xfId="55067"/>
    <cellStyle name="Total 7 7 19 2" xfId="55068"/>
    <cellStyle name="Total 7 7 19 3" xfId="55069"/>
    <cellStyle name="Total 7 7 19 4" xfId="55070"/>
    <cellStyle name="Total 7 7 2" xfId="55071"/>
    <cellStyle name="Total 7 7 2 2" xfId="55072"/>
    <cellStyle name="Total 7 7 2 3" xfId="55073"/>
    <cellStyle name="Total 7 7 2 4" xfId="55074"/>
    <cellStyle name="Total 7 7 20" xfId="55075"/>
    <cellStyle name="Total 7 7 20 2" xfId="55076"/>
    <cellStyle name="Total 7 7 20 3" xfId="55077"/>
    <cellStyle name="Total 7 7 20 4" xfId="55078"/>
    <cellStyle name="Total 7 7 21" xfId="55079"/>
    <cellStyle name="Total 7 7 22" xfId="55080"/>
    <cellStyle name="Total 7 7 3" xfId="55081"/>
    <cellStyle name="Total 7 7 3 2" xfId="55082"/>
    <cellStyle name="Total 7 7 3 3" xfId="55083"/>
    <cellStyle name="Total 7 7 3 4" xfId="55084"/>
    <cellStyle name="Total 7 7 4" xfId="55085"/>
    <cellStyle name="Total 7 7 4 2" xfId="55086"/>
    <cellStyle name="Total 7 7 4 3" xfId="55087"/>
    <cellStyle name="Total 7 7 4 4" xfId="55088"/>
    <cellStyle name="Total 7 7 5" xfId="55089"/>
    <cellStyle name="Total 7 7 5 2" xfId="55090"/>
    <cellStyle name="Total 7 7 5 3" xfId="55091"/>
    <cellStyle name="Total 7 7 5 4" xfId="55092"/>
    <cellStyle name="Total 7 7 6" xfId="55093"/>
    <cellStyle name="Total 7 7 6 2" xfId="55094"/>
    <cellStyle name="Total 7 7 6 3" xfId="55095"/>
    <cellStyle name="Total 7 7 6 4" xfId="55096"/>
    <cellStyle name="Total 7 7 7" xfId="55097"/>
    <cellStyle name="Total 7 7 7 2" xfId="55098"/>
    <cellStyle name="Total 7 7 7 3" xfId="55099"/>
    <cellStyle name="Total 7 7 7 4" xfId="55100"/>
    <cellStyle name="Total 7 7 8" xfId="55101"/>
    <cellStyle name="Total 7 7 8 2" xfId="55102"/>
    <cellStyle name="Total 7 7 8 3" xfId="55103"/>
    <cellStyle name="Total 7 7 8 4" xfId="55104"/>
    <cellStyle name="Total 7 7 9" xfId="55105"/>
    <cellStyle name="Total 7 7 9 2" xfId="55106"/>
    <cellStyle name="Total 7 7 9 3" xfId="55107"/>
    <cellStyle name="Total 7 7 9 4" xfId="55108"/>
    <cellStyle name="Total 7 8" xfId="55109"/>
    <cellStyle name="Total 7 8 10" xfId="55110"/>
    <cellStyle name="Total 7 8 10 2" xfId="55111"/>
    <cellStyle name="Total 7 8 10 3" xfId="55112"/>
    <cellStyle name="Total 7 8 10 4" xfId="55113"/>
    <cellStyle name="Total 7 8 11" xfId="55114"/>
    <cellStyle name="Total 7 8 11 2" xfId="55115"/>
    <cellStyle name="Total 7 8 11 3" xfId="55116"/>
    <cellStyle name="Total 7 8 11 4" xfId="55117"/>
    <cellStyle name="Total 7 8 12" xfId="55118"/>
    <cellStyle name="Total 7 8 12 2" xfId="55119"/>
    <cellStyle name="Total 7 8 12 3" xfId="55120"/>
    <cellStyle name="Total 7 8 12 4" xfId="55121"/>
    <cellStyle name="Total 7 8 13" xfId="55122"/>
    <cellStyle name="Total 7 8 13 2" xfId="55123"/>
    <cellStyle name="Total 7 8 13 3" xfId="55124"/>
    <cellStyle name="Total 7 8 13 4" xfId="55125"/>
    <cellStyle name="Total 7 8 14" xfId="55126"/>
    <cellStyle name="Total 7 8 14 2" xfId="55127"/>
    <cellStyle name="Total 7 8 14 3" xfId="55128"/>
    <cellStyle name="Total 7 8 14 4" xfId="55129"/>
    <cellStyle name="Total 7 8 15" xfId="55130"/>
    <cellStyle name="Total 7 8 15 2" xfId="55131"/>
    <cellStyle name="Total 7 8 15 3" xfId="55132"/>
    <cellStyle name="Total 7 8 15 4" xfId="55133"/>
    <cellStyle name="Total 7 8 16" xfId="55134"/>
    <cellStyle name="Total 7 8 16 2" xfId="55135"/>
    <cellStyle name="Total 7 8 16 3" xfId="55136"/>
    <cellStyle name="Total 7 8 16 4" xfId="55137"/>
    <cellStyle name="Total 7 8 17" xfId="55138"/>
    <cellStyle name="Total 7 8 17 2" xfId="55139"/>
    <cellStyle name="Total 7 8 17 3" xfId="55140"/>
    <cellStyle name="Total 7 8 17 4" xfId="55141"/>
    <cellStyle name="Total 7 8 18" xfId="55142"/>
    <cellStyle name="Total 7 8 18 2" xfId="55143"/>
    <cellStyle name="Total 7 8 18 3" xfId="55144"/>
    <cellStyle name="Total 7 8 18 4" xfId="55145"/>
    <cellStyle name="Total 7 8 19" xfId="55146"/>
    <cellStyle name="Total 7 8 19 2" xfId="55147"/>
    <cellStyle name="Total 7 8 19 3" xfId="55148"/>
    <cellStyle name="Total 7 8 19 4" xfId="55149"/>
    <cellStyle name="Total 7 8 2" xfId="55150"/>
    <cellStyle name="Total 7 8 2 2" xfId="55151"/>
    <cellStyle name="Total 7 8 2 3" xfId="55152"/>
    <cellStyle name="Total 7 8 2 4" xfId="55153"/>
    <cellStyle name="Total 7 8 20" xfId="55154"/>
    <cellStyle name="Total 7 8 20 2" xfId="55155"/>
    <cellStyle name="Total 7 8 20 3" xfId="55156"/>
    <cellStyle name="Total 7 8 20 4" xfId="55157"/>
    <cellStyle name="Total 7 8 21" xfId="55158"/>
    <cellStyle name="Total 7 8 22" xfId="55159"/>
    <cellStyle name="Total 7 8 3" xfId="55160"/>
    <cellStyle name="Total 7 8 3 2" xfId="55161"/>
    <cellStyle name="Total 7 8 3 3" xfId="55162"/>
    <cellStyle name="Total 7 8 3 4" xfId="55163"/>
    <cellStyle name="Total 7 8 4" xfId="55164"/>
    <cellStyle name="Total 7 8 4 2" xfId="55165"/>
    <cellStyle name="Total 7 8 4 3" xfId="55166"/>
    <cellStyle name="Total 7 8 4 4" xfId="55167"/>
    <cellStyle name="Total 7 8 5" xfId="55168"/>
    <cellStyle name="Total 7 8 5 2" xfId="55169"/>
    <cellStyle name="Total 7 8 5 3" xfId="55170"/>
    <cellStyle name="Total 7 8 5 4" xfId="55171"/>
    <cellStyle name="Total 7 8 6" xfId="55172"/>
    <cellStyle name="Total 7 8 6 2" xfId="55173"/>
    <cellStyle name="Total 7 8 6 3" xfId="55174"/>
    <cellStyle name="Total 7 8 6 4" xfId="55175"/>
    <cellStyle name="Total 7 8 7" xfId="55176"/>
    <cellStyle name="Total 7 8 7 2" xfId="55177"/>
    <cellStyle name="Total 7 8 7 3" xfId="55178"/>
    <cellStyle name="Total 7 8 7 4" xfId="55179"/>
    <cellStyle name="Total 7 8 8" xfId="55180"/>
    <cellStyle name="Total 7 8 8 2" xfId="55181"/>
    <cellStyle name="Total 7 8 8 3" xfId="55182"/>
    <cellStyle name="Total 7 8 8 4" xfId="55183"/>
    <cellStyle name="Total 7 8 9" xfId="55184"/>
    <cellStyle name="Total 7 8 9 2" xfId="55185"/>
    <cellStyle name="Total 7 8 9 3" xfId="55186"/>
    <cellStyle name="Total 7 8 9 4" xfId="55187"/>
    <cellStyle name="Total 7 9" xfId="55188"/>
    <cellStyle name="Total 7 9 10" xfId="55189"/>
    <cellStyle name="Total 7 9 10 2" xfId="55190"/>
    <cellStyle name="Total 7 9 10 3" xfId="55191"/>
    <cellStyle name="Total 7 9 10 4" xfId="55192"/>
    <cellStyle name="Total 7 9 11" xfId="55193"/>
    <cellStyle name="Total 7 9 11 2" xfId="55194"/>
    <cellStyle name="Total 7 9 11 3" xfId="55195"/>
    <cellStyle name="Total 7 9 11 4" xfId="55196"/>
    <cellStyle name="Total 7 9 12" xfId="55197"/>
    <cellStyle name="Total 7 9 12 2" xfId="55198"/>
    <cellStyle name="Total 7 9 12 3" xfId="55199"/>
    <cellStyle name="Total 7 9 12 4" xfId="55200"/>
    <cellStyle name="Total 7 9 13" xfId="55201"/>
    <cellStyle name="Total 7 9 13 2" xfId="55202"/>
    <cellStyle name="Total 7 9 13 3" xfId="55203"/>
    <cellStyle name="Total 7 9 13 4" xfId="55204"/>
    <cellStyle name="Total 7 9 14" xfId="55205"/>
    <cellStyle name="Total 7 9 14 2" xfId="55206"/>
    <cellStyle name="Total 7 9 14 3" xfId="55207"/>
    <cellStyle name="Total 7 9 14 4" xfId="55208"/>
    <cellStyle name="Total 7 9 15" xfId="55209"/>
    <cellStyle name="Total 7 9 15 2" xfId="55210"/>
    <cellStyle name="Total 7 9 15 3" xfId="55211"/>
    <cellStyle name="Total 7 9 15 4" xfId="55212"/>
    <cellStyle name="Total 7 9 16" xfId="55213"/>
    <cellStyle name="Total 7 9 16 2" xfId="55214"/>
    <cellStyle name="Total 7 9 16 3" xfId="55215"/>
    <cellStyle name="Total 7 9 16 4" xfId="55216"/>
    <cellStyle name="Total 7 9 17" xfId="55217"/>
    <cellStyle name="Total 7 9 17 2" xfId="55218"/>
    <cellStyle name="Total 7 9 17 3" xfId="55219"/>
    <cellStyle name="Total 7 9 17 4" xfId="55220"/>
    <cellStyle name="Total 7 9 18" xfId="55221"/>
    <cellStyle name="Total 7 9 18 2" xfId="55222"/>
    <cellStyle name="Total 7 9 18 3" xfId="55223"/>
    <cellStyle name="Total 7 9 18 4" xfId="55224"/>
    <cellStyle name="Total 7 9 19" xfId="55225"/>
    <cellStyle name="Total 7 9 19 2" xfId="55226"/>
    <cellStyle name="Total 7 9 19 3" xfId="55227"/>
    <cellStyle name="Total 7 9 19 4" xfId="55228"/>
    <cellStyle name="Total 7 9 2" xfId="55229"/>
    <cellStyle name="Total 7 9 2 2" xfId="55230"/>
    <cellStyle name="Total 7 9 2 3" xfId="55231"/>
    <cellStyle name="Total 7 9 2 4" xfId="55232"/>
    <cellStyle name="Total 7 9 20" xfId="55233"/>
    <cellStyle name="Total 7 9 20 2" xfId="55234"/>
    <cellStyle name="Total 7 9 20 3" xfId="55235"/>
    <cellStyle name="Total 7 9 20 4" xfId="55236"/>
    <cellStyle name="Total 7 9 21" xfId="55237"/>
    <cellStyle name="Total 7 9 22" xfId="55238"/>
    <cellStyle name="Total 7 9 3" xfId="55239"/>
    <cellStyle name="Total 7 9 3 2" xfId="55240"/>
    <cellStyle name="Total 7 9 3 3" xfId="55241"/>
    <cellStyle name="Total 7 9 3 4" xfId="55242"/>
    <cellStyle name="Total 7 9 4" xfId="55243"/>
    <cellStyle name="Total 7 9 4 2" xfId="55244"/>
    <cellStyle name="Total 7 9 4 3" xfId="55245"/>
    <cellStyle name="Total 7 9 4 4" xfId="55246"/>
    <cellStyle name="Total 7 9 5" xfId="55247"/>
    <cellStyle name="Total 7 9 5 2" xfId="55248"/>
    <cellStyle name="Total 7 9 5 3" xfId="55249"/>
    <cellStyle name="Total 7 9 5 4" xfId="55250"/>
    <cellStyle name="Total 7 9 6" xfId="55251"/>
    <cellStyle name="Total 7 9 6 2" xfId="55252"/>
    <cellStyle name="Total 7 9 6 3" xfId="55253"/>
    <cellStyle name="Total 7 9 6 4" xfId="55254"/>
    <cellStyle name="Total 7 9 7" xfId="55255"/>
    <cellStyle name="Total 7 9 7 2" xfId="55256"/>
    <cellStyle name="Total 7 9 7 3" xfId="55257"/>
    <cellStyle name="Total 7 9 7 4" xfId="55258"/>
    <cellStyle name="Total 7 9 8" xfId="55259"/>
    <cellStyle name="Total 7 9 8 2" xfId="55260"/>
    <cellStyle name="Total 7 9 8 3" xfId="55261"/>
    <cellStyle name="Total 7 9 8 4" xfId="55262"/>
    <cellStyle name="Total 7 9 9" xfId="55263"/>
    <cellStyle name="Total 7 9 9 2" xfId="55264"/>
    <cellStyle name="Total 7 9 9 3" xfId="55265"/>
    <cellStyle name="Total 7 9 9 4" xfId="55266"/>
    <cellStyle name="Total 8" xfId="55267"/>
    <cellStyle name="Total 8 10" xfId="55268"/>
    <cellStyle name="Total 8 10 2" xfId="55269"/>
    <cellStyle name="Total 8 10 3" xfId="55270"/>
    <cellStyle name="Total 8 10 4" xfId="55271"/>
    <cellStyle name="Total 8 11" xfId="55272"/>
    <cellStyle name="Total 8 11 2" xfId="55273"/>
    <cellStyle name="Total 8 11 3" xfId="55274"/>
    <cellStyle name="Total 8 11 4" xfId="55275"/>
    <cellStyle name="Total 8 12" xfId="55276"/>
    <cellStyle name="Total 8 12 2" xfId="55277"/>
    <cellStyle name="Total 8 12 3" xfId="55278"/>
    <cellStyle name="Total 8 12 4" xfId="55279"/>
    <cellStyle name="Total 8 13" xfId="55280"/>
    <cellStyle name="Total 8 13 2" xfId="55281"/>
    <cellStyle name="Total 8 13 3" xfId="55282"/>
    <cellStyle name="Total 8 13 4" xfId="55283"/>
    <cellStyle name="Total 8 14" xfId="55284"/>
    <cellStyle name="Total 8 14 2" xfId="55285"/>
    <cellStyle name="Total 8 14 3" xfId="55286"/>
    <cellStyle name="Total 8 14 4" xfId="55287"/>
    <cellStyle name="Total 8 15" xfId="55288"/>
    <cellStyle name="Total 8 15 2" xfId="55289"/>
    <cellStyle name="Total 8 15 3" xfId="55290"/>
    <cellStyle name="Total 8 15 4" xfId="55291"/>
    <cellStyle name="Total 8 16" xfId="55292"/>
    <cellStyle name="Total 8 16 2" xfId="55293"/>
    <cellStyle name="Total 8 16 3" xfId="55294"/>
    <cellStyle name="Total 8 16 4" xfId="55295"/>
    <cellStyle name="Total 8 17" xfId="55296"/>
    <cellStyle name="Total 8 17 2" xfId="55297"/>
    <cellStyle name="Total 8 17 3" xfId="55298"/>
    <cellStyle name="Total 8 17 4" xfId="55299"/>
    <cellStyle name="Total 8 18" xfId="55300"/>
    <cellStyle name="Total 8 18 2" xfId="55301"/>
    <cellStyle name="Total 8 18 3" xfId="55302"/>
    <cellStyle name="Total 8 18 4" xfId="55303"/>
    <cellStyle name="Total 8 19" xfId="55304"/>
    <cellStyle name="Total 8 19 2" xfId="55305"/>
    <cellStyle name="Total 8 19 3" xfId="55306"/>
    <cellStyle name="Total 8 19 4" xfId="55307"/>
    <cellStyle name="Total 8 2" xfId="55308"/>
    <cellStyle name="Total 8 2 2" xfId="55309"/>
    <cellStyle name="Total 8 2 3" xfId="55310"/>
    <cellStyle name="Total 8 2 4" xfId="55311"/>
    <cellStyle name="Total 8 20" xfId="55312"/>
    <cellStyle name="Total 8 20 2" xfId="55313"/>
    <cellStyle name="Total 8 20 3" xfId="55314"/>
    <cellStyle name="Total 8 20 4" xfId="55315"/>
    <cellStyle name="Total 8 21" xfId="55316"/>
    <cellStyle name="Total 8 22" xfId="55317"/>
    <cellStyle name="Total 8 23" xfId="55318"/>
    <cellStyle name="Total 8 3" xfId="55319"/>
    <cellStyle name="Total 8 3 2" xfId="55320"/>
    <cellStyle name="Total 8 3 3" xfId="55321"/>
    <cellStyle name="Total 8 3 4" xfId="55322"/>
    <cellStyle name="Total 8 4" xfId="55323"/>
    <cellStyle name="Total 8 4 2" xfId="55324"/>
    <cellStyle name="Total 8 4 3" xfId="55325"/>
    <cellStyle name="Total 8 4 4" xfId="55326"/>
    <cellStyle name="Total 8 5" xfId="55327"/>
    <cellStyle name="Total 8 5 2" xfId="55328"/>
    <cellStyle name="Total 8 5 3" xfId="55329"/>
    <cellStyle name="Total 8 5 4" xfId="55330"/>
    <cellStyle name="Total 8 6" xfId="55331"/>
    <cellStyle name="Total 8 6 2" xfId="55332"/>
    <cellStyle name="Total 8 6 3" xfId="55333"/>
    <cellStyle name="Total 8 6 4" xfId="55334"/>
    <cellStyle name="Total 8 7" xfId="55335"/>
    <cellStyle name="Total 8 7 2" xfId="55336"/>
    <cellStyle name="Total 8 7 3" xfId="55337"/>
    <cellStyle name="Total 8 7 4" xfId="55338"/>
    <cellStyle name="Total 8 8" xfId="55339"/>
    <cellStyle name="Total 8 8 2" xfId="55340"/>
    <cellStyle name="Total 8 8 3" xfId="55341"/>
    <cellStyle name="Total 8 8 4" xfId="55342"/>
    <cellStyle name="Total 8 9" xfId="55343"/>
    <cellStyle name="Total 8 9 2" xfId="55344"/>
    <cellStyle name="Total 8 9 3" xfId="55345"/>
    <cellStyle name="Total 8 9 4" xfId="55346"/>
    <cellStyle name="Total 9" xfId="55347"/>
    <cellStyle name="Total 9 10" xfId="55348"/>
    <cellStyle name="Total 9 10 2" xfId="55349"/>
    <cellStyle name="Total 9 10 3" xfId="55350"/>
    <cellStyle name="Total 9 10 4" xfId="55351"/>
    <cellStyle name="Total 9 11" xfId="55352"/>
    <cellStyle name="Total 9 11 2" xfId="55353"/>
    <cellStyle name="Total 9 11 3" xfId="55354"/>
    <cellStyle name="Total 9 11 4" xfId="55355"/>
    <cellStyle name="Total 9 12" xfId="55356"/>
    <cellStyle name="Total 9 12 2" xfId="55357"/>
    <cellStyle name="Total 9 12 3" xfId="55358"/>
    <cellStyle name="Total 9 12 4" xfId="55359"/>
    <cellStyle name="Total 9 13" xfId="55360"/>
    <cellStyle name="Total 9 13 2" xfId="55361"/>
    <cellStyle name="Total 9 13 3" xfId="55362"/>
    <cellStyle name="Total 9 13 4" xfId="55363"/>
    <cellStyle name="Total 9 14" xfId="55364"/>
    <cellStyle name="Total 9 14 2" xfId="55365"/>
    <cellStyle name="Total 9 14 3" xfId="55366"/>
    <cellStyle name="Total 9 14 4" xfId="55367"/>
    <cellStyle name="Total 9 15" xfId="55368"/>
    <cellStyle name="Total 9 15 2" xfId="55369"/>
    <cellStyle name="Total 9 15 3" xfId="55370"/>
    <cellStyle name="Total 9 15 4" xfId="55371"/>
    <cellStyle name="Total 9 16" xfId="55372"/>
    <cellStyle name="Total 9 16 2" xfId="55373"/>
    <cellStyle name="Total 9 16 3" xfId="55374"/>
    <cellStyle name="Total 9 16 4" xfId="55375"/>
    <cellStyle name="Total 9 17" xfId="55376"/>
    <cellStyle name="Total 9 17 2" xfId="55377"/>
    <cellStyle name="Total 9 17 3" xfId="55378"/>
    <cellStyle name="Total 9 17 4" xfId="55379"/>
    <cellStyle name="Total 9 18" xfId="55380"/>
    <cellStyle name="Total 9 18 2" xfId="55381"/>
    <cellStyle name="Total 9 18 3" xfId="55382"/>
    <cellStyle name="Total 9 18 4" xfId="55383"/>
    <cellStyle name="Total 9 19" xfId="55384"/>
    <cellStyle name="Total 9 19 2" xfId="55385"/>
    <cellStyle name="Total 9 19 3" xfId="55386"/>
    <cellStyle name="Total 9 19 4" xfId="55387"/>
    <cellStyle name="Total 9 2" xfId="55388"/>
    <cellStyle name="Total 9 2 2" xfId="55389"/>
    <cellStyle name="Total 9 2 3" xfId="55390"/>
    <cellStyle name="Total 9 2 4" xfId="55391"/>
    <cellStyle name="Total 9 20" xfId="55392"/>
    <cellStyle name="Total 9 20 2" xfId="55393"/>
    <cellStyle name="Total 9 20 3" xfId="55394"/>
    <cellStyle name="Total 9 20 4" xfId="55395"/>
    <cellStyle name="Total 9 21" xfId="55396"/>
    <cellStyle name="Total 9 22" xfId="55397"/>
    <cellStyle name="Total 9 23" xfId="55398"/>
    <cellStyle name="Total 9 3" xfId="55399"/>
    <cellStyle name="Total 9 3 2" xfId="55400"/>
    <cellStyle name="Total 9 3 3" xfId="55401"/>
    <cellStyle name="Total 9 3 4" xfId="55402"/>
    <cellStyle name="Total 9 4" xfId="55403"/>
    <cellStyle name="Total 9 4 2" xfId="55404"/>
    <cellStyle name="Total 9 4 3" xfId="55405"/>
    <cellStyle name="Total 9 4 4" xfId="55406"/>
    <cellStyle name="Total 9 5" xfId="55407"/>
    <cellStyle name="Total 9 5 2" xfId="55408"/>
    <cellStyle name="Total 9 5 3" xfId="55409"/>
    <cellStyle name="Total 9 5 4" xfId="55410"/>
    <cellStyle name="Total 9 6" xfId="55411"/>
    <cellStyle name="Total 9 6 2" xfId="55412"/>
    <cellStyle name="Total 9 6 3" xfId="55413"/>
    <cellStyle name="Total 9 6 4" xfId="55414"/>
    <cellStyle name="Total 9 7" xfId="55415"/>
    <cellStyle name="Total 9 7 2" xfId="55416"/>
    <cellStyle name="Total 9 7 3" xfId="55417"/>
    <cellStyle name="Total 9 7 4" xfId="55418"/>
    <cellStyle name="Total 9 8" xfId="55419"/>
    <cellStyle name="Total 9 8 2" xfId="55420"/>
    <cellStyle name="Total 9 8 3" xfId="55421"/>
    <cellStyle name="Total 9 8 4" xfId="55422"/>
    <cellStyle name="Total 9 9" xfId="55423"/>
    <cellStyle name="Total 9 9 2" xfId="55424"/>
    <cellStyle name="Total 9 9 3" xfId="55425"/>
    <cellStyle name="Total 9 9 4" xfId="55426"/>
    <cellStyle name="Warning Text 10" xfId="55427"/>
    <cellStyle name="Warning Text 10 2" xfId="55428"/>
    <cellStyle name="Warning Text 10 3" xfId="55429"/>
    <cellStyle name="Warning Text 11" xfId="55430"/>
    <cellStyle name="Warning Text 11 2" xfId="55431"/>
    <cellStyle name="Warning Text 11 3" xfId="55432"/>
    <cellStyle name="Warning Text 12" xfId="55433"/>
    <cellStyle name="Warning Text 12 10" xfId="55434"/>
    <cellStyle name="Warning Text 12 10 2" xfId="55435"/>
    <cellStyle name="Warning Text 12 11" xfId="55436"/>
    <cellStyle name="Warning Text 12 11 2" xfId="55437"/>
    <cellStyle name="Warning Text 12 12" xfId="55438"/>
    <cellStyle name="Warning Text 12 12 2" xfId="55439"/>
    <cellStyle name="Warning Text 12 13" xfId="55440"/>
    <cellStyle name="Warning Text 12 13 2" xfId="55441"/>
    <cellStyle name="Warning Text 12 14" xfId="55442"/>
    <cellStyle name="Warning Text 12 14 2" xfId="55443"/>
    <cellStyle name="Warning Text 12 15" xfId="55444"/>
    <cellStyle name="Warning Text 12 15 2" xfId="55445"/>
    <cellStyle name="Warning Text 12 16" xfId="55446"/>
    <cellStyle name="Warning Text 12 16 2" xfId="55447"/>
    <cellStyle name="Warning Text 12 17" xfId="55448"/>
    <cellStyle name="Warning Text 12 17 2" xfId="55449"/>
    <cellStyle name="Warning Text 12 18" xfId="55450"/>
    <cellStyle name="Warning Text 12 18 2" xfId="55451"/>
    <cellStyle name="Warning Text 12 19" xfId="55452"/>
    <cellStyle name="Warning Text 12 19 2" xfId="55453"/>
    <cellStyle name="Warning Text 12 2" xfId="55454"/>
    <cellStyle name="Warning Text 12 2 2" xfId="55455"/>
    <cellStyle name="Warning Text 12 20" xfId="55456"/>
    <cellStyle name="Warning Text 12 20 2" xfId="55457"/>
    <cellStyle name="Warning Text 12 21" xfId="55458"/>
    <cellStyle name="Warning Text 12 21 2" xfId="55459"/>
    <cellStyle name="Warning Text 12 22" xfId="55460"/>
    <cellStyle name="Warning Text 12 22 2" xfId="55461"/>
    <cellStyle name="Warning Text 12 23" xfId="55462"/>
    <cellStyle name="Warning Text 12 23 2" xfId="55463"/>
    <cellStyle name="Warning Text 12 24" xfId="55464"/>
    <cellStyle name="Warning Text 12 24 2" xfId="55465"/>
    <cellStyle name="Warning Text 12 25" xfId="55466"/>
    <cellStyle name="Warning Text 12 25 2" xfId="55467"/>
    <cellStyle name="Warning Text 12 26" xfId="55468"/>
    <cellStyle name="Warning Text 12 26 2" xfId="55469"/>
    <cellStyle name="Warning Text 12 27" xfId="55470"/>
    <cellStyle name="Warning Text 12 27 2" xfId="55471"/>
    <cellStyle name="Warning Text 12 28" xfId="55472"/>
    <cellStyle name="Warning Text 12 28 2" xfId="55473"/>
    <cellStyle name="Warning Text 12 29" xfId="55474"/>
    <cellStyle name="Warning Text 12 29 2" xfId="55475"/>
    <cellStyle name="Warning Text 12 3" xfId="55476"/>
    <cellStyle name="Warning Text 12 3 2" xfId="55477"/>
    <cellStyle name="Warning Text 12 30" xfId="55478"/>
    <cellStyle name="Warning Text 12 30 2" xfId="55479"/>
    <cellStyle name="Warning Text 12 31" xfId="55480"/>
    <cellStyle name="Warning Text 12 4" xfId="55481"/>
    <cellStyle name="Warning Text 12 4 2" xfId="55482"/>
    <cellStyle name="Warning Text 12 5" xfId="55483"/>
    <cellStyle name="Warning Text 12 5 2" xfId="55484"/>
    <cellStyle name="Warning Text 12 6" xfId="55485"/>
    <cellStyle name="Warning Text 12 6 2" xfId="55486"/>
    <cellStyle name="Warning Text 12 7" xfId="55487"/>
    <cellStyle name="Warning Text 12 7 2" xfId="55488"/>
    <cellStyle name="Warning Text 12 8" xfId="55489"/>
    <cellStyle name="Warning Text 12 8 2" xfId="55490"/>
    <cellStyle name="Warning Text 12 9" xfId="55491"/>
    <cellStyle name="Warning Text 12 9 2" xfId="55492"/>
    <cellStyle name="Warning Text 13" xfId="55493"/>
    <cellStyle name="Warning Text 13 2" xfId="55494"/>
    <cellStyle name="Warning Text 14" xfId="55495"/>
    <cellStyle name="Warning Text 14 2" xfId="55496"/>
    <cellStyle name="Warning Text 15" xfId="55497"/>
    <cellStyle name="Warning Text 15 2" xfId="55498"/>
    <cellStyle name="Warning Text 16" xfId="55499"/>
    <cellStyle name="Warning Text 17" xfId="55500"/>
    <cellStyle name="Warning Text 18" xfId="55501"/>
    <cellStyle name="Warning Text 2" xfId="55502"/>
    <cellStyle name="Warning Text 2 10" xfId="55503"/>
    <cellStyle name="Warning Text 2 10 2" xfId="55504"/>
    <cellStyle name="Warning Text 2 11" xfId="55505"/>
    <cellStyle name="Warning Text 2 11 2" xfId="55506"/>
    <cellStyle name="Warning Text 2 2" xfId="55507"/>
    <cellStyle name="Warning Text 2 2 2" xfId="55508"/>
    <cellStyle name="Warning Text 2 2 3" xfId="55509"/>
    <cellStyle name="Warning Text 2 3" xfId="55510"/>
    <cellStyle name="Warning Text 2 3 2" xfId="55511"/>
    <cellStyle name="Warning Text 2 3 3" xfId="55512"/>
    <cellStyle name="Warning Text 2 4" xfId="55513"/>
    <cellStyle name="Warning Text 2 4 2" xfId="55514"/>
    <cellStyle name="Warning Text 2 4 3" xfId="55515"/>
    <cellStyle name="Warning Text 2 5" xfId="55516"/>
    <cellStyle name="Warning Text 2 5 2" xfId="55517"/>
    <cellStyle name="Warning Text 2 5 3" xfId="55518"/>
    <cellStyle name="Warning Text 2 6" xfId="55519"/>
    <cellStyle name="Warning Text 2 6 2" xfId="55520"/>
    <cellStyle name="Warning Text 2 6 3" xfId="55521"/>
    <cellStyle name="Warning Text 2 7" xfId="55522"/>
    <cellStyle name="Warning Text 2 7 2" xfId="55523"/>
    <cellStyle name="Warning Text 2 7 3" xfId="55524"/>
    <cellStyle name="Warning Text 2 8" xfId="55525"/>
    <cellStyle name="Warning Text 2 8 2" xfId="55526"/>
    <cellStyle name="Warning Text 2 8 3" xfId="55527"/>
    <cellStyle name="Warning Text 2 9" xfId="55528"/>
    <cellStyle name="Warning Text 3" xfId="55529"/>
    <cellStyle name="Warning Text 3 2" xfId="55530"/>
    <cellStyle name="Warning Text 3 2 2" xfId="55531"/>
    <cellStyle name="Warning Text 3 3" xfId="55532"/>
    <cellStyle name="Warning Text 3 4" xfId="55533"/>
    <cellStyle name="Warning Text 4" xfId="55534"/>
    <cellStyle name="Warning Text 4 2" xfId="55535"/>
    <cellStyle name="Warning Text 4 2 2" xfId="55536"/>
    <cellStyle name="Warning Text 4 3" xfId="55537"/>
    <cellStyle name="Warning Text 4 4" xfId="55538"/>
    <cellStyle name="Warning Text 5" xfId="55539"/>
    <cellStyle name="Warning Text 5 2" xfId="55540"/>
    <cellStyle name="Warning Text 5 2 2" xfId="55541"/>
    <cellStyle name="Warning Text 5 3" xfId="55542"/>
    <cellStyle name="Warning Text 5 4" xfId="55543"/>
    <cellStyle name="Warning Text 6" xfId="55544"/>
    <cellStyle name="Warning Text 6 2" xfId="55545"/>
    <cellStyle name="Warning Text 6 2 2" xfId="55546"/>
    <cellStyle name="Warning Text 6 3" xfId="55547"/>
    <cellStyle name="Warning Text 6 4" xfId="55548"/>
    <cellStyle name="Warning Text 7" xfId="55549"/>
    <cellStyle name="Warning Text 7 10" xfId="55550"/>
    <cellStyle name="Warning Text 7 10 2" xfId="55551"/>
    <cellStyle name="Warning Text 7 11" xfId="55552"/>
    <cellStyle name="Warning Text 7 11 2" xfId="55553"/>
    <cellStyle name="Warning Text 7 12" xfId="55554"/>
    <cellStyle name="Warning Text 7 13" xfId="55555"/>
    <cellStyle name="Warning Text 7 2" xfId="55556"/>
    <cellStyle name="Warning Text 7 2 2" xfId="55557"/>
    <cellStyle name="Warning Text 7 3" xfId="55558"/>
    <cellStyle name="Warning Text 7 3 2" xfId="55559"/>
    <cellStyle name="Warning Text 7 4" xfId="55560"/>
    <cellStyle name="Warning Text 7 4 2" xfId="55561"/>
    <cellStyle name="Warning Text 7 5" xfId="55562"/>
    <cellStyle name="Warning Text 7 5 2" xfId="55563"/>
    <cellStyle name="Warning Text 7 6" xfId="55564"/>
    <cellStyle name="Warning Text 7 6 2" xfId="55565"/>
    <cellStyle name="Warning Text 7 7" xfId="55566"/>
    <cellStyle name="Warning Text 7 7 2" xfId="55567"/>
    <cellStyle name="Warning Text 7 8" xfId="55568"/>
    <cellStyle name="Warning Text 7 8 2" xfId="55569"/>
    <cellStyle name="Warning Text 7 9" xfId="55570"/>
    <cellStyle name="Warning Text 7 9 2" xfId="55571"/>
    <cellStyle name="Warning Text 8" xfId="55572"/>
    <cellStyle name="Warning Text 8 2" xfId="55573"/>
    <cellStyle name="Warning Text 8 3" xfId="55574"/>
    <cellStyle name="Warning Text 9" xfId="55575"/>
    <cellStyle name="Warning Text 9 2" xfId="55576"/>
    <cellStyle name="Warning Text 9 3" xfId="555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757242</xdr:colOff>
      <xdr:row>73</xdr:row>
      <xdr:rowOff>23810</xdr:rowOff>
    </xdr:from>
    <xdr:ext cx="3300407" cy="352428"/>
    <xdr:sp macro="" textlink="">
      <xdr:nvSpPr>
        <xdr:cNvPr id="21" name="Left Arrow 30"/>
        <xdr:cNvSpPr/>
      </xdr:nvSpPr>
      <xdr:spPr>
        <a:xfrm>
          <a:off x="3214692" y="12987335"/>
          <a:ext cx="3300407" cy="352428"/>
        </a:xfrm>
        <a:custGeom>
          <a:avLst>
            <a:gd name="f0" fmla="val 1153"/>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xdr:col>
      <xdr:colOff>747714</xdr:colOff>
      <xdr:row>66</xdr:row>
      <xdr:rowOff>133346</xdr:rowOff>
    </xdr:from>
    <xdr:ext cx="3300407" cy="357192"/>
    <xdr:sp macro="" textlink="">
      <xdr:nvSpPr>
        <xdr:cNvPr id="18" name="Left Arrow 29"/>
        <xdr:cNvSpPr/>
      </xdr:nvSpPr>
      <xdr:spPr>
        <a:xfrm>
          <a:off x="3205164" y="11963396"/>
          <a:ext cx="3300407" cy="357192"/>
        </a:xfrm>
        <a:custGeom>
          <a:avLst>
            <a:gd name="f0" fmla="val 1169"/>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xdr:col>
      <xdr:colOff>766760</xdr:colOff>
      <xdr:row>61</xdr:row>
      <xdr:rowOff>42867</xdr:rowOff>
    </xdr:from>
    <xdr:ext cx="3300407" cy="352428"/>
    <xdr:sp macro="" textlink="">
      <xdr:nvSpPr>
        <xdr:cNvPr id="15" name="Left Arrow 28"/>
        <xdr:cNvSpPr/>
      </xdr:nvSpPr>
      <xdr:spPr>
        <a:xfrm>
          <a:off x="3224210" y="11063292"/>
          <a:ext cx="3300407" cy="352428"/>
        </a:xfrm>
        <a:custGeom>
          <a:avLst>
            <a:gd name="f0" fmla="val 1153"/>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xdr:col>
      <xdr:colOff>747714</xdr:colOff>
      <xdr:row>56</xdr:row>
      <xdr:rowOff>219071</xdr:rowOff>
    </xdr:from>
    <xdr:ext cx="3300407" cy="347664"/>
    <xdr:sp macro="" textlink="">
      <xdr:nvSpPr>
        <xdr:cNvPr id="10" name="Left Arrow 26"/>
        <xdr:cNvSpPr/>
      </xdr:nvSpPr>
      <xdr:spPr>
        <a:xfrm>
          <a:off x="3205164" y="10220321"/>
          <a:ext cx="3300407" cy="347664"/>
        </a:xfrm>
        <a:custGeom>
          <a:avLst>
            <a:gd name="f0" fmla="val 1138"/>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xdr:col>
      <xdr:colOff>766760</xdr:colOff>
      <xdr:row>51</xdr:row>
      <xdr:rowOff>52385</xdr:rowOff>
    </xdr:from>
    <xdr:ext cx="3300407" cy="352428"/>
    <xdr:sp macro="" textlink="">
      <xdr:nvSpPr>
        <xdr:cNvPr id="9" name="Left Arrow 6"/>
        <xdr:cNvSpPr/>
      </xdr:nvSpPr>
      <xdr:spPr>
        <a:xfrm>
          <a:off x="3224210" y="9244010"/>
          <a:ext cx="3300407" cy="352428"/>
        </a:xfrm>
        <a:custGeom>
          <a:avLst>
            <a:gd name="f0" fmla="val 1153"/>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xdr:col>
      <xdr:colOff>414616</xdr:colOff>
      <xdr:row>21</xdr:row>
      <xdr:rowOff>78437</xdr:rowOff>
    </xdr:from>
    <xdr:ext cx="728383" cy="3502956"/>
    <xdr:sp macro="" textlink="">
      <xdr:nvSpPr>
        <xdr:cNvPr id="2" name="Left Brace 11"/>
        <xdr:cNvSpPr/>
      </xdr:nvSpPr>
      <xdr:spPr>
        <a:xfrm>
          <a:off x="2872066" y="4069412"/>
          <a:ext cx="728383" cy="3502956"/>
        </a:xfrm>
        <a:custGeom>
          <a:avLst/>
          <a:gdLst>
            <a:gd name="f0" fmla="val 10800000"/>
            <a:gd name="f1" fmla="val 5400000"/>
            <a:gd name="f2" fmla="val 180"/>
            <a:gd name="f3" fmla="val w"/>
            <a:gd name="f4" fmla="val h"/>
            <a:gd name="f5" fmla="val ss"/>
            <a:gd name="f6" fmla="val 0"/>
            <a:gd name="f7" fmla="*/ 5419351 1 1725033"/>
            <a:gd name="f8" fmla="+- 0 0 5400000"/>
            <a:gd name="f9" fmla="val 8333"/>
            <a:gd name="f10" fmla="val 50000"/>
            <a:gd name="f11" fmla="+- 0 0 -180"/>
            <a:gd name="f12" fmla="+- 0 0 -270"/>
            <a:gd name="f13" fmla="+- 0 0 -360"/>
            <a:gd name="f14" fmla="abs f3"/>
            <a:gd name="f15" fmla="abs f4"/>
            <a:gd name="f16" fmla="abs f5"/>
            <a:gd name="f17" fmla="+- 2700000 f1 0"/>
            <a:gd name="f18" fmla="*/ f11 f0 1"/>
            <a:gd name="f19" fmla="*/ f12 f0 1"/>
            <a:gd name="f20" fmla="*/ f13 f0 1"/>
            <a:gd name="f21" fmla="?: f14 f3 1"/>
            <a:gd name="f22" fmla="?: f15 f4 1"/>
            <a:gd name="f23" fmla="?: f16 f5 1"/>
            <a:gd name="f24" fmla="+- f17 0 f1"/>
            <a:gd name="f25" fmla="*/ f18 1 f2"/>
            <a:gd name="f26" fmla="*/ f19 1 f2"/>
            <a:gd name="f27" fmla="*/ f20 1 f2"/>
            <a:gd name="f28" fmla="*/ f21 1 21600"/>
            <a:gd name="f29" fmla="*/ f22 1 21600"/>
            <a:gd name="f30" fmla="*/ 21600 f21 1"/>
            <a:gd name="f31" fmla="*/ 21600 f22 1"/>
            <a:gd name="f32" fmla="+- f24 f1 0"/>
            <a:gd name="f33" fmla="+- f25 0 f1"/>
            <a:gd name="f34" fmla="+- f26 0 f1"/>
            <a:gd name="f35" fmla="+- f27 0 f1"/>
            <a:gd name="f36" fmla="min f29 f28"/>
            <a:gd name="f37" fmla="*/ f30 1 f23"/>
            <a:gd name="f38" fmla="*/ f31 1 f23"/>
            <a:gd name="f39" fmla="*/ f32 f7 1"/>
            <a:gd name="f40" fmla="val f37"/>
            <a:gd name="f41" fmla="val f38"/>
            <a:gd name="f42" fmla="*/ f39 1 f0"/>
            <a:gd name="f43" fmla="*/ f6 f36 1"/>
            <a:gd name="f44" fmla="+- f41 0 f6"/>
            <a:gd name="f45" fmla="+- f40 0 f6"/>
            <a:gd name="f46" fmla="+- 0 0 f42"/>
            <a:gd name="f47" fmla="*/ f40 f36 1"/>
            <a:gd name="f48" fmla="*/ f41 f36 1"/>
            <a:gd name="f49" fmla="*/ f45 1 2"/>
            <a:gd name="f50" fmla="min f45 f44"/>
            <a:gd name="f51" fmla="*/ f44 f10 1"/>
            <a:gd name="f52" fmla="+- 0 0 f46"/>
            <a:gd name="f53" fmla="+- f6 f49 0"/>
            <a:gd name="f54" fmla="*/ f50 f9 1"/>
            <a:gd name="f55" fmla="*/ f51 1 100000"/>
            <a:gd name="f56" fmla="*/ f52 f0 1"/>
            <a:gd name="f57" fmla="*/ f49 f36 1"/>
            <a:gd name="f58" fmla="*/ f54 1 100000"/>
            <a:gd name="f59" fmla="*/ f56 1 f7"/>
            <a:gd name="f60" fmla="*/ f53 f36 1"/>
            <a:gd name="f61" fmla="*/ f55 f36 1"/>
            <a:gd name="f62" fmla="+- f59 0 f1"/>
            <a:gd name="f63" fmla="+- f55 f58 0"/>
            <a:gd name="f64" fmla="*/ f58 f36 1"/>
            <a:gd name="f65" fmla="cos 1 f62"/>
            <a:gd name="f66" fmla="sin 1 f62"/>
            <a:gd name="f67" fmla="*/ f63 f36 1"/>
            <a:gd name="f68" fmla="+- 0 0 f65"/>
            <a:gd name="f69" fmla="+- 0 0 f66"/>
            <a:gd name="f70" fmla="+- 0 0 f68"/>
            <a:gd name="f71" fmla="+- 0 0 f69"/>
            <a:gd name="f72" fmla="val f70"/>
            <a:gd name="f73" fmla="val f71"/>
            <a:gd name="f74" fmla="*/ f72 f49 1"/>
            <a:gd name="f75" fmla="*/ f73 f58 1"/>
            <a:gd name="f76" fmla="+- f40 0 f74"/>
            <a:gd name="f77" fmla="+- f58 0 f75"/>
            <a:gd name="f78" fmla="+- f41 f75 0"/>
            <a:gd name="f79" fmla="+- f78 0 f58"/>
            <a:gd name="f80" fmla="*/ f76 f36 1"/>
            <a:gd name="f81" fmla="*/ f77 f36 1"/>
            <a:gd name="f82" fmla="*/ f79 f36 1"/>
          </a:gdLst>
          <a:ahLst/>
          <a:cxnLst>
            <a:cxn ang="3cd4">
              <a:pos x="hc" y="t"/>
            </a:cxn>
            <a:cxn ang="0">
              <a:pos x="r" y="vc"/>
            </a:cxn>
            <a:cxn ang="cd4">
              <a:pos x="hc" y="b"/>
            </a:cxn>
            <a:cxn ang="cd2">
              <a:pos x="l" y="vc"/>
            </a:cxn>
            <a:cxn ang="f33">
              <a:pos x="f47" y="f43"/>
            </a:cxn>
            <a:cxn ang="f34">
              <a:pos x="f43" y="f61"/>
            </a:cxn>
            <a:cxn ang="f35">
              <a:pos x="f47" y="f48"/>
            </a:cxn>
          </a:cxnLst>
          <a:rect l="f80" t="f81" r="f47" b="f82"/>
          <a:pathLst>
            <a:path stroke="0">
              <a:moveTo>
                <a:pt x="f47" y="f48"/>
              </a:moveTo>
              <a:arcTo wR="f57" hR="f64" stAng="f1" swAng="f1"/>
              <a:lnTo>
                <a:pt x="f60" y="f67"/>
              </a:lnTo>
              <a:arcTo wR="f57" hR="f64" stAng="f6" swAng="f8"/>
              <a:arcTo wR="f57" hR="f64" stAng="f1" swAng="f8"/>
              <a:lnTo>
                <a:pt x="f60" y="f64"/>
              </a:lnTo>
              <a:arcTo wR="f57" hR="f64" stAng="f0" swAng="f1"/>
              <a:close/>
            </a:path>
            <a:path fill="none">
              <a:moveTo>
                <a:pt x="f47" y="f48"/>
              </a:moveTo>
              <a:arcTo wR="f57" hR="f64" stAng="f1" swAng="f1"/>
              <a:lnTo>
                <a:pt x="f60" y="f67"/>
              </a:lnTo>
              <a:arcTo wR="f57" hR="f64" stAng="f6" swAng="f8"/>
              <a:arcTo wR="f57" hR="f64" stAng="f1" swAng="f8"/>
              <a:lnTo>
                <a:pt x="f60" y="f64"/>
              </a:lnTo>
              <a:arcTo wR="f57" hR="f64" stAng="f0" swAng="f1"/>
            </a:path>
          </a:pathLst>
        </a:custGeom>
        <a:noFill/>
        <a:ln w="6345" cap="flat">
          <a:solidFill>
            <a:srgbClr val="5B9BD5"/>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112059</xdr:colOff>
      <xdr:row>26</xdr:row>
      <xdr:rowOff>0</xdr:rowOff>
    </xdr:from>
    <xdr:ext cx="1167652" cy="714932"/>
    <xdr:cxnSp macro="">
      <xdr:nvCxnSpPr>
        <xdr:cNvPr id="3" name="Straight Arrow Connector 13"/>
        <xdr:cNvCxnSpPr/>
      </xdr:nvCxnSpPr>
      <xdr:spPr>
        <a:xfrm flipH="1" flipV="1">
          <a:off x="9999009" y="5143500"/>
          <a:ext cx="1167652" cy="714932"/>
        </a:xfrm>
        <a:prstGeom prst="straightConnector1">
          <a:avLst/>
        </a:prstGeom>
        <a:noFill/>
        <a:ln w="6345" cap="flat">
          <a:solidFill>
            <a:srgbClr val="5B9BD5"/>
          </a:solidFill>
          <a:prstDash val="solid"/>
          <a:miter/>
          <a:tailEnd type="arrow"/>
        </a:ln>
      </xdr:spPr>
    </xdr:cxnSp>
    <xdr:clientData/>
  </xdr:oneCellAnchor>
  <xdr:oneCellAnchor>
    <xdr:from>
      <xdr:col>4</xdr:col>
      <xdr:colOff>112059</xdr:colOff>
      <xdr:row>29</xdr:row>
      <xdr:rowOff>134471</xdr:rowOff>
    </xdr:from>
    <xdr:ext cx="1156442" cy="301441"/>
    <xdr:cxnSp macro="">
      <xdr:nvCxnSpPr>
        <xdr:cNvPr id="4" name="Straight Arrow Connector 14"/>
        <xdr:cNvCxnSpPr/>
      </xdr:nvCxnSpPr>
      <xdr:spPr>
        <a:xfrm flipH="1" flipV="1">
          <a:off x="9999009" y="5763746"/>
          <a:ext cx="1156442" cy="301441"/>
        </a:xfrm>
        <a:prstGeom prst="straightConnector1">
          <a:avLst/>
        </a:prstGeom>
        <a:noFill/>
        <a:ln w="6345" cap="flat">
          <a:solidFill>
            <a:srgbClr val="5B9BD5"/>
          </a:solidFill>
          <a:prstDash val="solid"/>
          <a:miter/>
          <a:tailEnd type="arrow"/>
        </a:ln>
      </xdr:spPr>
    </xdr:cxnSp>
    <xdr:clientData/>
  </xdr:oneCellAnchor>
  <xdr:oneCellAnchor>
    <xdr:from>
      <xdr:col>4</xdr:col>
      <xdr:colOff>123261</xdr:colOff>
      <xdr:row>32</xdr:row>
      <xdr:rowOff>123261</xdr:rowOff>
    </xdr:from>
    <xdr:ext cx="1145249" cy="764804"/>
    <xdr:cxnSp macro="">
      <xdr:nvCxnSpPr>
        <xdr:cNvPr id="5" name="Straight Arrow Connector 18"/>
        <xdr:cNvCxnSpPr/>
      </xdr:nvCxnSpPr>
      <xdr:spPr>
        <a:xfrm flipH="1">
          <a:off x="10010211" y="6238311"/>
          <a:ext cx="1145249" cy="764804"/>
        </a:xfrm>
        <a:prstGeom prst="straightConnector1">
          <a:avLst/>
        </a:prstGeom>
        <a:noFill/>
        <a:ln w="6345" cap="flat">
          <a:solidFill>
            <a:srgbClr val="5B9BD5"/>
          </a:solidFill>
          <a:prstDash val="solid"/>
          <a:miter/>
          <a:tailEnd type="arrow"/>
        </a:ln>
      </xdr:spPr>
    </xdr:cxnSp>
    <xdr:clientData/>
  </xdr:oneCellAnchor>
  <xdr:oneCellAnchor>
    <xdr:from>
      <xdr:col>1</xdr:col>
      <xdr:colOff>9528</xdr:colOff>
      <xdr:row>48</xdr:row>
      <xdr:rowOff>95253</xdr:rowOff>
    </xdr:from>
    <xdr:ext cx="2462214" cy="4829175"/>
    <xdr:sp macro="" textlink="">
      <xdr:nvSpPr>
        <xdr:cNvPr id="6" name="Rectangle 1"/>
        <xdr:cNvSpPr/>
      </xdr:nvSpPr>
      <xdr:spPr>
        <a:xfrm>
          <a:off x="695328" y="8801103"/>
          <a:ext cx="2462214" cy="4829175"/>
        </a:xfrm>
        <a:prstGeom prst="rect">
          <a:avLst/>
        </a:prstGeom>
        <a:solidFill>
          <a:srgbClr val="70AD47"/>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FFFFFF"/>
              </a:solidFill>
              <a:uFillTx/>
              <a:latin typeface="Verdana" pitchFamily="34"/>
              <a:ea typeface="Verdana" pitchFamily="34"/>
              <a:cs typeface="Verdana" pitchFamily="34"/>
            </a:rPr>
            <a:t>There is a calculation tab for each combination of fuel, Benchmark Metering Arrangement and Benchmark Annual Consumption Level.</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FFFFFF"/>
              </a:solidFill>
              <a:uFillTx/>
              <a:latin typeface="Verdana" pitchFamily="34"/>
              <a:ea typeface="Verdana" pitchFamily="34"/>
              <a:cs typeface="Verdana" pitchFamily="34"/>
            </a:rPr>
            <a:t>There are 6 calculation tabs in total.</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00" b="0" i="0" u="none" strike="noStrike" kern="0" cap="none" spc="0" baseline="0">
            <a:solidFill>
              <a:srgbClr val="FFFFFF"/>
            </a:solidFill>
            <a:uFillTx/>
            <a:latin typeface="Verdana" pitchFamily="34"/>
            <a:ea typeface="Verdana" pitchFamily="34"/>
            <a:cs typeface="Verdana" pitchFamily="34"/>
          </a:endParaRP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FFFFFF"/>
              </a:solidFill>
              <a:uFillTx/>
              <a:latin typeface="Verdana" pitchFamily="34"/>
              <a:ea typeface="Verdana" pitchFamily="34"/>
              <a:cs typeface="Verdana" pitchFamily="34"/>
            </a:rPr>
            <a:t>These calculate the total cap level in each 28A Charge Restriction Period (for the given combination). This is based on the sum of the components on the right.</a:t>
          </a:r>
        </a:p>
      </xdr:txBody>
    </xdr:sp>
    <xdr:clientData/>
  </xdr:oneCellAnchor>
  <xdr:oneCellAnchor>
    <xdr:from>
      <xdr:col>2</xdr:col>
      <xdr:colOff>1381118</xdr:colOff>
      <xdr:row>48</xdr:row>
      <xdr:rowOff>85725</xdr:rowOff>
    </xdr:from>
    <xdr:ext cx="2281235" cy="1157292"/>
    <xdr:sp macro="" textlink="">
      <xdr:nvSpPr>
        <xdr:cNvPr id="7" name="Rectangle 5"/>
        <xdr:cNvSpPr/>
      </xdr:nvSpPr>
      <xdr:spPr>
        <a:xfrm>
          <a:off x="3838568" y="8791575"/>
          <a:ext cx="2281235" cy="1157292"/>
        </a:xfrm>
        <a:prstGeom prst="rect">
          <a:avLst/>
        </a:prstGeom>
        <a:solidFill>
          <a:srgbClr val="BFBFBF"/>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Takes updated values directly from the input tabs, as calculated in the licence condition annexes</a:t>
          </a:r>
        </a:p>
      </xdr:txBody>
    </xdr:sp>
    <xdr:clientData/>
  </xdr:oneCellAnchor>
  <xdr:oneCellAnchor>
    <xdr:from>
      <xdr:col>3</xdr:col>
      <xdr:colOff>2733671</xdr:colOff>
      <xdr:row>48</xdr:row>
      <xdr:rowOff>95253</xdr:rowOff>
    </xdr:from>
    <xdr:ext cx="4038603" cy="1157292"/>
    <xdr:sp macro="" textlink="">
      <xdr:nvSpPr>
        <xdr:cNvPr id="8" name="Rectangle 10"/>
        <xdr:cNvSpPr/>
      </xdr:nvSpPr>
      <xdr:spPr>
        <a:xfrm>
          <a:off x="6619871" y="8801103"/>
          <a:ext cx="4038603" cy="1157292"/>
        </a:xfrm>
        <a:prstGeom prst="rect">
          <a:avLst/>
        </a:prstGeom>
        <a:solidFill>
          <a:srgbClr val="FFD966"/>
        </a:solidFill>
        <a:ln w="6345" cap="flat">
          <a:solidFill>
            <a:srgbClr val="000000"/>
          </a:solidFill>
          <a:prstDash val="solid"/>
          <a:miter/>
        </a:ln>
      </xdr:spPr>
      <xdr:txBody>
        <a:bodyPr vert="horz" wrap="square" lIns="91440" tIns="45720" rIns="91440" bIns="45720" anchor="ctr" anchorCtr="0" compatLnSpc="0">
          <a:noAutofit/>
        </a:bodyPr>
        <a:lstStyle/>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Direct Fuel Cost Component (3a DF)</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Capacity Market Cost Component (3b CM)</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Policy Cost Allowance (3c PC)</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Network Cost Allowance for electricity (3d NC-Elec)</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Network Cost Allowance for gas (3e NC-Gas)</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Smart Metering Net Cost Change (3h SMNCC)</a:t>
          </a:r>
        </a:p>
      </xdr:txBody>
    </xdr:sp>
    <xdr:clientData/>
  </xdr:oneCellAnchor>
  <xdr:oneCellAnchor>
    <xdr:from>
      <xdr:col>2</xdr:col>
      <xdr:colOff>1371590</xdr:colOff>
      <xdr:row>59</xdr:row>
      <xdr:rowOff>147648</xdr:rowOff>
    </xdr:from>
    <xdr:ext cx="2281235" cy="766751"/>
    <xdr:sp macro="" textlink="">
      <xdr:nvSpPr>
        <xdr:cNvPr id="13" name="Rectangle 16"/>
        <xdr:cNvSpPr/>
      </xdr:nvSpPr>
      <xdr:spPr>
        <a:xfrm>
          <a:off x="3829040" y="10844223"/>
          <a:ext cx="2281235" cy="766751"/>
        </a:xfrm>
        <a:prstGeom prst="rect">
          <a:avLst/>
        </a:prstGeom>
        <a:solidFill>
          <a:srgbClr val="BFBFBF"/>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Take Baseline Value for Prepayment meter uplift allowance Cost and index using CPIH </a:t>
          </a:r>
        </a:p>
      </xdr:txBody>
    </xdr:sp>
    <xdr:clientData/>
  </xdr:oneCellAnchor>
  <xdr:oneCellAnchor>
    <xdr:from>
      <xdr:col>3</xdr:col>
      <xdr:colOff>2724153</xdr:colOff>
      <xdr:row>60</xdr:row>
      <xdr:rowOff>9</xdr:rowOff>
    </xdr:from>
    <xdr:ext cx="4048121" cy="752468"/>
    <xdr:sp macro="" textlink="">
      <xdr:nvSpPr>
        <xdr:cNvPr id="14" name="Rectangle 17"/>
        <xdr:cNvSpPr/>
      </xdr:nvSpPr>
      <xdr:spPr>
        <a:xfrm>
          <a:off x="6610353" y="10858509"/>
          <a:ext cx="4048121" cy="752468"/>
        </a:xfrm>
        <a:prstGeom prst="rect">
          <a:avLst/>
        </a:prstGeom>
        <a:solidFill>
          <a:srgbClr val="FFD966"/>
        </a:solidFill>
        <a:ln w="6345" cap="flat">
          <a:solidFill>
            <a:srgbClr val="000000"/>
          </a:solidFill>
          <a:prstDash val="solid"/>
          <a:miter/>
        </a:ln>
      </xdr:spPr>
      <xdr:txBody>
        <a:bodyPr vert="horz" wrap="square" lIns="91440" tIns="45720" rIns="91440" bIns="45720" anchor="ctr" anchorCtr="0" compatLnSpc="0">
          <a:noAutofit/>
        </a:bodyPr>
        <a:lstStyle/>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Prepayment meter uplift allowance (3i PPM)</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CPIH (3f CPIH)</a:t>
          </a:r>
        </a:p>
      </xdr:txBody>
    </xdr:sp>
    <xdr:clientData/>
  </xdr:oneCellAnchor>
  <xdr:oneCellAnchor>
    <xdr:from>
      <xdr:col>2</xdr:col>
      <xdr:colOff>1381118</xdr:colOff>
      <xdr:row>56</xdr:row>
      <xdr:rowOff>76206</xdr:rowOff>
    </xdr:from>
    <xdr:ext cx="2281235" cy="595301"/>
    <xdr:sp macro="" textlink="">
      <xdr:nvSpPr>
        <xdr:cNvPr id="11" name="Rectangle 19"/>
        <xdr:cNvSpPr/>
      </xdr:nvSpPr>
      <xdr:spPr>
        <a:xfrm>
          <a:off x="3838568" y="10077456"/>
          <a:ext cx="2281235" cy="595301"/>
        </a:xfrm>
        <a:prstGeom prst="rect">
          <a:avLst/>
        </a:prstGeom>
        <a:solidFill>
          <a:srgbClr val="BFBFBF"/>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Take Baseline Value for Operating Cost Allowance and index using CPIH</a:t>
          </a:r>
        </a:p>
      </xdr:txBody>
    </xdr:sp>
    <xdr:clientData/>
  </xdr:oneCellAnchor>
  <xdr:oneCellAnchor>
    <xdr:from>
      <xdr:col>3</xdr:col>
      <xdr:colOff>2724153</xdr:colOff>
      <xdr:row>56</xdr:row>
      <xdr:rowOff>85734</xdr:rowOff>
    </xdr:from>
    <xdr:ext cx="4057650" cy="585782"/>
    <xdr:sp macro="" textlink="">
      <xdr:nvSpPr>
        <xdr:cNvPr id="12" name="Rectangle 20"/>
        <xdr:cNvSpPr/>
      </xdr:nvSpPr>
      <xdr:spPr>
        <a:xfrm>
          <a:off x="6610353" y="10086984"/>
          <a:ext cx="4057650" cy="585782"/>
        </a:xfrm>
        <a:prstGeom prst="rect">
          <a:avLst/>
        </a:prstGeom>
        <a:solidFill>
          <a:srgbClr val="FFD966"/>
        </a:solidFill>
        <a:ln w="6345" cap="flat">
          <a:solidFill>
            <a:srgbClr val="000000"/>
          </a:solidFill>
          <a:prstDash val="solid"/>
          <a:miter/>
        </a:ln>
      </xdr:spPr>
      <xdr:txBody>
        <a:bodyPr vert="horz" wrap="square" lIns="91440" tIns="45720" rIns="91440" bIns="45720" anchor="ctr" anchorCtr="0" compatLnSpc="0">
          <a:noAutofit/>
        </a:bodyPr>
        <a:lstStyle/>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Operating Cost Allowance (3g OC)</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CPIH (3f CPIH)</a:t>
          </a:r>
        </a:p>
      </xdr:txBody>
    </xdr:sp>
    <xdr:clientData/>
  </xdr:oneCellAnchor>
  <xdr:oneCellAnchor>
    <xdr:from>
      <xdr:col>2</xdr:col>
      <xdr:colOff>1371590</xdr:colOff>
      <xdr:row>65</xdr:row>
      <xdr:rowOff>90498</xdr:rowOff>
    </xdr:from>
    <xdr:ext cx="2281235" cy="766751"/>
    <xdr:sp macro="" textlink="">
      <xdr:nvSpPr>
        <xdr:cNvPr id="16" name="Rectangle 21"/>
        <xdr:cNvSpPr/>
      </xdr:nvSpPr>
      <xdr:spPr>
        <a:xfrm>
          <a:off x="3829040" y="11758623"/>
          <a:ext cx="2281235" cy="766751"/>
        </a:xfrm>
        <a:prstGeom prst="rect">
          <a:avLst/>
        </a:prstGeom>
        <a:solidFill>
          <a:srgbClr val="BFBFBF"/>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Multiply sum of all previous components by Baseline Value of the EBIT Margin Percentage</a:t>
          </a:r>
        </a:p>
      </xdr:txBody>
    </xdr:sp>
    <xdr:clientData/>
  </xdr:oneCellAnchor>
  <xdr:oneCellAnchor>
    <xdr:from>
      <xdr:col>3</xdr:col>
      <xdr:colOff>2724153</xdr:colOff>
      <xdr:row>65</xdr:row>
      <xdr:rowOff>109545</xdr:rowOff>
    </xdr:from>
    <xdr:ext cx="4038603" cy="757232"/>
    <xdr:sp macro="" textlink="">
      <xdr:nvSpPr>
        <xdr:cNvPr id="17" name="Rectangle 22"/>
        <xdr:cNvSpPr/>
      </xdr:nvSpPr>
      <xdr:spPr>
        <a:xfrm>
          <a:off x="6610353" y="11777670"/>
          <a:ext cx="4038603" cy="757232"/>
        </a:xfrm>
        <a:prstGeom prst="rect">
          <a:avLst/>
        </a:prstGeom>
        <a:solidFill>
          <a:srgbClr val="FFD966"/>
        </a:solidFill>
        <a:ln w="6345" cap="flat">
          <a:solidFill>
            <a:srgbClr val="000000"/>
          </a:solidFill>
          <a:prstDash val="solid"/>
          <a:miter/>
        </a:ln>
      </xdr:spPr>
      <xdr:txBody>
        <a:bodyPr vert="horz" wrap="square" lIns="91440" tIns="45720" rIns="91440" bIns="45720" anchor="ctr" anchorCtr="0" compatLnSpc="0">
          <a:noAutofit/>
        </a:bodyPr>
        <a:lstStyle/>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EBIT Margin Percentage (3j EBIT)</a:t>
          </a:r>
          <a:endParaRPr lang="en-GB" sz="800" b="0" i="0" u="none" strike="noStrike" kern="0" cap="none" spc="0" baseline="0">
            <a:solidFill>
              <a:srgbClr val="000000"/>
            </a:solidFill>
            <a:uFillTx/>
            <a:latin typeface="Verdana" pitchFamily="34"/>
            <a:ea typeface="Verdana" pitchFamily="34"/>
            <a:cs typeface="Verdana" pitchFamily="34"/>
          </a:endParaRPr>
        </a:p>
      </xdr:txBody>
    </xdr:sp>
    <xdr:clientData/>
  </xdr:oneCellAnchor>
  <xdr:oneCellAnchor>
    <xdr:from>
      <xdr:col>2</xdr:col>
      <xdr:colOff>1362071</xdr:colOff>
      <xdr:row>71</xdr:row>
      <xdr:rowOff>61923</xdr:rowOff>
    </xdr:from>
    <xdr:ext cx="2281235" cy="909626"/>
    <xdr:sp macro="" textlink="">
      <xdr:nvSpPr>
        <xdr:cNvPr id="19" name="Rectangle 23"/>
        <xdr:cNvSpPr/>
      </xdr:nvSpPr>
      <xdr:spPr>
        <a:xfrm>
          <a:off x="3819521" y="12701598"/>
          <a:ext cx="2281235" cy="909626"/>
        </a:xfrm>
        <a:prstGeom prst="rect">
          <a:avLst/>
        </a:prstGeom>
        <a:solidFill>
          <a:srgbClr val="BFBFBF"/>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Multiply sum of all previous components, except the Network Cost Allowance, by Baseline Value of the Headroom Allowance Percentage</a:t>
          </a:r>
        </a:p>
      </xdr:txBody>
    </xdr:sp>
    <xdr:clientData/>
  </xdr:oneCellAnchor>
  <xdr:oneCellAnchor>
    <xdr:from>
      <xdr:col>3</xdr:col>
      <xdr:colOff>2705096</xdr:colOff>
      <xdr:row>71</xdr:row>
      <xdr:rowOff>71442</xdr:rowOff>
    </xdr:from>
    <xdr:ext cx="4076696" cy="900107"/>
    <xdr:sp macro="" textlink="">
      <xdr:nvSpPr>
        <xdr:cNvPr id="20" name="Rectangle 24"/>
        <xdr:cNvSpPr/>
      </xdr:nvSpPr>
      <xdr:spPr>
        <a:xfrm>
          <a:off x="6591296" y="12711117"/>
          <a:ext cx="4076696" cy="900107"/>
        </a:xfrm>
        <a:prstGeom prst="rect">
          <a:avLst/>
        </a:prstGeom>
        <a:solidFill>
          <a:srgbClr val="FFD966"/>
        </a:solidFill>
        <a:ln w="6345" cap="flat">
          <a:solidFill>
            <a:srgbClr val="000000"/>
          </a:solidFill>
          <a:prstDash val="solid"/>
          <a:miter/>
        </a:ln>
      </xdr:spPr>
      <xdr:txBody>
        <a:bodyPr vert="horz" wrap="square" lIns="91440" tIns="45720" rIns="91440" bIns="45720" anchor="ctr" anchorCtr="0" compatLnSpc="0">
          <a:noAutofit/>
        </a:bodyPr>
        <a:lstStyle/>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Headroom Allowance Percentage (3k HAP)</a:t>
          </a:r>
        </a:p>
      </xdr:txBody>
    </xdr:sp>
    <xdr:clientData/>
  </xdr:oneCellAnchor>
  <xdr:oneCellAnchor>
    <xdr:from>
      <xdr:col>0</xdr:col>
      <xdr:colOff>681035</xdr:colOff>
      <xdr:row>82</xdr:row>
      <xdr:rowOff>109545</xdr:rowOff>
    </xdr:from>
    <xdr:ext cx="2466978" cy="1100142"/>
    <xdr:sp macro="" textlink="">
      <xdr:nvSpPr>
        <xdr:cNvPr id="24" name="Rectangle 7"/>
        <xdr:cNvSpPr/>
      </xdr:nvSpPr>
      <xdr:spPr>
        <a:xfrm>
          <a:off x="681035" y="14530395"/>
          <a:ext cx="2466978" cy="1100142"/>
        </a:xfrm>
        <a:prstGeom prst="rect">
          <a:avLst/>
        </a:prstGeom>
        <a:solidFill>
          <a:srgbClr val="ED7D31"/>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FFFFFF"/>
              </a:solidFill>
              <a:uFillTx/>
              <a:latin typeface="Verdana" pitchFamily="34"/>
              <a:ea typeface="Verdana" pitchFamily="34"/>
              <a:cs typeface="Verdana" pitchFamily="34"/>
            </a:rPr>
            <a:t>Outputs summarised on sheet '1a PPM Cap'</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00" b="1" i="0" u="none" strike="noStrike" kern="0" cap="none" spc="0" baseline="0">
            <a:solidFill>
              <a:srgbClr val="FFFFFF"/>
            </a:solidFill>
            <a:uFillTx/>
            <a:latin typeface="Verdana" pitchFamily="34"/>
            <a:ea typeface="Verdana" pitchFamily="34"/>
            <a:cs typeface="Verdana" pitchFamily="34"/>
          </a:endParaRP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1" i="0" u="none" strike="noStrike" kern="0" cap="none" spc="0" baseline="0">
              <a:solidFill>
                <a:srgbClr val="FFFFFF"/>
              </a:solidFill>
              <a:uFillTx/>
              <a:latin typeface="Verdana" pitchFamily="34"/>
              <a:ea typeface="Verdana" pitchFamily="34"/>
              <a:cs typeface="Verdana" pitchFamily="34"/>
            </a:rPr>
            <a:t>This shows the levels of the PPM cap</a:t>
          </a:r>
        </a:p>
      </xdr:txBody>
    </xdr:sp>
    <xdr:clientData/>
  </xdr:oneCellAnchor>
  <xdr:oneCellAnchor>
    <xdr:from>
      <xdr:col>1</xdr:col>
      <xdr:colOff>1119190</xdr:colOff>
      <xdr:row>77</xdr:row>
      <xdr:rowOff>71422</xdr:rowOff>
    </xdr:from>
    <xdr:ext cx="342900" cy="771525"/>
    <xdr:sp macro="" textlink="">
      <xdr:nvSpPr>
        <xdr:cNvPr id="22" name="Left Arrow 31"/>
        <xdr:cNvSpPr/>
      </xdr:nvSpPr>
      <xdr:spPr>
        <a:xfrm rot="16200004">
          <a:off x="1590677" y="13896960"/>
          <a:ext cx="771525" cy="342900"/>
        </a:xfrm>
        <a:custGeom>
          <a:avLst>
            <a:gd name="f0" fmla="val 4800"/>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xdr:col>
      <xdr:colOff>1157292</xdr:colOff>
      <xdr:row>82</xdr:row>
      <xdr:rowOff>90498</xdr:rowOff>
    </xdr:from>
    <xdr:ext cx="2490789" cy="1100142"/>
    <xdr:sp macro="" textlink="">
      <xdr:nvSpPr>
        <xdr:cNvPr id="25" name="Rectangle 32"/>
        <xdr:cNvSpPr/>
      </xdr:nvSpPr>
      <xdr:spPr>
        <a:xfrm>
          <a:off x="3614742" y="14511348"/>
          <a:ext cx="2490789" cy="1100142"/>
        </a:xfrm>
        <a:prstGeom prst="rect">
          <a:avLst/>
        </a:prstGeom>
        <a:solidFill>
          <a:srgbClr val="FBE5D6"/>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Additional tables of historical information in sheet '1b Historical level tables'</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00" b="0" i="0" u="none" strike="noStrike" kern="0" cap="none" spc="0" baseline="0">
            <a:solidFill>
              <a:srgbClr val="000000"/>
            </a:solidFill>
            <a:uFillTx/>
            <a:latin typeface="Verdana" pitchFamily="34"/>
            <a:ea typeface="Verdana" pitchFamily="34"/>
            <a:cs typeface="Verdana" pitchFamily="34"/>
          </a:endParaRP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This is not used to set the PPM cap</a:t>
          </a:r>
        </a:p>
      </xdr:txBody>
    </xdr:sp>
    <xdr:clientData/>
  </xdr:oneCellAnchor>
  <xdr:oneCellAnchor>
    <xdr:from>
      <xdr:col>2</xdr:col>
      <xdr:colOff>742950</xdr:colOff>
      <xdr:row>77</xdr:row>
      <xdr:rowOff>33339</xdr:rowOff>
    </xdr:from>
    <xdr:ext cx="342900" cy="766760"/>
    <xdr:sp macro="" textlink="">
      <xdr:nvSpPr>
        <xdr:cNvPr id="23" name="Left Arrow 33"/>
        <xdr:cNvSpPr/>
      </xdr:nvSpPr>
      <xdr:spPr>
        <a:xfrm rot="14112397">
          <a:off x="2988470" y="13856494"/>
          <a:ext cx="766760" cy="342900"/>
        </a:xfrm>
        <a:custGeom>
          <a:avLst>
            <a:gd name="f0" fmla="val 4830"/>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ons.gov.uk/economy/inflationandpriceindices/timeseries/l522/mm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workbookViewId="0"/>
  </sheetViews>
  <sheetFormatPr defaultColWidth="0" defaultRowHeight="12.4" zeroHeight="1"/>
  <cols>
    <col min="1" max="3" width="15.64453125" customWidth="1"/>
    <col min="4" max="4" width="136.46875" customWidth="1"/>
    <col min="5" max="5" width="9" customWidth="1"/>
    <col min="6" max="7" width="0" hidden="1" customWidth="1"/>
    <col min="8" max="8" width="9" hidden="1" customWidth="1"/>
    <col min="9" max="16384" width="9" hidden="1"/>
  </cols>
  <sheetData>
    <row r="1" spans="1:7" s="20" customFormat="1" ht="56.95" customHeight="1"/>
    <row r="2" spans="1:7" s="21" customFormat="1"/>
    <row r="3" spans="1:7" s="21" customFormat="1" ht="17.649999999999999">
      <c r="B3" s="22" t="s">
        <v>66</v>
      </c>
    </row>
    <row r="4" spans="1:7" s="21" customFormat="1" ht="14.25">
      <c r="A4" s="23"/>
      <c r="B4" s="23"/>
      <c r="C4" s="23"/>
      <c r="D4" s="23"/>
      <c r="E4" s="23"/>
      <c r="F4" s="23"/>
      <c r="G4" s="23"/>
    </row>
    <row r="5" spans="1:7" s="18" customFormat="1" ht="14.25">
      <c r="A5" s="24"/>
      <c r="B5" s="25" t="s">
        <v>67</v>
      </c>
      <c r="C5" s="25" t="s">
        <v>68</v>
      </c>
      <c r="D5" s="25" t="s">
        <v>69</v>
      </c>
      <c r="E5" s="24"/>
      <c r="F5" s="24"/>
      <c r="G5" s="24"/>
    </row>
    <row r="6" spans="1:7" s="18" customFormat="1" ht="28.5">
      <c r="A6" s="24"/>
      <c r="B6" s="26" t="s">
        <v>568</v>
      </c>
      <c r="C6" s="27">
        <v>43684</v>
      </c>
      <c r="D6" s="333" t="s">
        <v>575</v>
      </c>
      <c r="E6" s="24"/>
      <c r="F6" s="24"/>
      <c r="G6" s="24"/>
    </row>
    <row r="7" spans="1:7" s="18" customFormat="1" ht="14.25">
      <c r="A7" s="24"/>
      <c r="B7" s="26" t="s">
        <v>578</v>
      </c>
      <c r="C7" s="27">
        <v>43868</v>
      </c>
      <c r="D7" s="336" t="s">
        <v>581</v>
      </c>
      <c r="E7" s="24"/>
      <c r="F7" s="24"/>
      <c r="G7" s="24"/>
    </row>
    <row r="8" spans="1:7" s="18" customFormat="1" ht="14.25">
      <c r="A8" s="24"/>
      <c r="B8" s="26" t="s">
        <v>596</v>
      </c>
      <c r="C8" s="27">
        <v>44050</v>
      </c>
      <c r="D8" s="336" t="s">
        <v>581</v>
      </c>
      <c r="E8" s="24"/>
      <c r="F8" s="24"/>
      <c r="G8" s="24"/>
    </row>
    <row r="9" spans="1:7" s="18" customFormat="1" ht="14.25">
      <c r="A9" s="24"/>
      <c r="B9" s="28"/>
      <c r="C9" s="28"/>
      <c r="D9" s="28"/>
      <c r="E9" s="24"/>
      <c r="F9" s="24"/>
      <c r="G9" s="24"/>
    </row>
    <row r="10" spans="1:7" s="18" customFormat="1" ht="14.25">
      <c r="A10" s="24"/>
      <c r="B10" s="28"/>
      <c r="C10" s="28"/>
      <c r="D10" s="28"/>
      <c r="E10" s="24"/>
      <c r="F10" s="24"/>
      <c r="G10" s="24"/>
    </row>
    <row r="11" spans="1:7" s="18" customFormat="1" ht="14.25">
      <c r="A11" s="24"/>
      <c r="B11" s="28"/>
      <c r="C11" s="28"/>
      <c r="D11" s="28"/>
      <c r="E11" s="24"/>
      <c r="F11" s="24"/>
      <c r="G11" s="24"/>
    </row>
    <row r="12" spans="1:7" s="18" customFormat="1" ht="14.25">
      <c r="A12" s="24"/>
      <c r="B12" s="24"/>
      <c r="C12" s="24"/>
      <c r="D12" s="24"/>
      <c r="E12" s="24"/>
      <c r="F12" s="24"/>
      <c r="G12" s="24"/>
    </row>
    <row r="13" spans="1:7" s="18" customFormat="1" ht="14.25">
      <c r="A13" s="24"/>
      <c r="B13" s="24"/>
      <c r="C13" s="24"/>
      <c r="D13" s="24"/>
      <c r="E13" s="24"/>
      <c r="F13" s="24"/>
      <c r="G13" s="24"/>
    </row>
    <row r="14" spans="1:7" ht="14" hidden="1" customHeight="1">
      <c r="A14" s="29"/>
      <c r="B14" s="29"/>
      <c r="C14" s="29"/>
      <c r="D14" s="29"/>
      <c r="E14" s="29"/>
      <c r="F14" s="29"/>
      <c r="G14" s="29"/>
    </row>
  </sheetData>
  <pageMargins left="0.70000000000000007" right="0.70000000000000007" top="0.75" bottom="0.75" header="0.30000000000000004" footer="0.30000000000000004"/>
  <pageSetup paperSize="9" fitToWidth="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3"/>
  <sheetViews>
    <sheetView workbookViewId="0"/>
  </sheetViews>
  <sheetFormatPr defaultColWidth="0" defaultRowHeight="13.5" zeroHeight="1"/>
  <cols>
    <col min="1" max="1" width="4.64453125" style="129" customWidth="1"/>
    <col min="2" max="2" width="33.3515625" style="131" customWidth="1"/>
    <col min="3" max="3" width="21.3515625" style="131" customWidth="1"/>
    <col min="4" max="4" width="19.703125" style="131" customWidth="1"/>
    <col min="5" max="5" width="25.1171875" style="131" customWidth="1"/>
    <col min="6" max="6" width="2.46875" style="131" customWidth="1"/>
    <col min="7" max="14" width="15.64453125" style="131" customWidth="1"/>
    <col min="15" max="15" width="2.46875" style="131" customWidth="1"/>
    <col min="16" max="26" width="15.64453125" style="131" customWidth="1"/>
    <col min="27" max="27" width="9" style="131" customWidth="1"/>
    <col min="28" max="28" width="0" style="131" hidden="1" customWidth="1"/>
    <col min="29" max="16384" width="0" style="131" hidden="1"/>
  </cols>
  <sheetData>
    <row r="1" spans="1:27" s="31" customFormat="1" ht="12.5" customHeight="1">
      <c r="A1" s="30"/>
    </row>
    <row r="2" spans="1:27" s="31" customFormat="1" ht="18.5" customHeight="1">
      <c r="A2" s="30"/>
      <c r="B2" s="32" t="s">
        <v>176</v>
      </c>
      <c r="C2" s="32"/>
      <c r="D2" s="32"/>
    </row>
    <row r="3" spans="1:27" s="31" customFormat="1" ht="24.5" customHeight="1">
      <c r="A3" s="30"/>
      <c r="B3" s="358" t="s">
        <v>177</v>
      </c>
      <c r="C3" s="358"/>
      <c r="D3" s="358"/>
      <c r="E3" s="358"/>
      <c r="F3" s="358"/>
      <c r="G3" s="358"/>
      <c r="H3" s="358"/>
      <c r="I3" s="34"/>
      <c r="J3" s="34"/>
      <c r="K3" s="34"/>
      <c r="L3" s="34"/>
      <c r="M3" s="34"/>
      <c r="N3" s="34"/>
      <c r="O3" s="34"/>
      <c r="P3" s="34"/>
      <c r="Q3" s="34"/>
    </row>
    <row r="4" spans="1:27" s="31" customFormat="1" ht="16.25" customHeight="1">
      <c r="A4" s="30"/>
      <c r="B4" s="33"/>
      <c r="C4" s="33"/>
      <c r="D4" s="33"/>
      <c r="E4" s="33"/>
      <c r="F4" s="70"/>
      <c r="G4" s="70"/>
      <c r="I4" s="34"/>
      <c r="J4" s="34"/>
      <c r="K4" s="34"/>
      <c r="L4" s="34"/>
      <c r="M4" s="34"/>
      <c r="N4" s="34"/>
      <c r="O4" s="34"/>
      <c r="P4" s="34"/>
      <c r="Q4" s="34"/>
    </row>
    <row r="5" spans="1:27" ht="16.25" customHeight="1">
      <c r="B5" s="130"/>
      <c r="C5" s="130"/>
      <c r="D5" s="130"/>
      <c r="E5" s="130"/>
      <c r="F5" s="130"/>
      <c r="G5" s="130"/>
      <c r="I5" s="132"/>
      <c r="J5" s="132"/>
      <c r="K5" s="132"/>
      <c r="L5" s="132"/>
      <c r="M5" s="132"/>
      <c r="N5" s="132"/>
      <c r="O5" s="132"/>
      <c r="P5" s="132"/>
      <c r="Q5" s="132"/>
    </row>
    <row r="6" spans="1:27" ht="13.25" customHeight="1">
      <c r="B6" s="133" t="s">
        <v>178</v>
      </c>
      <c r="C6" s="134" t="s">
        <v>77</v>
      </c>
      <c r="D6" s="130"/>
      <c r="E6" s="130"/>
      <c r="F6" s="130"/>
      <c r="G6" s="130"/>
      <c r="I6" s="132"/>
      <c r="J6" s="132"/>
      <c r="K6" s="132"/>
      <c r="L6" s="132"/>
      <c r="M6" s="132"/>
      <c r="N6" s="132"/>
      <c r="O6" s="132"/>
      <c r="P6" s="132"/>
      <c r="Q6" s="132"/>
    </row>
    <row r="7" spans="1:27" ht="13.25" customHeight="1">
      <c r="B7" s="133" t="s">
        <v>179</v>
      </c>
      <c r="C7" s="134" t="s">
        <v>228</v>
      </c>
      <c r="D7" s="130"/>
      <c r="E7" s="130"/>
      <c r="F7" s="130"/>
      <c r="G7" s="130"/>
      <c r="I7" s="132"/>
      <c r="J7" s="132"/>
      <c r="K7" s="132"/>
      <c r="L7" s="132"/>
      <c r="M7" s="132"/>
      <c r="N7" s="132"/>
      <c r="O7" s="132"/>
      <c r="P7" s="132"/>
      <c r="Q7" s="132"/>
    </row>
    <row r="8" spans="1:27" ht="12.5" customHeight="1">
      <c r="B8" s="135" t="s">
        <v>180</v>
      </c>
      <c r="C8" s="136" t="s">
        <v>124</v>
      </c>
    </row>
    <row r="9" spans="1:27" s="138" customFormat="1" ht="11.25">
      <c r="A9" s="137"/>
    </row>
    <row r="10" spans="1:27" s="140" customFormat="1" ht="11.25" customHeight="1">
      <c r="A10" s="137"/>
      <c r="B10" s="391" t="s">
        <v>181</v>
      </c>
      <c r="C10" s="391" t="s">
        <v>182</v>
      </c>
      <c r="D10" s="392" t="s">
        <v>183</v>
      </c>
      <c r="E10" s="393"/>
      <c r="F10" s="139"/>
      <c r="G10" s="389" t="s">
        <v>184</v>
      </c>
      <c r="H10" s="389"/>
      <c r="I10" s="389"/>
      <c r="J10" s="389"/>
      <c r="K10" s="389"/>
      <c r="L10" s="389"/>
      <c r="M10" s="389"/>
      <c r="N10" s="389"/>
      <c r="O10" s="139"/>
      <c r="P10" s="389" t="s">
        <v>185</v>
      </c>
      <c r="Q10" s="389"/>
      <c r="R10" s="389"/>
      <c r="S10" s="389"/>
      <c r="T10" s="389"/>
      <c r="U10" s="389"/>
      <c r="V10" s="389"/>
      <c r="W10" s="389"/>
      <c r="X10" s="389"/>
      <c r="Y10" s="389"/>
      <c r="Z10" s="389"/>
      <c r="AA10" s="138"/>
    </row>
    <row r="11" spans="1:27" s="140" customFormat="1" ht="11.25" customHeight="1">
      <c r="A11" s="137"/>
      <c r="B11" s="391"/>
      <c r="C11" s="391"/>
      <c r="D11" s="392"/>
      <c r="E11" s="393"/>
      <c r="F11" s="139"/>
      <c r="G11" s="390" t="s">
        <v>186</v>
      </c>
      <c r="H11" s="390"/>
      <c r="I11" s="390"/>
      <c r="J11" s="390"/>
      <c r="K11" s="390"/>
      <c r="L11" s="390"/>
      <c r="M11" s="390"/>
      <c r="N11" s="390"/>
      <c r="O11" s="139"/>
      <c r="P11" s="390" t="s">
        <v>187</v>
      </c>
      <c r="Q11" s="390"/>
      <c r="R11" s="390"/>
      <c r="S11" s="390"/>
      <c r="T11" s="390"/>
      <c r="U11" s="390"/>
      <c r="V11" s="390"/>
      <c r="W11" s="390"/>
      <c r="X11" s="390"/>
      <c r="Y11" s="390"/>
      <c r="Z11" s="390"/>
      <c r="AA11" s="138"/>
    </row>
    <row r="12" spans="1:27" s="140" customFormat="1" ht="25.5" customHeight="1">
      <c r="A12" s="137"/>
      <c r="B12" s="391"/>
      <c r="C12" s="391"/>
      <c r="D12" s="392"/>
      <c r="E12" s="141" t="s">
        <v>188</v>
      </c>
      <c r="F12" s="139"/>
      <c r="G12" s="142" t="s">
        <v>103</v>
      </c>
      <c r="H12" s="142" t="s">
        <v>105</v>
      </c>
      <c r="I12" s="142" t="s">
        <v>106</v>
      </c>
      <c r="J12" s="142" t="s">
        <v>107</v>
      </c>
      <c r="K12" s="142" t="s">
        <v>108</v>
      </c>
      <c r="L12" s="143" t="s">
        <v>109</v>
      </c>
      <c r="M12" s="142" t="s">
        <v>110</v>
      </c>
      <c r="N12" s="142" t="s">
        <v>111</v>
      </c>
      <c r="O12" s="139"/>
      <c r="P12" s="85" t="s">
        <v>112</v>
      </c>
      <c r="Q12" s="85" t="s">
        <v>73</v>
      </c>
      <c r="R12" s="85" t="s">
        <v>113</v>
      </c>
      <c r="S12" s="144" t="s">
        <v>114</v>
      </c>
      <c r="T12" s="85" t="s">
        <v>115</v>
      </c>
      <c r="U12" s="85" t="s">
        <v>116</v>
      </c>
      <c r="V12" s="85" t="s">
        <v>117</v>
      </c>
      <c r="W12" s="85" t="s">
        <v>118</v>
      </c>
      <c r="X12" s="85" t="s">
        <v>119</v>
      </c>
      <c r="Y12" s="85" t="s">
        <v>120</v>
      </c>
      <c r="Z12" s="85" t="s">
        <v>121</v>
      </c>
      <c r="AA12" s="138"/>
    </row>
    <row r="13" spans="1:27" s="140" customFormat="1" ht="15" customHeight="1">
      <c r="A13" s="137"/>
      <c r="B13" s="391"/>
      <c r="C13" s="391"/>
      <c r="D13" s="392"/>
      <c r="E13" s="141" t="s">
        <v>189</v>
      </c>
      <c r="F13" s="139"/>
      <c r="G13" s="145" t="s">
        <v>190</v>
      </c>
      <c r="H13" s="145" t="s">
        <v>191</v>
      </c>
      <c r="I13" s="145" t="s">
        <v>192</v>
      </c>
      <c r="J13" s="145" t="s">
        <v>193</v>
      </c>
      <c r="K13" s="145" t="s">
        <v>194</v>
      </c>
      <c r="L13" s="146" t="s">
        <v>195</v>
      </c>
      <c r="M13" s="145" t="s">
        <v>196</v>
      </c>
      <c r="N13" s="145" t="s">
        <v>197</v>
      </c>
      <c r="O13" s="139"/>
      <c r="P13" s="145" t="s">
        <v>198</v>
      </c>
      <c r="Q13" s="145" t="s">
        <v>199</v>
      </c>
      <c r="R13" s="145" t="s">
        <v>200</v>
      </c>
      <c r="S13" s="147" t="s">
        <v>201</v>
      </c>
      <c r="T13" s="145" t="s">
        <v>202</v>
      </c>
      <c r="U13" s="145" t="s">
        <v>203</v>
      </c>
      <c r="V13" s="145" t="s">
        <v>204</v>
      </c>
      <c r="W13" s="145" t="s">
        <v>205</v>
      </c>
      <c r="X13" s="145" t="s">
        <v>206</v>
      </c>
      <c r="Y13" s="145" t="s">
        <v>207</v>
      </c>
      <c r="Z13" s="145" t="s">
        <v>208</v>
      </c>
      <c r="AA13" s="138"/>
    </row>
    <row r="14" spans="1:27" s="140" customFormat="1" ht="15" customHeight="1">
      <c r="A14" s="137"/>
      <c r="B14" s="391"/>
      <c r="C14" s="391"/>
      <c r="D14" s="392"/>
      <c r="E14" s="148" t="s">
        <v>209</v>
      </c>
      <c r="F14" s="139"/>
      <c r="G14" s="85" t="s">
        <v>210</v>
      </c>
      <c r="H14" s="85" t="s">
        <v>210</v>
      </c>
      <c r="I14" s="85" t="s">
        <v>211</v>
      </c>
      <c r="J14" s="85" t="s">
        <v>211</v>
      </c>
      <c r="K14" s="85" t="s">
        <v>212</v>
      </c>
      <c r="L14" s="149" t="s">
        <v>212</v>
      </c>
      <c r="M14" s="85" t="s">
        <v>213</v>
      </c>
      <c r="N14" s="85" t="s">
        <v>213</v>
      </c>
      <c r="O14" s="139"/>
      <c r="P14" s="85" t="s">
        <v>214</v>
      </c>
      <c r="Q14" s="85" t="s">
        <v>215</v>
      </c>
      <c r="R14" s="85" t="s">
        <v>215</v>
      </c>
      <c r="S14" s="144" t="s">
        <v>216</v>
      </c>
      <c r="T14" s="85" t="s">
        <v>216</v>
      </c>
      <c r="U14" s="85" t="s">
        <v>217</v>
      </c>
      <c r="V14" s="85" t="s">
        <v>217</v>
      </c>
      <c r="W14" s="85" t="s">
        <v>218</v>
      </c>
      <c r="X14" s="85" t="s">
        <v>218</v>
      </c>
      <c r="Y14" s="85" t="s">
        <v>219</v>
      </c>
      <c r="Z14" s="85" t="s">
        <v>219</v>
      </c>
      <c r="AA14" s="138"/>
    </row>
    <row r="15" spans="1:27" s="140" customFormat="1" ht="12.5" customHeight="1">
      <c r="A15" s="137">
        <v>1</v>
      </c>
      <c r="B15" s="87" t="s">
        <v>155</v>
      </c>
      <c r="C15" s="87" t="s">
        <v>131</v>
      </c>
      <c r="D15" s="150" t="s">
        <v>93</v>
      </c>
      <c r="E15" s="136"/>
      <c r="F15" s="139"/>
      <c r="G15" s="88">
        <f>IF('3a_DF'!H$41="-","-",'3a_DF'!H$41)</f>
        <v>253.14985164432846</v>
      </c>
      <c r="H15" s="88">
        <f>IF('3a_DF'!I$41="-","-",'3a_DF'!I$41)</f>
        <v>213.57444115975193</v>
      </c>
      <c r="I15" s="88">
        <f>IF('3a_DF'!J$41="-","-",'3a_DF'!J$41)</f>
        <v>174.74989531236287</v>
      </c>
      <c r="J15" s="88">
        <f>IF('3a_DF'!K$41="-","-",'3a_DF'!K$41)</f>
        <v>160.26701947738721</v>
      </c>
      <c r="K15" s="88">
        <f>IF('3a_DF'!L$41="-","-",'3a_DF'!L$41)</f>
        <v>200.74683223176862</v>
      </c>
      <c r="L15" s="88">
        <f>IF('3a_DF'!M$41="-","-",'3a_DF'!M$41)</f>
        <v>199.05760849983216</v>
      </c>
      <c r="M15" s="88">
        <f>IF('3a_DF'!N$41="-","-",'3a_DF'!N$41)</f>
        <v>215.77106184657606</v>
      </c>
      <c r="N15" s="88">
        <f>IF('3a_DF'!O$41="-","-",'3a_DF'!O$41)</f>
        <v>243.35846990910571</v>
      </c>
      <c r="O15" s="139"/>
      <c r="P15" s="88">
        <f>IF('3a_DF'!Q$41="-","-",'3a_DF'!Q$41)</f>
        <v>243.35846990910571</v>
      </c>
      <c r="Q15" s="88">
        <f>IF('3a_DF'!R$41="-","-",'3a_DF'!R$41)</f>
        <v>281.17733015023742</v>
      </c>
      <c r="R15" s="88">
        <f>IF('3a_DF'!S$41="-","-",'3a_DF'!S$41)</f>
        <v>230.77888190073497</v>
      </c>
      <c r="S15" s="88">
        <f>IF('3a_DF'!T$41="-","-",'3a_DF'!T$41)</f>
        <v>206.31785050021912</v>
      </c>
      <c r="T15" s="88">
        <f>IF('3a_DF'!U$41="-","-",'3a_DF'!U$41)</f>
        <v>145.13269789847291</v>
      </c>
      <c r="U15" s="88" t="str">
        <f>IF('3a_DF'!V$41="-","-",'3a_DF'!V$41)</f>
        <v>-</v>
      </c>
      <c r="V15" s="88" t="str">
        <f>IF('3a_DF'!W$41="-","-",'3a_DF'!W$41)</f>
        <v>-</v>
      </c>
      <c r="W15" s="88" t="str">
        <f>IF('3a_DF'!X$41="-","-",'3a_DF'!X$41)</f>
        <v>-</v>
      </c>
      <c r="X15" s="88" t="str">
        <f>IF('3a_DF'!Y$41="-","-",'3a_DF'!Y$41)</f>
        <v>-</v>
      </c>
      <c r="Y15" s="88" t="str">
        <f>IF('3a_DF'!Z$41="-","-",'3a_DF'!Z$41)</f>
        <v>-</v>
      </c>
      <c r="Z15" s="88" t="str">
        <f>IF('3a_DF'!AA$41="-","-",'3a_DF'!AA$41)</f>
        <v>-</v>
      </c>
      <c r="AA15" s="138"/>
    </row>
    <row r="16" spans="1:27" s="140" customFormat="1" ht="11.25">
      <c r="A16" s="137">
        <v>2</v>
      </c>
      <c r="B16" s="87" t="s">
        <v>155</v>
      </c>
      <c r="C16" s="87" t="s">
        <v>133</v>
      </c>
      <c r="D16" s="150" t="s">
        <v>93</v>
      </c>
      <c r="E16" s="136"/>
      <c r="F16" s="139"/>
      <c r="G16" s="88" t="s">
        <v>132</v>
      </c>
      <c r="H16" s="88" t="s">
        <v>132</v>
      </c>
      <c r="I16" s="88" t="s">
        <v>132</v>
      </c>
      <c r="J16" s="88" t="s">
        <v>132</v>
      </c>
      <c r="K16" s="88" t="s">
        <v>132</v>
      </c>
      <c r="L16" s="88" t="s">
        <v>132</v>
      </c>
      <c r="M16" s="88" t="s">
        <v>132</v>
      </c>
      <c r="N16" s="88" t="s">
        <v>132</v>
      </c>
      <c r="O16" s="139"/>
      <c r="P16" s="88" t="s">
        <v>132</v>
      </c>
      <c r="Q16" s="88" t="s">
        <v>132</v>
      </c>
      <c r="R16" s="88" t="s">
        <v>132</v>
      </c>
      <c r="S16" s="88" t="s">
        <v>132</v>
      </c>
      <c r="T16" s="88" t="s">
        <v>132</v>
      </c>
      <c r="U16" s="88" t="s">
        <v>132</v>
      </c>
      <c r="V16" s="88" t="s">
        <v>132</v>
      </c>
      <c r="W16" s="88" t="s">
        <v>132</v>
      </c>
      <c r="X16" s="88" t="s">
        <v>132</v>
      </c>
      <c r="Y16" s="88" t="s">
        <v>132</v>
      </c>
      <c r="Z16" s="88" t="s">
        <v>132</v>
      </c>
      <c r="AA16" s="138"/>
    </row>
    <row r="17" spans="1:27" s="140" customFormat="1" ht="11.25">
      <c r="A17" s="137">
        <v>3</v>
      </c>
      <c r="B17" s="87" t="s">
        <v>220</v>
      </c>
      <c r="C17" s="87" t="s">
        <v>134</v>
      </c>
      <c r="D17" s="150" t="s">
        <v>93</v>
      </c>
      <c r="E17" s="136"/>
      <c r="F17" s="139"/>
      <c r="G17" s="88">
        <f>IF('3c_PC'!G$42="-","-",'3c_PC'!G$42)</f>
        <v>21.926269106402124</v>
      </c>
      <c r="H17" s="88">
        <f>IF('3c_PC'!H$42="-","-",'3c_PC'!H$42)</f>
        <v>21.926269106402124</v>
      </c>
      <c r="I17" s="88">
        <f>IF('3c_PC'!I$42="-","-",'3c_PC'!I$42)</f>
        <v>22.64764819235609</v>
      </c>
      <c r="J17" s="88">
        <f>IF('3c_PC'!J$42="-","-",'3c_PC'!J$42)</f>
        <v>22.505107470829557</v>
      </c>
      <c r="K17" s="88">
        <f>IF('3c_PC'!K$42="-","-",'3c_PC'!K$42)</f>
        <v>19.106297226763825</v>
      </c>
      <c r="L17" s="88">
        <f>IF('3c_PC'!L$42="-","-",'3c_PC'!L$42)</f>
        <v>19.106297226763825</v>
      </c>
      <c r="M17" s="88">
        <f>IF('3c_PC'!M$42="-","-",'3c_PC'!M$42)</f>
        <v>20.852393125569616</v>
      </c>
      <c r="N17" s="88">
        <f>IF('3c_PC'!N$42="-","-",'3c_PC'!N$42)</f>
        <v>20.849370287873604</v>
      </c>
      <c r="O17" s="139"/>
      <c r="P17" s="88">
        <f>IF('3c_PC'!P$42="-","-",'3c_PC'!P$42)</f>
        <v>20.849370287873604</v>
      </c>
      <c r="Q17" s="88">
        <f>IF('3c_PC'!Q$42="-","-",'3c_PC'!Q$42)</f>
        <v>21.503193401206047</v>
      </c>
      <c r="R17" s="88">
        <f>IF('3c_PC'!R$42="-","-",'3c_PC'!R$42)</f>
        <v>21.819481548965161</v>
      </c>
      <c r="S17" s="88">
        <f>IF('3c_PC'!S$42="-","-",'3c_PC'!S$42)</f>
        <v>25.256715910577427</v>
      </c>
      <c r="T17" s="88">
        <f>IF('3c_PC'!T$42="-","-",'3c_PC'!T$42)</f>
        <v>24.167303215101221</v>
      </c>
      <c r="U17" s="88" t="str">
        <f>IF('3c_PC'!U$42="-","-",'3c_PC'!U$42)</f>
        <v>-</v>
      </c>
      <c r="V17" s="88" t="str">
        <f>IF('3c_PC'!V$42="-","-",'3c_PC'!V$42)</f>
        <v>-</v>
      </c>
      <c r="W17" s="88" t="str">
        <f>IF('3c_PC'!W$42="-","-",'3c_PC'!W$42)</f>
        <v>-</v>
      </c>
      <c r="X17" s="88" t="str">
        <f>IF('3c_PC'!X$42="-","-",'3c_PC'!X$42)</f>
        <v>-</v>
      </c>
      <c r="Y17" s="88" t="str">
        <f>IF('3c_PC'!Y$42="-","-",'3c_PC'!Y$42)</f>
        <v>-</v>
      </c>
      <c r="Z17" s="88" t="str">
        <f>IF('3c_PC'!Z$42="-","-",'3c_PC'!Z$42)</f>
        <v>-</v>
      </c>
      <c r="AA17" s="138"/>
    </row>
    <row r="18" spans="1:27" s="140" customFormat="1" ht="11.25">
      <c r="A18" s="137">
        <v>4</v>
      </c>
      <c r="B18" s="87" t="s">
        <v>221</v>
      </c>
      <c r="C18" s="87" t="s">
        <v>135</v>
      </c>
      <c r="D18" s="150" t="s">
        <v>93</v>
      </c>
      <c r="E18" s="136"/>
      <c r="F18" s="139"/>
      <c r="G18" s="88">
        <f>IF('3e_NC-Gas'!F44="-","-",'3e_NC-Gas'!F44)</f>
        <v>122.92606294287481</v>
      </c>
      <c r="H18" s="88">
        <f>IF('3e_NC-Gas'!G44="-","-",'3e_NC-Gas'!G44)</f>
        <v>122.80606294058597</v>
      </c>
      <c r="I18" s="88">
        <f>IF('3e_NC-Gas'!H44="-","-",'3e_NC-Gas'!H44)</f>
        <v>119.11310513845872</v>
      </c>
      <c r="J18" s="88">
        <f>IF('3e_NC-Gas'!I44="-","-",'3e_NC-Gas'!I44)</f>
        <v>118.76510513182116</v>
      </c>
      <c r="K18" s="88">
        <f>IF('3e_NC-Gas'!J44="-","-",'3e_NC-Gas'!J44)</f>
        <v>118.84904344104548</v>
      </c>
      <c r="L18" s="88">
        <f>IF('3e_NC-Gas'!K44="-","-",'3e_NC-Gas'!K44)</f>
        <v>118.87304344150324</v>
      </c>
      <c r="M18" s="88">
        <f>IF('3e_NC-Gas'!L44="-","-",'3e_NC-Gas'!L44)</f>
        <v>122.22659483103664</v>
      </c>
      <c r="N18" s="88">
        <f>IF('3e_NC-Gas'!M44="-","-",'3e_NC-Gas'!M44)</f>
        <v>122.29859483240992</v>
      </c>
      <c r="O18" s="139"/>
      <c r="P18" s="88">
        <f>IF('3e_NC-Gas'!O44="-","-",'3e_NC-Gas'!O44)</f>
        <v>122.29859483240992</v>
      </c>
      <c r="Q18" s="88">
        <f>IF('3e_NC-Gas'!P44="-","-",'3e_NC-Gas'!P44)</f>
        <v>124.98284395407399</v>
      </c>
      <c r="R18" s="88">
        <f>IF('3e_NC-Gas'!Q44="-","-",'3e_NC-Gas'!Q44)</f>
        <v>124.53884394560535</v>
      </c>
      <c r="S18" s="88">
        <f>IF('3e_NC-Gas'!R44="-","-",'3e_NC-Gas'!R44)</f>
        <v>124.38335679735634</v>
      </c>
      <c r="T18" s="88">
        <f>IF('3e_NC-Gas'!S44="-","-",'3e_NC-Gas'!S44)</f>
        <v>121.71935674654456</v>
      </c>
      <c r="U18" s="88" t="str">
        <f>IF('3e_NC-Gas'!T44="-","-",'3e_NC-Gas'!T44)</f>
        <v>-</v>
      </c>
      <c r="V18" s="88" t="str">
        <f>IF('3e_NC-Gas'!U44="-","-",'3e_NC-Gas'!U44)</f>
        <v>-</v>
      </c>
      <c r="W18" s="88" t="str">
        <f>IF('3e_NC-Gas'!V44="-","-",'3e_NC-Gas'!V44)</f>
        <v>-</v>
      </c>
      <c r="X18" s="88" t="str">
        <f>IF('3e_NC-Gas'!W44="-","-",'3e_NC-Gas'!W44)</f>
        <v>-</v>
      </c>
      <c r="Y18" s="88" t="str">
        <f>IF('3e_NC-Gas'!X44="-","-",'3e_NC-Gas'!X44)</f>
        <v>-</v>
      </c>
      <c r="Z18" s="88" t="str">
        <f>IF('3e_NC-Gas'!Y44="-","-",'3e_NC-Gas'!Y44)</f>
        <v>-</v>
      </c>
      <c r="AA18" s="138"/>
    </row>
    <row r="19" spans="1:27" s="140" customFormat="1" ht="11.25">
      <c r="A19" s="137">
        <v>5</v>
      </c>
      <c r="B19" s="87" t="s">
        <v>168</v>
      </c>
      <c r="C19" s="87" t="s">
        <v>136</v>
      </c>
      <c r="D19" s="150" t="s">
        <v>93</v>
      </c>
      <c r="E19" s="136"/>
      <c r="F19" s="139"/>
      <c r="G19" s="88">
        <f>IF('3f_CPIH'!C$16="-","-",'3g_OC_'!$E$12*('3f_CPIH'!C$16/'3f_CPIH'!$G$16))</f>
        <v>87.194616340508801</v>
      </c>
      <c r="H19" s="88">
        <f>IF('3f_CPIH'!D$16="-","-",'3g_OC_'!$E$12*('3f_CPIH'!D$16/'3f_CPIH'!$G$16))</f>
        <v>87.369180136986301</v>
      </c>
      <c r="I19" s="88">
        <f>IF('3f_CPIH'!E$16="-","-",'3g_OC_'!$E$12*('3f_CPIH'!E$16/'3f_CPIH'!$G$16))</f>
        <v>87.631025831702544</v>
      </c>
      <c r="J19" s="88">
        <f>IF('3f_CPIH'!F$16="-","-",'3g_OC_'!$E$12*('3f_CPIH'!F$16/'3f_CPIH'!$G$16))</f>
        <v>88.15471722113503</v>
      </c>
      <c r="K19" s="88">
        <f>IF('3f_CPIH'!G$16="-","-",'3g_OC_'!$E$12*('3f_CPIH'!G$16/'3f_CPIH'!$G$16))</f>
        <v>89.202100000000002</v>
      </c>
      <c r="L19" s="88">
        <f>IF('3f_CPIH'!H$16="-","-",'3g_OC_'!$E$12*('3f_CPIH'!H$16/'3f_CPIH'!$G$16))</f>
        <v>90.33676467710373</v>
      </c>
      <c r="M19" s="88">
        <f>IF('3f_CPIH'!I$16="-","-",'3g_OC_'!$E$12*('3f_CPIH'!I$16/'3f_CPIH'!$G$16))</f>
        <v>91.645993150684916</v>
      </c>
      <c r="N19" s="88">
        <f>IF('3f_CPIH'!J$16="-","-",'3g_OC_'!$E$12*('3f_CPIH'!J$16/'3f_CPIH'!$G$16))</f>
        <v>92.431530234833673</v>
      </c>
      <c r="O19" s="139"/>
      <c r="P19" s="88">
        <f>IF('3f_CPIH'!L$16="-","-",'3g_OC_'!$E$12*('3f_CPIH'!L$16/'3f_CPIH'!$G$16))</f>
        <v>92.431530234833673</v>
      </c>
      <c r="Q19" s="88">
        <f>IF('3f_CPIH'!M$16="-","-",'3g_OC_'!$E$12*('3f_CPIH'!M$16/'3f_CPIH'!$G$16))</f>
        <v>93.47891301369863</v>
      </c>
      <c r="R19" s="88">
        <f>IF('3f_CPIH'!N$16="-","-",'3g_OC_'!$E$12*('3f_CPIH'!N$16/'3f_CPIH'!$G$16))</f>
        <v>94.177168199608616</v>
      </c>
      <c r="S19" s="88">
        <f>IF('3f_CPIH'!O$16="-","-",'3g_OC_'!$E$12*('3f_CPIH'!O$16/'3f_CPIH'!$G$16))</f>
        <v>94.700859589041102</v>
      </c>
      <c r="T19" s="88">
        <f>IF('3f_CPIH'!P$16="-","-",'3g_OC_'!$E$12*('3f_CPIH'!P$16/'3f_CPIH'!$G$16))</f>
        <v>94.96270528375733</v>
      </c>
      <c r="U19" s="88" t="str">
        <f>IF('3f_CPIH'!Q$16="-","-",'3g_OC_'!$E$12*('3f_CPIH'!Q$16/'3f_CPIH'!$G$16))</f>
        <v>-</v>
      </c>
      <c r="V19" s="88" t="str">
        <f>IF('3f_CPIH'!R$16="-","-",'3g_OC_'!$E$12*('3f_CPIH'!R$16/'3f_CPIH'!$G$16))</f>
        <v>-</v>
      </c>
      <c r="W19" s="88" t="str">
        <f>IF('3f_CPIH'!S$16="-","-",'3g_OC_'!$E$12*('3f_CPIH'!S$16/'3f_CPIH'!$G$16))</f>
        <v>-</v>
      </c>
      <c r="X19" s="88" t="str">
        <f>IF('3f_CPIH'!T$16="-","-",'3g_OC_'!$E$12*('3f_CPIH'!T$16/'3f_CPIH'!$G$16))</f>
        <v>-</v>
      </c>
      <c r="Y19" s="88" t="str">
        <f>IF('3f_CPIH'!U$16="-","-",'3g_OC_'!$E$12*('3f_CPIH'!U$16/'3f_CPIH'!$G$16))</f>
        <v>-</v>
      </c>
      <c r="Z19" s="88" t="str">
        <f>IF('3f_CPIH'!V$16="-","-",'3g_OC_'!$E$12*('3f_CPIH'!V$16/'3f_CPIH'!$G$16))</f>
        <v>-</v>
      </c>
      <c r="AA19" s="138"/>
    </row>
    <row r="20" spans="1:27" s="140" customFormat="1" ht="11.25">
      <c r="A20" s="137">
        <v>6</v>
      </c>
      <c r="B20" s="87" t="s">
        <v>168</v>
      </c>
      <c r="C20" s="87" t="s">
        <v>137</v>
      </c>
      <c r="D20" s="150" t="s">
        <v>93</v>
      </c>
      <c r="E20" s="136"/>
      <c r="F20" s="139"/>
      <c r="G20" s="88" t="s">
        <v>132</v>
      </c>
      <c r="H20" s="88" t="s">
        <v>132</v>
      </c>
      <c r="I20" s="88" t="s">
        <v>132</v>
      </c>
      <c r="J20" s="88" t="s">
        <v>132</v>
      </c>
      <c r="K20" s="88">
        <f>IF('3h_SMNCC'!F$30="-","-",'3h_SMNCC'!F$30)</f>
        <v>0</v>
      </c>
      <c r="L20" s="88">
        <f>IF('3h_SMNCC'!G$30="-","-",'3h_SMNCC'!G$30)</f>
        <v>-0.14839795210242812</v>
      </c>
      <c r="M20" s="88">
        <f>IF('3h_SMNCC'!H$30="-","-",'3h_SMNCC'!H$30)</f>
        <v>1.8996756847995959</v>
      </c>
      <c r="N20" s="88">
        <f>IF('3h_SMNCC'!I$30="-","-",'3h_SMNCC'!I$30)</f>
        <v>1.9653138101793148</v>
      </c>
      <c r="O20" s="139"/>
      <c r="P20" s="88">
        <f>IF('3h_SMNCC'!K$30="-","-",'3h_SMNCC'!K$30)</f>
        <v>1.9653138101793148</v>
      </c>
      <c r="Q20" s="88">
        <f>IF('3h_SMNCC'!L$30="-","-",'3h_SMNCC'!L$30)</f>
        <v>3.94070969375099</v>
      </c>
      <c r="R20" s="88">
        <f>IF('3h_SMNCC'!M$30="-","-",'3h_SMNCC'!M$30)</f>
        <v>3.6877871322225353</v>
      </c>
      <c r="S20" s="88">
        <f>IF('3h_SMNCC'!N$30="-","-",'3h_SMNCC'!N$30)</f>
        <v>5.396909444486452</v>
      </c>
      <c r="T20" s="88">
        <f>IF('3h_SMNCC'!O$30="-","-",'3h_SMNCC'!O$30)</f>
        <v>4.6837637900821658</v>
      </c>
      <c r="U20" s="88" t="str">
        <f>IF('3h_SMNCC'!P$30="-","-",'3h_SMNCC'!P$30)</f>
        <v>-</v>
      </c>
      <c r="V20" s="88" t="str">
        <f>IF('3h_SMNCC'!Q$30="-","-",'3h_SMNCC'!Q$30)</f>
        <v>-</v>
      </c>
      <c r="W20" s="88" t="str">
        <f>IF('3h_SMNCC'!R$30="-","-",'3h_SMNCC'!R$30)</f>
        <v>-</v>
      </c>
      <c r="X20" s="88" t="str">
        <f>IF('3h_SMNCC'!S$30="-","-",'3h_SMNCC'!S$30)</f>
        <v>-</v>
      </c>
      <c r="Y20" s="88" t="str">
        <f>IF('3h_SMNCC'!T$30="-","-",'3h_SMNCC'!T$30)</f>
        <v>-</v>
      </c>
      <c r="Z20" s="88" t="str">
        <f>IF('3h_SMNCC'!U$30="-","-",'3h_SMNCC'!U$30)</f>
        <v>-</v>
      </c>
      <c r="AA20" s="138"/>
    </row>
    <row r="21" spans="1:27" s="140" customFormat="1" ht="11.25">
      <c r="A21" s="137">
        <v>7</v>
      </c>
      <c r="B21" s="87" t="s">
        <v>168</v>
      </c>
      <c r="C21" s="87" t="s">
        <v>124</v>
      </c>
      <c r="D21" s="150" t="s">
        <v>93</v>
      </c>
      <c r="E21" s="136"/>
      <c r="F21" s="139"/>
      <c r="G21" s="88">
        <f>IF('3f_CPIH'!C$16="-","-",'3i_PPM'!$G$12*('3f_CPIH'!C$16/'3f_CPIH'!$G$16))</f>
        <v>38.769117710371823</v>
      </c>
      <c r="H21" s="88">
        <f>IF('3f_CPIH'!D$16="-","-",'3i_PPM'!$G$12*('3f_CPIH'!D$16/'3f_CPIH'!$G$16))</f>
        <v>38.846733561643838</v>
      </c>
      <c r="I21" s="88">
        <f>IF('3f_CPIH'!E$16="-","-",'3i_PPM'!$G$12*('3f_CPIH'!E$16/'3f_CPIH'!$G$16))</f>
        <v>38.963157338551866</v>
      </c>
      <c r="J21" s="88">
        <f>IF('3f_CPIH'!F$16="-","-",'3i_PPM'!$G$12*('3f_CPIH'!F$16/'3f_CPIH'!$G$16))</f>
        <v>39.19600489236791</v>
      </c>
      <c r="K21" s="88">
        <f>IF('3f_CPIH'!G$16="-","-",'3i_PPM'!$G$12*('3f_CPIH'!G$16/'3f_CPIH'!$G$16))</f>
        <v>39.661700000000003</v>
      </c>
      <c r="L21" s="88">
        <f>IF('3f_CPIH'!H$16="-","-",'3i_PPM'!$G$12*('3f_CPIH'!H$16/'3f_CPIH'!$G$16))</f>
        <v>40.166203033268111</v>
      </c>
      <c r="M21" s="88">
        <f>IF('3f_CPIH'!I$16="-","-",'3i_PPM'!$G$12*('3f_CPIH'!I$16/'3f_CPIH'!$G$16))</f>
        <v>40.748321917808219</v>
      </c>
      <c r="N21" s="88">
        <f>IF('3f_CPIH'!J$16="-","-",'3i_PPM'!$G$12*('3f_CPIH'!J$16/'3f_CPIH'!$G$16))</f>
        <v>41.097593248532299</v>
      </c>
      <c r="O21" s="139"/>
      <c r="P21" s="88">
        <f>IF('3f_CPIH'!L$16="-","-",'3i_PPM'!$G$12*('3f_CPIH'!L$16/'3f_CPIH'!$G$16))</f>
        <v>41.097593248532299</v>
      </c>
      <c r="Q21" s="88">
        <f>IF('3f_CPIH'!M$16="-","-",'3i_PPM'!$G$12*('3f_CPIH'!M$16/'3f_CPIH'!$G$16))</f>
        <v>41.563288356164385</v>
      </c>
      <c r="R21" s="88">
        <f>IF('3f_CPIH'!N$16="-","-",'3i_PPM'!$G$12*('3f_CPIH'!N$16/'3f_CPIH'!$G$16))</f>
        <v>41.87375176125245</v>
      </c>
      <c r="S21" s="88">
        <f>IF('3f_CPIH'!O$16="-","-",'3i_PPM'!$G$12*('3f_CPIH'!O$16/'3f_CPIH'!$G$16))</f>
        <v>42.1065993150685</v>
      </c>
      <c r="T21" s="88">
        <f>IF('3f_CPIH'!P$16="-","-",'3i_PPM'!$G$12*('3f_CPIH'!P$16/'3f_CPIH'!$G$16))</f>
        <v>42.223023091976515</v>
      </c>
      <c r="U21" s="88" t="str">
        <f>IF('3f_CPIH'!Q$16="-","-",'3i_PPM'!$G$12*('3f_CPIH'!Q$16/'3f_CPIH'!$G$16))</f>
        <v>-</v>
      </c>
      <c r="V21" s="88" t="str">
        <f>IF('3f_CPIH'!R$16="-","-",'3i_PPM'!$G$12*('3f_CPIH'!R$16/'3f_CPIH'!$G$16))</f>
        <v>-</v>
      </c>
      <c r="W21" s="88" t="str">
        <f>IF('3f_CPIH'!S$16="-","-",'3i_PPM'!$G$12*('3f_CPIH'!S$16/'3f_CPIH'!$G$16))</f>
        <v>-</v>
      </c>
      <c r="X21" s="88" t="str">
        <f>IF('3f_CPIH'!T$16="-","-",'3i_PPM'!$G$12*('3f_CPIH'!T$16/'3f_CPIH'!$G$16))</f>
        <v>-</v>
      </c>
      <c r="Y21" s="88" t="str">
        <f>IF('3f_CPIH'!U$16="-","-",'3i_PPM'!$G$12*('3f_CPIH'!U$16/'3f_CPIH'!$G$16))</f>
        <v>-</v>
      </c>
      <c r="Z21" s="88" t="str">
        <f>IF('3f_CPIH'!V$16="-","-",'3i_PPM'!$G$12*('3f_CPIH'!V$16/'3f_CPIH'!$G$16))</f>
        <v>-</v>
      </c>
      <c r="AA21" s="138"/>
    </row>
    <row r="22" spans="1:27" s="140" customFormat="1" ht="11.25">
      <c r="A22" s="137">
        <v>9</v>
      </c>
      <c r="B22" s="87" t="s">
        <v>138</v>
      </c>
      <c r="C22" s="87" t="s">
        <v>222</v>
      </c>
      <c r="D22" s="150" t="s">
        <v>93</v>
      </c>
      <c r="E22" s="136"/>
      <c r="F22" s="139"/>
      <c r="G22" s="88">
        <f>IF(G17="-","-",SUM(G15:G21)*'3j_EBIT'!$E$12)</f>
        <v>10.148171894875205</v>
      </c>
      <c r="H22" s="88">
        <f>IF(H17="-","-",SUM(H15:H21)*'3j_EBIT'!$E$12)</f>
        <v>9.3842353999832078</v>
      </c>
      <c r="I22" s="88">
        <f>IF(I17="-","-",SUM(I15:I21)*'3j_EBIT'!$E$12)</f>
        <v>8.5820543825625535</v>
      </c>
      <c r="J22" s="88">
        <f>IF(J17="-","-",SUM(J15:J21)*'3j_EBIT'!$E$12)</f>
        <v>8.3067018968204991</v>
      </c>
      <c r="K22" s="88">
        <f>IF(K17="-","-",SUM(K15:K21)*'3j_EBIT'!$E$12)</f>
        <v>9.0558177631190251</v>
      </c>
      <c r="L22" s="88">
        <f>IF(L17="-","-",SUM(L15:L21)*'3j_EBIT'!$E$12)</f>
        <v>9.0524389385659081</v>
      </c>
      <c r="M22" s="88">
        <f>IF(M17="-","-",SUM(M15:M21)*'3j_EBIT'!$E$12)</f>
        <v>9.551213777497809</v>
      </c>
      <c r="N22" s="88">
        <f>IF(N17="-","-",SUM(N15:N21)*'3j_EBIT'!$E$12)</f>
        <v>10.110112895150595</v>
      </c>
      <c r="O22" s="139"/>
      <c r="P22" s="88">
        <f>IF(P17="-","-",SUM(P15:P21)*'3j_EBIT'!$E$11)</f>
        <v>10.110112895150595</v>
      </c>
      <c r="Q22" s="88">
        <f>IF(Q17="-","-",SUM(Q15:Q21)*'3j_EBIT'!$E$11)</f>
        <v>10.974805123326941</v>
      </c>
      <c r="R22" s="88">
        <f>IF(R17="-","-",SUM(R15:R21)*'3j_EBIT'!$E$11)</f>
        <v>10.01085271181112</v>
      </c>
      <c r="S22" s="88">
        <f>IF(S17="-","-",SUM(S15:S21)*'3j_EBIT'!$E$11)</f>
        <v>9.6484072628711122</v>
      </c>
      <c r="T22" s="88">
        <f>IF(T17="-","-",SUM(T15:T21)*'3j_EBIT'!$E$11)</f>
        <v>8.3841912473023026</v>
      </c>
      <c r="U22" s="88" t="str">
        <f>IF(U17="-","-",SUM(U15:U21)*'3j_EBIT'!$E$11)</f>
        <v>-</v>
      </c>
      <c r="V22" s="88" t="str">
        <f>IF(V17="-","-",SUM(V15:V21)*'3j_EBIT'!$E$11)</f>
        <v>-</v>
      </c>
      <c r="W22" s="88" t="str">
        <f>IF(W17="-","-",SUM(W15:W21)*'3j_EBIT'!$E$11)</f>
        <v>-</v>
      </c>
      <c r="X22" s="88" t="str">
        <f>IF(X17="-","-",SUM(X15:X21)*'3j_EBIT'!$E$11)</f>
        <v>-</v>
      </c>
      <c r="Y22" s="88" t="str">
        <f>IF(Y17="-","-",SUM(Y15:Y21)*'3j_EBIT'!$E$11)</f>
        <v>-</v>
      </c>
      <c r="Z22" s="88" t="str">
        <f>IF(Z17="-","-",SUM(Z15:Z21)*'3j_EBIT'!$E$11)</f>
        <v>-</v>
      </c>
      <c r="AA22" s="138"/>
    </row>
    <row r="23" spans="1:27" s="140" customFormat="1" ht="11.25">
      <c r="A23" s="137">
        <v>10</v>
      </c>
      <c r="B23" s="87" t="s">
        <v>223</v>
      </c>
      <c r="C23" s="151" t="s">
        <v>224</v>
      </c>
      <c r="D23" s="150" t="s">
        <v>93</v>
      </c>
      <c r="E23" s="136"/>
      <c r="F23" s="139"/>
      <c r="G23" s="88">
        <f>IF(G19="-","-",SUM(G15:G17,G19:G22)*'3k_HAP'!$E$13)</f>
        <v>6.0202038988632562</v>
      </c>
      <c r="H23" s="88">
        <f>IF(H19="-","-",SUM(H15:H17,H19:H22)*'3k_HAP'!$E$13)</f>
        <v>5.433287681959559</v>
      </c>
      <c r="I23" s="88">
        <f>IF(I19="-","-",SUM(I15:I17,I19:I22)*'3k_HAP'!$E$13)</f>
        <v>4.869212728463383</v>
      </c>
      <c r="J23" s="88">
        <f>IF(J19="-","-",SUM(J15:J17,J19:J22)*'3k_HAP'!$E$13)</f>
        <v>4.6621270555839862</v>
      </c>
      <c r="K23" s="88">
        <f>IF(K19="-","-",SUM(K15:K17,K19:K22)*'3k_HAP'!$E$13)</f>
        <v>5.238150792072199</v>
      </c>
      <c r="L23" s="88">
        <f>IF(L19="-","-",SUM(L15:L17,L19:L22)*'3k_HAP'!$E$13)</f>
        <v>5.2351957580734574</v>
      </c>
      <c r="M23" s="88">
        <f>IF(M19="-","-",SUM(M15:M17,M19:M22)*'3k_HAP'!$E$13)</f>
        <v>5.5704416437824884</v>
      </c>
      <c r="N23" s="88">
        <f>IF(N19="-","-",SUM(N15:N17,N19:N22)*'3k_HAP'!$E$13)</f>
        <v>6.0000632076366704</v>
      </c>
      <c r="O23" s="139"/>
      <c r="P23" s="88">
        <f>IF(P19="-","-",SUM(P15:P17,P19:P22)*'3k_HAP'!$E$13)</f>
        <v>6.0000632076366704</v>
      </c>
      <c r="Q23" s="88">
        <f>IF(Q19="-","-",SUM(Q15:Q17,Q19:Q22)*'3k_HAP'!$E$13)</f>
        <v>6.627076468009685</v>
      </c>
      <c r="R23" s="88">
        <f>IF(R19="-","-",SUM(R15:R17,R19:R22)*'3k_HAP'!$E$13)</f>
        <v>5.8907759443705228</v>
      </c>
      <c r="S23" s="88">
        <f>IF(S19="-","-",SUM(S15:S17,S19:S22)*'3k_HAP'!$E$13)</f>
        <v>5.6137597145479621</v>
      </c>
      <c r="T23" s="88">
        <f>IF(T19="-","-",SUM(T15:T17,T19:T22)*'3k_HAP'!$E$13)</f>
        <v>4.6785854951553034</v>
      </c>
      <c r="U23" s="88" t="str">
        <f>IF(U19="-","-",SUM(U15:U17,U19:U22)*'3k_HAP'!$E$13)</f>
        <v>-</v>
      </c>
      <c r="V23" s="88" t="str">
        <f>IF(V19="-","-",SUM(V15:V17,V19:V22)*'3k_HAP'!$E$13)</f>
        <v>-</v>
      </c>
      <c r="W23" s="88" t="str">
        <f>IF(W19="-","-",SUM(W15:W17,W19:W22)*'3k_HAP'!$E$13)</f>
        <v>-</v>
      </c>
      <c r="X23" s="88" t="str">
        <f>IF(X19="-","-",SUM(X15:X17,X19:X22)*'3k_HAP'!$E$13)</f>
        <v>-</v>
      </c>
      <c r="Y23" s="88" t="str">
        <f>IF(Y19="-","-",SUM(Y15:Y17,Y19:Y22)*'3k_HAP'!$E$13)</f>
        <v>-</v>
      </c>
      <c r="Z23" s="88" t="str">
        <f>IF(Z19="-","-",SUM(Z15:Z17,Z19:Z22)*'3k_HAP'!$E$13)</f>
        <v>-</v>
      </c>
      <c r="AA23" s="138"/>
    </row>
    <row r="24" spans="1:27" s="140" customFormat="1" ht="11.25">
      <c r="A24" s="137">
        <v>11</v>
      </c>
      <c r="B24" s="87" t="s">
        <v>225</v>
      </c>
      <c r="C24" s="87" t="str">
        <f>B24&amp;"_"&amp;D24</f>
        <v>Total_Eastern</v>
      </c>
      <c r="D24" s="150" t="s">
        <v>93</v>
      </c>
      <c r="E24" s="136"/>
      <c r="F24" s="139"/>
      <c r="G24" s="88">
        <f t="shared" ref="G24:N24" si="0">IF(G15="-","-",SUM(G15:G23))</f>
        <v>540.13429353822437</v>
      </c>
      <c r="H24" s="88">
        <f t="shared" si="0"/>
        <v>499.34020998731285</v>
      </c>
      <c r="I24" s="88">
        <f t="shared" si="0"/>
        <v>456.55609892445801</v>
      </c>
      <c r="J24" s="88">
        <f t="shared" si="0"/>
        <v>441.85678314594537</v>
      </c>
      <c r="K24" s="88">
        <f t="shared" si="0"/>
        <v>481.85994145476911</v>
      </c>
      <c r="L24" s="88">
        <f t="shared" si="0"/>
        <v>481.67915362300801</v>
      </c>
      <c r="M24" s="88">
        <f t="shared" si="0"/>
        <v>508.26569597775534</v>
      </c>
      <c r="N24" s="88">
        <f t="shared" si="0"/>
        <v>538.11104842572172</v>
      </c>
      <c r="O24" s="139"/>
      <c r="P24" s="88">
        <f t="shared" ref="P24:Z24" si="1">IF(P15="-","-",SUM(P15:P23))</f>
        <v>538.11104842572172</v>
      </c>
      <c r="Q24" s="88">
        <f t="shared" si="1"/>
        <v>584.24816016046827</v>
      </c>
      <c r="R24" s="88">
        <f t="shared" si="1"/>
        <v>532.7775431445707</v>
      </c>
      <c r="S24" s="88">
        <f t="shared" si="1"/>
        <v>513.42445853416791</v>
      </c>
      <c r="T24" s="88">
        <f t="shared" si="1"/>
        <v>445.95162676839226</v>
      </c>
      <c r="U24" s="88" t="str">
        <f t="shared" si="1"/>
        <v>-</v>
      </c>
      <c r="V24" s="88" t="str">
        <f t="shared" si="1"/>
        <v>-</v>
      </c>
      <c r="W24" s="88" t="str">
        <f t="shared" si="1"/>
        <v>-</v>
      </c>
      <c r="X24" s="88" t="str">
        <f t="shared" si="1"/>
        <v>-</v>
      </c>
      <c r="Y24" s="88" t="str">
        <f t="shared" si="1"/>
        <v>-</v>
      </c>
      <c r="Z24" s="88" t="str">
        <f t="shared" si="1"/>
        <v>-</v>
      </c>
      <c r="AA24" s="138"/>
    </row>
    <row r="25" spans="1:27" s="140" customFormat="1" ht="11.25">
      <c r="A25" s="137">
        <v>1</v>
      </c>
      <c r="B25" s="152" t="s">
        <v>155</v>
      </c>
      <c r="C25" s="152" t="s">
        <v>131</v>
      </c>
      <c r="D25" s="153" t="s">
        <v>94</v>
      </c>
      <c r="E25" s="154"/>
      <c r="F25" s="139"/>
      <c r="G25" s="155">
        <f>IF('3a_DF'!H$41="-","-",'3a_DF'!H$41)</f>
        <v>253.14985164432846</v>
      </c>
      <c r="H25" s="155">
        <f>IF('3a_DF'!I$41="-","-",'3a_DF'!I$41)</f>
        <v>213.57444115975193</v>
      </c>
      <c r="I25" s="155">
        <f>IF('3a_DF'!J$41="-","-",'3a_DF'!J$41)</f>
        <v>174.74989531236287</v>
      </c>
      <c r="J25" s="155">
        <f>IF('3a_DF'!K$41="-","-",'3a_DF'!K$41)</f>
        <v>160.26701947738721</v>
      </c>
      <c r="K25" s="155">
        <f>IF('3a_DF'!L$41="-","-",'3a_DF'!L$41)</f>
        <v>200.74683223176862</v>
      </c>
      <c r="L25" s="155">
        <f>IF('3a_DF'!M$41="-","-",'3a_DF'!M$41)</f>
        <v>199.05760849983216</v>
      </c>
      <c r="M25" s="155">
        <f>IF('3a_DF'!N$41="-","-",'3a_DF'!N$41)</f>
        <v>215.77106184657606</v>
      </c>
      <c r="N25" s="155">
        <f>IF('3a_DF'!O$41="-","-",'3a_DF'!O$41)</f>
        <v>243.35846990910571</v>
      </c>
      <c r="O25" s="139"/>
      <c r="P25" s="155">
        <f>IF('3a_DF'!Q$41="-","-",'3a_DF'!Q$41)</f>
        <v>243.35846990910571</v>
      </c>
      <c r="Q25" s="155">
        <f>IF('3a_DF'!R$41="-","-",'3a_DF'!R$41)</f>
        <v>281.17733015023742</v>
      </c>
      <c r="R25" s="155">
        <f>IF('3a_DF'!S$41="-","-",'3a_DF'!S$41)</f>
        <v>230.77888190073497</v>
      </c>
      <c r="S25" s="155">
        <f>IF('3a_DF'!T$41="-","-",'3a_DF'!T$41)</f>
        <v>206.31785050021912</v>
      </c>
      <c r="T25" s="155">
        <f>IF('3a_DF'!U$41="-","-",'3a_DF'!U$41)</f>
        <v>145.13269789847291</v>
      </c>
      <c r="U25" s="155" t="str">
        <f>IF('3a_DF'!V$41="-","-",'3a_DF'!V$41)</f>
        <v>-</v>
      </c>
      <c r="V25" s="155" t="str">
        <f>IF('3a_DF'!W$41="-","-",'3a_DF'!W$41)</f>
        <v>-</v>
      </c>
      <c r="W25" s="155" t="str">
        <f>IF('3a_DF'!X$41="-","-",'3a_DF'!X$41)</f>
        <v>-</v>
      </c>
      <c r="X25" s="155" t="str">
        <f>IF('3a_DF'!Y$41="-","-",'3a_DF'!Y$41)</f>
        <v>-</v>
      </c>
      <c r="Y25" s="155" t="str">
        <f>IF('3a_DF'!Z$41="-","-",'3a_DF'!Z$41)</f>
        <v>-</v>
      </c>
      <c r="Z25" s="155" t="str">
        <f>IF('3a_DF'!AA$41="-","-",'3a_DF'!AA$41)</f>
        <v>-</v>
      </c>
      <c r="AA25" s="138"/>
    </row>
    <row r="26" spans="1:27" s="140" customFormat="1" ht="11.25">
      <c r="A26" s="137">
        <v>2</v>
      </c>
      <c r="B26" s="152" t="s">
        <v>155</v>
      </c>
      <c r="C26" s="152" t="s">
        <v>133</v>
      </c>
      <c r="D26" s="153" t="s">
        <v>94</v>
      </c>
      <c r="E26" s="154"/>
      <c r="F26" s="139"/>
      <c r="G26" s="155" t="s">
        <v>132</v>
      </c>
      <c r="H26" s="155" t="s">
        <v>132</v>
      </c>
      <c r="I26" s="155" t="s">
        <v>132</v>
      </c>
      <c r="J26" s="155" t="s">
        <v>132</v>
      </c>
      <c r="K26" s="155" t="s">
        <v>132</v>
      </c>
      <c r="L26" s="155" t="s">
        <v>132</v>
      </c>
      <c r="M26" s="155" t="s">
        <v>132</v>
      </c>
      <c r="N26" s="155" t="s">
        <v>132</v>
      </c>
      <c r="O26" s="139"/>
      <c r="P26" s="155" t="s">
        <v>132</v>
      </c>
      <c r="Q26" s="155" t="s">
        <v>132</v>
      </c>
      <c r="R26" s="155" t="s">
        <v>132</v>
      </c>
      <c r="S26" s="155" t="s">
        <v>132</v>
      </c>
      <c r="T26" s="155" t="s">
        <v>132</v>
      </c>
      <c r="U26" s="155" t="s">
        <v>132</v>
      </c>
      <c r="V26" s="155" t="s">
        <v>132</v>
      </c>
      <c r="W26" s="155" t="s">
        <v>132</v>
      </c>
      <c r="X26" s="155" t="s">
        <v>132</v>
      </c>
      <c r="Y26" s="155" t="s">
        <v>132</v>
      </c>
      <c r="Z26" s="155" t="s">
        <v>132</v>
      </c>
      <c r="AA26" s="138"/>
    </row>
    <row r="27" spans="1:27" s="140" customFormat="1" ht="12.5" customHeight="1">
      <c r="A27" s="137">
        <v>3</v>
      </c>
      <c r="B27" s="152" t="s">
        <v>220</v>
      </c>
      <c r="C27" s="152" t="s">
        <v>134</v>
      </c>
      <c r="D27" s="153" t="s">
        <v>94</v>
      </c>
      <c r="E27" s="154"/>
      <c r="F27" s="139"/>
      <c r="G27" s="155">
        <f>IF('3c_PC'!G$42="-","-",'3c_PC'!G$42)</f>
        <v>21.926269106402124</v>
      </c>
      <c r="H27" s="155">
        <f>IF('3c_PC'!H$42="-","-",'3c_PC'!H$42)</f>
        <v>21.926269106402124</v>
      </c>
      <c r="I27" s="155">
        <f>IF('3c_PC'!I$42="-","-",'3c_PC'!I$42)</f>
        <v>22.64764819235609</v>
      </c>
      <c r="J27" s="155">
        <f>IF('3c_PC'!J$42="-","-",'3c_PC'!J$42)</f>
        <v>22.505107470829557</v>
      </c>
      <c r="K27" s="155">
        <f>IF('3c_PC'!K$42="-","-",'3c_PC'!K$42)</f>
        <v>19.106297226763825</v>
      </c>
      <c r="L27" s="155">
        <f>IF('3c_PC'!L$42="-","-",'3c_PC'!L$42)</f>
        <v>19.106297226763825</v>
      </c>
      <c r="M27" s="155">
        <f>IF('3c_PC'!M$42="-","-",'3c_PC'!M$42)</f>
        <v>20.852393125569616</v>
      </c>
      <c r="N27" s="155">
        <f>IF('3c_PC'!N$42="-","-",'3c_PC'!N$42)</f>
        <v>20.849370287873604</v>
      </c>
      <c r="O27" s="139"/>
      <c r="P27" s="155">
        <f>IF('3c_PC'!P$42="-","-",'3c_PC'!P$42)</f>
        <v>20.849370287873604</v>
      </c>
      <c r="Q27" s="155">
        <f>IF('3c_PC'!Q$42="-","-",'3c_PC'!Q$42)</f>
        <v>21.503193401206047</v>
      </c>
      <c r="R27" s="155">
        <f>IF('3c_PC'!R$42="-","-",'3c_PC'!R$42)</f>
        <v>21.819481548965161</v>
      </c>
      <c r="S27" s="155">
        <f>IF('3c_PC'!S$42="-","-",'3c_PC'!S$42)</f>
        <v>25.256715910577427</v>
      </c>
      <c r="T27" s="155">
        <f>IF('3c_PC'!T$42="-","-",'3c_PC'!T$42)</f>
        <v>24.167303215101221</v>
      </c>
      <c r="U27" s="155" t="str">
        <f>IF('3c_PC'!U$42="-","-",'3c_PC'!U$42)</f>
        <v>-</v>
      </c>
      <c r="V27" s="155" t="str">
        <f>IF('3c_PC'!V$42="-","-",'3c_PC'!V$42)</f>
        <v>-</v>
      </c>
      <c r="W27" s="155" t="str">
        <f>IF('3c_PC'!W$42="-","-",'3c_PC'!W$42)</f>
        <v>-</v>
      </c>
      <c r="X27" s="155" t="str">
        <f>IF('3c_PC'!X$42="-","-",'3c_PC'!X$42)</f>
        <v>-</v>
      </c>
      <c r="Y27" s="155" t="str">
        <f>IF('3c_PC'!Y$42="-","-",'3c_PC'!Y$42)</f>
        <v>-</v>
      </c>
      <c r="Z27" s="155" t="str">
        <f>IF('3c_PC'!Z$42="-","-",'3c_PC'!Z$42)</f>
        <v>-</v>
      </c>
      <c r="AA27" s="138"/>
    </row>
    <row r="28" spans="1:27" s="140" customFormat="1" ht="11.25">
      <c r="A28" s="137">
        <v>4</v>
      </c>
      <c r="B28" s="152" t="s">
        <v>221</v>
      </c>
      <c r="C28" s="152" t="s">
        <v>135</v>
      </c>
      <c r="D28" s="153" t="s">
        <v>94</v>
      </c>
      <c r="E28" s="154"/>
      <c r="F28" s="139"/>
      <c r="G28" s="155">
        <f>IF('3e_NC-Gas'!F45="-","-",'3e_NC-Gas'!F45)</f>
        <v>114.22216973903926</v>
      </c>
      <c r="H28" s="155">
        <f>IF('3e_NC-Gas'!G45="-","-",'3e_NC-Gas'!G45)</f>
        <v>114.10216973889621</v>
      </c>
      <c r="I28" s="155">
        <f>IF('3e_NC-Gas'!H45="-","-",'3e_NC-Gas'!H45)</f>
        <v>111.57868109024282</v>
      </c>
      <c r="J28" s="155">
        <f>IF('3e_NC-Gas'!I45="-","-",'3e_NC-Gas'!I45)</f>
        <v>111.23068108982798</v>
      </c>
      <c r="K28" s="155">
        <f>IF('3e_NC-Gas'!J45="-","-",'3e_NC-Gas'!J45)</f>
        <v>114.15671534102684</v>
      </c>
      <c r="L28" s="155">
        <f>IF('3e_NC-Gas'!K45="-","-",'3e_NC-Gas'!K45)</f>
        <v>114.18071534105545</v>
      </c>
      <c r="M28" s="155">
        <f>IF('3e_NC-Gas'!L45="-","-",'3e_NC-Gas'!L45)</f>
        <v>117.87067745578749</v>
      </c>
      <c r="N28" s="155">
        <f>IF('3e_NC-Gas'!M45="-","-",'3e_NC-Gas'!M45)</f>
        <v>117.94267745587331</v>
      </c>
      <c r="O28" s="139"/>
      <c r="P28" s="155">
        <f>IF('3e_NC-Gas'!O45="-","-",'3e_NC-Gas'!O45)</f>
        <v>117.94267745587331</v>
      </c>
      <c r="Q28" s="155">
        <f>IF('3e_NC-Gas'!P45="-","-",'3e_NC-Gas'!P45)</f>
        <v>118.99587434009605</v>
      </c>
      <c r="R28" s="155">
        <f>IF('3e_NC-Gas'!Q45="-","-",'3e_NC-Gas'!Q45)</f>
        <v>118.55187433956675</v>
      </c>
      <c r="S28" s="155">
        <f>IF('3e_NC-Gas'!R45="-","-",'3e_NC-Gas'!R45)</f>
        <v>118.06617531126528</v>
      </c>
      <c r="T28" s="155">
        <f>IF('3e_NC-Gas'!S45="-","-",'3e_NC-Gas'!S45)</f>
        <v>115.40217530808954</v>
      </c>
      <c r="U28" s="155" t="str">
        <f>IF('3e_NC-Gas'!T45="-","-",'3e_NC-Gas'!T45)</f>
        <v>-</v>
      </c>
      <c r="V28" s="155" t="str">
        <f>IF('3e_NC-Gas'!U45="-","-",'3e_NC-Gas'!U45)</f>
        <v>-</v>
      </c>
      <c r="W28" s="155" t="str">
        <f>IF('3e_NC-Gas'!V45="-","-",'3e_NC-Gas'!V45)</f>
        <v>-</v>
      </c>
      <c r="X28" s="155" t="str">
        <f>IF('3e_NC-Gas'!W45="-","-",'3e_NC-Gas'!W45)</f>
        <v>-</v>
      </c>
      <c r="Y28" s="155" t="str">
        <f>IF('3e_NC-Gas'!X45="-","-",'3e_NC-Gas'!X45)</f>
        <v>-</v>
      </c>
      <c r="Z28" s="155" t="str">
        <f>IF('3e_NC-Gas'!Y45="-","-",'3e_NC-Gas'!Y45)</f>
        <v>-</v>
      </c>
      <c r="AA28" s="138"/>
    </row>
    <row r="29" spans="1:27" s="140" customFormat="1" ht="11.25">
      <c r="A29" s="137">
        <v>5</v>
      </c>
      <c r="B29" s="152" t="s">
        <v>168</v>
      </c>
      <c r="C29" s="152" t="s">
        <v>136</v>
      </c>
      <c r="D29" s="153" t="s">
        <v>94</v>
      </c>
      <c r="E29" s="154"/>
      <c r="F29" s="139"/>
      <c r="G29" s="155">
        <f>IF('3f_CPIH'!C$16="-","-",'3g_OC_'!$E$12*('3f_CPIH'!C$16/'3f_CPIH'!$G$16))</f>
        <v>87.194616340508801</v>
      </c>
      <c r="H29" s="155">
        <f>IF('3f_CPIH'!D$16="-","-",'3g_OC_'!$E$12*('3f_CPIH'!D$16/'3f_CPIH'!$G$16))</f>
        <v>87.369180136986301</v>
      </c>
      <c r="I29" s="155">
        <f>IF('3f_CPIH'!E$16="-","-",'3g_OC_'!$E$12*('3f_CPIH'!E$16/'3f_CPIH'!$G$16))</f>
        <v>87.631025831702544</v>
      </c>
      <c r="J29" s="155">
        <f>IF('3f_CPIH'!F$16="-","-",'3g_OC_'!$E$12*('3f_CPIH'!F$16/'3f_CPIH'!$G$16))</f>
        <v>88.15471722113503</v>
      </c>
      <c r="K29" s="155">
        <f>IF('3f_CPIH'!G$16="-","-",'3g_OC_'!$E$12*('3f_CPIH'!G$16/'3f_CPIH'!$G$16))</f>
        <v>89.202100000000002</v>
      </c>
      <c r="L29" s="155">
        <f>IF('3f_CPIH'!H$16="-","-",'3g_OC_'!$E$12*('3f_CPIH'!H$16/'3f_CPIH'!$G$16))</f>
        <v>90.33676467710373</v>
      </c>
      <c r="M29" s="155">
        <f>IF('3f_CPIH'!I$16="-","-",'3g_OC_'!$E$12*('3f_CPIH'!I$16/'3f_CPIH'!$G$16))</f>
        <v>91.645993150684916</v>
      </c>
      <c r="N29" s="155">
        <f>IF('3f_CPIH'!J$16="-","-",'3g_OC_'!$E$12*('3f_CPIH'!J$16/'3f_CPIH'!$G$16))</f>
        <v>92.431530234833673</v>
      </c>
      <c r="O29" s="139"/>
      <c r="P29" s="155">
        <f>IF('3f_CPIH'!L$16="-","-",'3g_OC_'!$E$12*('3f_CPIH'!L$16/'3f_CPIH'!$G$16))</f>
        <v>92.431530234833673</v>
      </c>
      <c r="Q29" s="155">
        <f>IF('3f_CPIH'!M$16="-","-",'3g_OC_'!$E$12*('3f_CPIH'!M$16/'3f_CPIH'!$G$16))</f>
        <v>93.47891301369863</v>
      </c>
      <c r="R29" s="155">
        <f>IF('3f_CPIH'!N$16="-","-",'3g_OC_'!$E$12*('3f_CPIH'!N$16/'3f_CPIH'!$G$16))</f>
        <v>94.177168199608616</v>
      </c>
      <c r="S29" s="155">
        <f>IF('3f_CPIH'!O$16="-","-",'3g_OC_'!$E$12*('3f_CPIH'!O$16/'3f_CPIH'!$G$16))</f>
        <v>94.700859589041102</v>
      </c>
      <c r="T29" s="155">
        <f>IF('3f_CPIH'!P$16="-","-",'3g_OC_'!$E$12*('3f_CPIH'!P$16/'3f_CPIH'!$G$16))</f>
        <v>94.96270528375733</v>
      </c>
      <c r="U29" s="155" t="str">
        <f>IF('3f_CPIH'!Q$16="-","-",'3g_OC_'!$E$12*('3f_CPIH'!Q$16/'3f_CPIH'!$G$16))</f>
        <v>-</v>
      </c>
      <c r="V29" s="155" t="str">
        <f>IF('3f_CPIH'!R$16="-","-",'3g_OC_'!$E$12*('3f_CPIH'!R$16/'3f_CPIH'!$G$16))</f>
        <v>-</v>
      </c>
      <c r="W29" s="155" t="str">
        <f>IF('3f_CPIH'!S$16="-","-",'3g_OC_'!$E$12*('3f_CPIH'!S$16/'3f_CPIH'!$G$16))</f>
        <v>-</v>
      </c>
      <c r="X29" s="155" t="str">
        <f>IF('3f_CPIH'!T$16="-","-",'3g_OC_'!$E$12*('3f_CPIH'!T$16/'3f_CPIH'!$G$16))</f>
        <v>-</v>
      </c>
      <c r="Y29" s="155" t="str">
        <f>IF('3f_CPIH'!U$16="-","-",'3g_OC_'!$E$12*('3f_CPIH'!U$16/'3f_CPIH'!$G$16))</f>
        <v>-</v>
      </c>
      <c r="Z29" s="155" t="str">
        <f>IF('3f_CPIH'!V$16="-","-",'3g_OC_'!$E$12*('3f_CPIH'!V$16/'3f_CPIH'!$G$16))</f>
        <v>-</v>
      </c>
      <c r="AA29" s="138"/>
    </row>
    <row r="30" spans="1:27" s="140" customFormat="1" ht="11.25">
      <c r="A30" s="137">
        <v>6</v>
      </c>
      <c r="B30" s="152" t="s">
        <v>168</v>
      </c>
      <c r="C30" s="152" t="s">
        <v>137</v>
      </c>
      <c r="D30" s="153" t="s">
        <v>94</v>
      </c>
      <c r="E30" s="154"/>
      <c r="F30" s="139"/>
      <c r="G30" s="155" t="s">
        <v>132</v>
      </c>
      <c r="H30" s="155" t="s">
        <v>132</v>
      </c>
      <c r="I30" s="155" t="s">
        <v>132</v>
      </c>
      <c r="J30" s="155" t="s">
        <v>132</v>
      </c>
      <c r="K30" s="155">
        <f>IF('3h_SMNCC'!F$30="-","-",'3h_SMNCC'!F$30)</f>
        <v>0</v>
      </c>
      <c r="L30" s="155">
        <f>IF('3h_SMNCC'!G$30="-","-",'3h_SMNCC'!G$30)</f>
        <v>-0.14839795210242812</v>
      </c>
      <c r="M30" s="155">
        <f>IF('3h_SMNCC'!H$30="-","-",'3h_SMNCC'!H$30)</f>
        <v>1.8996756847995959</v>
      </c>
      <c r="N30" s="155">
        <f>IF('3h_SMNCC'!I$30="-","-",'3h_SMNCC'!I$30)</f>
        <v>1.9653138101793148</v>
      </c>
      <c r="O30" s="139"/>
      <c r="P30" s="155">
        <f>IF('3h_SMNCC'!K$30="-","-",'3h_SMNCC'!K$30)</f>
        <v>1.9653138101793148</v>
      </c>
      <c r="Q30" s="155">
        <f>IF('3h_SMNCC'!L$30="-","-",'3h_SMNCC'!L$30)</f>
        <v>3.94070969375099</v>
      </c>
      <c r="R30" s="155">
        <f>IF('3h_SMNCC'!M$30="-","-",'3h_SMNCC'!M$30)</f>
        <v>3.6877871322225353</v>
      </c>
      <c r="S30" s="155">
        <f>IF('3h_SMNCC'!N$30="-","-",'3h_SMNCC'!N$30)</f>
        <v>5.396909444486452</v>
      </c>
      <c r="T30" s="155">
        <f>IF('3h_SMNCC'!O$30="-","-",'3h_SMNCC'!O$30)</f>
        <v>4.6837637900821658</v>
      </c>
      <c r="U30" s="155" t="str">
        <f>IF('3h_SMNCC'!P$30="-","-",'3h_SMNCC'!P$30)</f>
        <v>-</v>
      </c>
      <c r="V30" s="155" t="str">
        <f>IF('3h_SMNCC'!Q$30="-","-",'3h_SMNCC'!Q$30)</f>
        <v>-</v>
      </c>
      <c r="W30" s="155" t="str">
        <f>IF('3h_SMNCC'!R$30="-","-",'3h_SMNCC'!R$30)</f>
        <v>-</v>
      </c>
      <c r="X30" s="155" t="str">
        <f>IF('3h_SMNCC'!S$30="-","-",'3h_SMNCC'!S$30)</f>
        <v>-</v>
      </c>
      <c r="Y30" s="155" t="str">
        <f>IF('3h_SMNCC'!T$30="-","-",'3h_SMNCC'!T$30)</f>
        <v>-</v>
      </c>
      <c r="Z30" s="155" t="str">
        <f>IF('3h_SMNCC'!U$30="-","-",'3h_SMNCC'!U$30)</f>
        <v>-</v>
      </c>
      <c r="AA30" s="138"/>
    </row>
    <row r="31" spans="1:27" s="140" customFormat="1" ht="11.25">
      <c r="A31" s="137">
        <v>7</v>
      </c>
      <c r="B31" s="152" t="s">
        <v>168</v>
      </c>
      <c r="C31" s="152" t="s">
        <v>124</v>
      </c>
      <c r="D31" s="153" t="s">
        <v>94</v>
      </c>
      <c r="E31" s="154"/>
      <c r="F31" s="139"/>
      <c r="G31" s="155">
        <f>IF('3f_CPIH'!C$16="-","-",'3i_PPM'!$G$12*('3f_CPIH'!C$16/'3f_CPIH'!$G$16))</f>
        <v>38.769117710371823</v>
      </c>
      <c r="H31" s="155">
        <f>IF('3f_CPIH'!D$16="-","-",'3i_PPM'!$G$12*('3f_CPIH'!D$16/'3f_CPIH'!$G$16))</f>
        <v>38.846733561643838</v>
      </c>
      <c r="I31" s="155">
        <f>IF('3f_CPIH'!E$16="-","-",'3i_PPM'!$G$12*('3f_CPIH'!E$16/'3f_CPIH'!$G$16))</f>
        <v>38.963157338551866</v>
      </c>
      <c r="J31" s="155">
        <f>IF('3f_CPIH'!F$16="-","-",'3i_PPM'!$G$12*('3f_CPIH'!F$16/'3f_CPIH'!$G$16))</f>
        <v>39.19600489236791</v>
      </c>
      <c r="K31" s="155">
        <f>IF('3f_CPIH'!G$16="-","-",'3i_PPM'!$G$12*('3f_CPIH'!G$16/'3f_CPIH'!$G$16))</f>
        <v>39.661700000000003</v>
      </c>
      <c r="L31" s="155">
        <f>IF('3f_CPIH'!H$16="-","-",'3i_PPM'!$G$12*('3f_CPIH'!H$16/'3f_CPIH'!$G$16))</f>
        <v>40.166203033268111</v>
      </c>
      <c r="M31" s="155">
        <f>IF('3f_CPIH'!I$16="-","-",'3i_PPM'!$G$12*('3f_CPIH'!I$16/'3f_CPIH'!$G$16))</f>
        <v>40.748321917808219</v>
      </c>
      <c r="N31" s="155">
        <f>IF('3f_CPIH'!J$16="-","-",'3i_PPM'!$G$12*('3f_CPIH'!J$16/'3f_CPIH'!$G$16))</f>
        <v>41.097593248532299</v>
      </c>
      <c r="O31" s="139"/>
      <c r="P31" s="155">
        <f>IF('3f_CPIH'!L$16="-","-",'3i_PPM'!$G$12*('3f_CPIH'!L$16/'3f_CPIH'!$G$16))</f>
        <v>41.097593248532299</v>
      </c>
      <c r="Q31" s="155">
        <f>IF('3f_CPIH'!M$16="-","-",'3i_PPM'!$G$12*('3f_CPIH'!M$16/'3f_CPIH'!$G$16))</f>
        <v>41.563288356164385</v>
      </c>
      <c r="R31" s="155">
        <f>IF('3f_CPIH'!N$16="-","-",'3i_PPM'!$G$12*('3f_CPIH'!N$16/'3f_CPIH'!$G$16))</f>
        <v>41.87375176125245</v>
      </c>
      <c r="S31" s="155">
        <f>IF('3f_CPIH'!O$16="-","-",'3i_PPM'!$G$12*('3f_CPIH'!O$16/'3f_CPIH'!$G$16))</f>
        <v>42.1065993150685</v>
      </c>
      <c r="T31" s="155">
        <f>IF('3f_CPIH'!P$16="-","-",'3i_PPM'!$G$12*('3f_CPIH'!P$16/'3f_CPIH'!$G$16))</f>
        <v>42.223023091976515</v>
      </c>
      <c r="U31" s="155" t="str">
        <f>IF('3f_CPIH'!Q$16="-","-",'3i_PPM'!$G$12*('3f_CPIH'!Q$16/'3f_CPIH'!$G$16))</f>
        <v>-</v>
      </c>
      <c r="V31" s="155" t="str">
        <f>IF('3f_CPIH'!R$16="-","-",'3i_PPM'!$G$12*('3f_CPIH'!R$16/'3f_CPIH'!$G$16))</f>
        <v>-</v>
      </c>
      <c r="W31" s="155" t="str">
        <f>IF('3f_CPIH'!S$16="-","-",'3i_PPM'!$G$12*('3f_CPIH'!S$16/'3f_CPIH'!$G$16))</f>
        <v>-</v>
      </c>
      <c r="X31" s="155" t="str">
        <f>IF('3f_CPIH'!T$16="-","-",'3i_PPM'!$G$12*('3f_CPIH'!T$16/'3f_CPIH'!$G$16))</f>
        <v>-</v>
      </c>
      <c r="Y31" s="155" t="str">
        <f>IF('3f_CPIH'!U$16="-","-",'3i_PPM'!$G$12*('3f_CPIH'!U$16/'3f_CPIH'!$G$16))</f>
        <v>-</v>
      </c>
      <c r="Z31" s="155" t="str">
        <f>IF('3f_CPIH'!V$16="-","-",'3i_PPM'!$G$12*('3f_CPIH'!V$16/'3f_CPIH'!$G$16))</f>
        <v>-</v>
      </c>
      <c r="AA31" s="138"/>
    </row>
    <row r="32" spans="1:27" s="140" customFormat="1" ht="11.25">
      <c r="A32" s="137">
        <v>9</v>
      </c>
      <c r="B32" s="152" t="s">
        <v>138</v>
      </c>
      <c r="C32" s="152" t="s">
        <v>222</v>
      </c>
      <c r="D32" s="153" t="s">
        <v>94</v>
      </c>
      <c r="E32" s="154"/>
      <c r="F32" s="139"/>
      <c r="G32" s="155">
        <f>IF(G27="-","-",SUM(G25:G31)*'3j_EBIT'!$E$12)</f>
        <v>9.9795948913033179</v>
      </c>
      <c r="H32" s="155">
        <f>IF(H27="-","-",SUM(H25:H31)*'3j_EBIT'!$E$12)</f>
        <v>9.2156583964528807</v>
      </c>
      <c r="I32" s="155">
        <f>IF(I27="-","-",SUM(I25:I31)*'3j_EBIT'!$E$12)</f>
        <v>8.4361276575967068</v>
      </c>
      <c r="J32" s="155">
        <f>IF(J27="-","-",SUM(J25:J31)*'3j_EBIT'!$E$12)</f>
        <v>8.1607751719751764</v>
      </c>
      <c r="K32" s="155">
        <f>IF(K27="-","-",SUM(K25:K31)*'3j_EBIT'!$E$12)</f>
        <v>8.9649367524778647</v>
      </c>
      <c r="L32" s="155">
        <f>IF(L27="-","-",SUM(L25:L31)*'3j_EBIT'!$E$12)</f>
        <v>8.9615579279164361</v>
      </c>
      <c r="M32" s="155">
        <f>IF(M27="-","-",SUM(M25:M31)*'3j_EBIT'!$E$12)</f>
        <v>9.4668483697739827</v>
      </c>
      <c r="N32" s="155">
        <f>IF(N27="-","-",SUM(N25:N31)*'3j_EBIT'!$E$12)</f>
        <v>10.025747487401834</v>
      </c>
      <c r="O32" s="139"/>
      <c r="P32" s="155">
        <f>IF(P27="-","-",SUM(P25:P31)*'3j_EBIT'!$E$11)</f>
        <v>10.025747487401834</v>
      </c>
      <c r="Q32" s="155">
        <f>IF(Q27="-","-",SUM(Q25:Q31)*'3j_EBIT'!$E$11)</f>
        <v>10.858849495843415</v>
      </c>
      <c r="R32" s="155">
        <f>IF(R27="-","-",SUM(R25:R31)*'3j_EBIT'!$E$11)</f>
        <v>9.8948970844813644</v>
      </c>
      <c r="S32" s="155">
        <f>IF(S27="-","-",SUM(S25:S31)*'3j_EBIT'!$E$11)</f>
        <v>9.5260560918485009</v>
      </c>
      <c r="T32" s="155">
        <f>IF(T27="-","-",SUM(T25:T31)*'3j_EBIT'!$E$11)</f>
        <v>8.2618400772023062</v>
      </c>
      <c r="U32" s="155" t="str">
        <f>IF(U27="-","-",SUM(U25:U31)*'3j_EBIT'!$E$11)</f>
        <v>-</v>
      </c>
      <c r="V32" s="155" t="str">
        <f>IF(V27="-","-",SUM(V25:V31)*'3j_EBIT'!$E$11)</f>
        <v>-</v>
      </c>
      <c r="W32" s="155" t="str">
        <f>IF(W27="-","-",SUM(W25:W31)*'3j_EBIT'!$E$11)</f>
        <v>-</v>
      </c>
      <c r="X32" s="155" t="str">
        <f>IF(X27="-","-",SUM(X25:X31)*'3j_EBIT'!$E$11)</f>
        <v>-</v>
      </c>
      <c r="Y32" s="155" t="str">
        <f>IF(Y27="-","-",SUM(Y25:Y31)*'3j_EBIT'!$E$11)</f>
        <v>-</v>
      </c>
      <c r="Z32" s="155" t="str">
        <f>IF(Z27="-","-",SUM(Z25:Z31)*'3j_EBIT'!$E$11)</f>
        <v>-</v>
      </c>
      <c r="AA32" s="138"/>
    </row>
    <row r="33" spans="1:27" s="140" customFormat="1" ht="11.25">
      <c r="A33" s="137">
        <v>10</v>
      </c>
      <c r="B33" s="152" t="s">
        <v>223</v>
      </c>
      <c r="C33" s="156" t="s">
        <v>224</v>
      </c>
      <c r="D33" s="153" t="s">
        <v>94</v>
      </c>
      <c r="E33" s="154"/>
      <c r="F33" s="139"/>
      <c r="G33" s="155">
        <f>IF(G29="-","-",SUM(G25:G27,G29:G32)*'3k_HAP'!$E$13)</f>
        <v>6.0177357629539605</v>
      </c>
      <c r="H33" s="155">
        <f>IF(H29="-","-",SUM(H25:H27,H29:H32)*'3k_HAP'!$E$13)</f>
        <v>5.4308195460508717</v>
      </c>
      <c r="I33" s="155">
        <f>IF(I29="-","-",SUM(I25:I27,I29:I32)*'3k_HAP'!$E$13)</f>
        <v>4.8670762152831584</v>
      </c>
      <c r="J33" s="155">
        <f>IF(J29="-","-",SUM(J25:J27,J29:J32)*'3k_HAP'!$E$13)</f>
        <v>4.6599905424055263</v>
      </c>
      <c r="K33" s="155">
        <f>IF(K29="-","-",SUM(K25:K27,K29:K32)*'3k_HAP'!$E$13)</f>
        <v>5.2368202031954016</v>
      </c>
      <c r="L33" s="155">
        <f>IF(L29="-","-",SUM(L25:L27,L29:L32)*'3k_HAP'!$E$13)</f>
        <v>5.2338651691965383</v>
      </c>
      <c r="M33" s="155">
        <f>IF(M29="-","-",SUM(M25:M27,M29:M32)*'3k_HAP'!$E$13)</f>
        <v>5.5692064498480036</v>
      </c>
      <c r="N33" s="155">
        <f>IF(N29="-","-",SUM(N25:N27,N29:N32)*'3k_HAP'!$E$13)</f>
        <v>5.9988280137018197</v>
      </c>
      <c r="O33" s="139"/>
      <c r="P33" s="155">
        <f>IF(P29="-","-",SUM(P25:P27,P29:P32)*'3k_HAP'!$E$13)</f>
        <v>5.9988280137018197</v>
      </c>
      <c r="Q33" s="155">
        <f>IF(Q29="-","-",SUM(Q25:Q27,Q29:Q32)*'3k_HAP'!$E$13)</f>
        <v>6.6253787616676991</v>
      </c>
      <c r="R33" s="155">
        <f>IF(R29="-","-",SUM(R25:R27,R29:R32)*'3k_HAP'!$E$13)</f>
        <v>5.8890782380307876</v>
      </c>
      <c r="S33" s="155">
        <f>IF(S29="-","-",SUM(S25:S27,S29:S32)*'3k_HAP'!$E$13)</f>
        <v>5.6119683710530195</v>
      </c>
      <c r="T33" s="155">
        <f>IF(T29="-","-",SUM(T25:T27,T29:T32)*'3k_HAP'!$E$13)</f>
        <v>4.6767941516738691</v>
      </c>
      <c r="U33" s="155" t="str">
        <f>IF(U29="-","-",SUM(U25:U27,U29:U32)*'3k_HAP'!$E$13)</f>
        <v>-</v>
      </c>
      <c r="V33" s="155" t="str">
        <f>IF(V29="-","-",SUM(V25:V27,V29:V32)*'3k_HAP'!$E$13)</f>
        <v>-</v>
      </c>
      <c r="W33" s="155" t="str">
        <f>IF(W29="-","-",SUM(W25:W27,W29:W32)*'3k_HAP'!$E$13)</f>
        <v>-</v>
      </c>
      <c r="X33" s="155" t="str">
        <f>IF(X29="-","-",SUM(X25:X27,X29:X32)*'3k_HAP'!$E$13)</f>
        <v>-</v>
      </c>
      <c r="Y33" s="155" t="str">
        <f>IF(Y29="-","-",SUM(Y25:Y27,Y29:Y32)*'3k_HAP'!$E$13)</f>
        <v>-</v>
      </c>
      <c r="Z33" s="155" t="str">
        <f>IF(Z29="-","-",SUM(Z25:Z27,Z29:Z32)*'3k_HAP'!$E$13)</f>
        <v>-</v>
      </c>
      <c r="AA33" s="138"/>
    </row>
    <row r="34" spans="1:27" s="140" customFormat="1" ht="11.25">
      <c r="A34" s="137">
        <v>11</v>
      </c>
      <c r="B34" s="152" t="s">
        <v>225</v>
      </c>
      <c r="C34" s="152" t="str">
        <f>B34&amp;"_"&amp;D34</f>
        <v>Total_East Midlands</v>
      </c>
      <c r="D34" s="153" t="s">
        <v>94</v>
      </c>
      <c r="E34" s="154"/>
      <c r="F34" s="139"/>
      <c r="G34" s="155">
        <f t="shared" ref="G34:N34" si="2">IF(G25="-","-",SUM(G25:G33))</f>
        <v>531.25935519490781</v>
      </c>
      <c r="H34" s="155">
        <f t="shared" si="2"/>
        <v>490.46527164618408</v>
      </c>
      <c r="I34" s="155">
        <f t="shared" si="2"/>
        <v>448.87361163809607</v>
      </c>
      <c r="J34" s="155">
        <f t="shared" si="2"/>
        <v>434.1742958659284</v>
      </c>
      <c r="K34" s="155">
        <f t="shared" si="2"/>
        <v>477.07540175523258</v>
      </c>
      <c r="L34" s="155">
        <f t="shared" si="2"/>
        <v>476.89461392303383</v>
      </c>
      <c r="M34" s="155">
        <f t="shared" si="2"/>
        <v>503.82417800084784</v>
      </c>
      <c r="N34" s="155">
        <f t="shared" si="2"/>
        <v>533.66953044750153</v>
      </c>
      <c r="O34" s="139"/>
      <c r="P34" s="155">
        <f t="shared" ref="P34:Z34" si="3">IF(P25="-","-",SUM(P25:P33))</f>
        <v>533.66953044750153</v>
      </c>
      <c r="Q34" s="155">
        <f t="shared" si="3"/>
        <v>578.14353721266468</v>
      </c>
      <c r="R34" s="155">
        <f t="shared" si="3"/>
        <v>526.67292020486263</v>
      </c>
      <c r="S34" s="155">
        <f t="shared" si="3"/>
        <v>506.98313453355934</v>
      </c>
      <c r="T34" s="155">
        <f t="shared" si="3"/>
        <v>439.51030281635582</v>
      </c>
      <c r="U34" s="155" t="str">
        <f t="shared" si="3"/>
        <v>-</v>
      </c>
      <c r="V34" s="155" t="str">
        <f t="shared" si="3"/>
        <v>-</v>
      </c>
      <c r="W34" s="155" t="str">
        <f t="shared" si="3"/>
        <v>-</v>
      </c>
      <c r="X34" s="155" t="str">
        <f t="shared" si="3"/>
        <v>-</v>
      </c>
      <c r="Y34" s="155" t="str">
        <f t="shared" si="3"/>
        <v>-</v>
      </c>
      <c r="Z34" s="155" t="str">
        <f t="shared" si="3"/>
        <v>-</v>
      </c>
      <c r="AA34" s="138"/>
    </row>
    <row r="35" spans="1:27" s="140" customFormat="1" ht="11.25">
      <c r="A35" s="137">
        <v>1</v>
      </c>
      <c r="B35" s="87" t="s">
        <v>155</v>
      </c>
      <c r="C35" s="87" t="s">
        <v>131</v>
      </c>
      <c r="D35" s="150" t="s">
        <v>91</v>
      </c>
      <c r="E35" s="136"/>
      <c r="F35" s="139"/>
      <c r="G35" s="88">
        <f>IF('3a_DF'!H$41="-","-",'3a_DF'!H$41)</f>
        <v>253.14985164432846</v>
      </c>
      <c r="H35" s="88">
        <f>IF('3a_DF'!I$41="-","-",'3a_DF'!I$41)</f>
        <v>213.57444115975193</v>
      </c>
      <c r="I35" s="88">
        <f>IF('3a_DF'!J$41="-","-",'3a_DF'!J$41)</f>
        <v>174.74989531236287</v>
      </c>
      <c r="J35" s="88">
        <f>IF('3a_DF'!K$41="-","-",'3a_DF'!K$41)</f>
        <v>160.26701947738721</v>
      </c>
      <c r="K35" s="88">
        <f>IF('3a_DF'!L$41="-","-",'3a_DF'!L$41)</f>
        <v>200.74683223176862</v>
      </c>
      <c r="L35" s="88">
        <f>IF('3a_DF'!M$41="-","-",'3a_DF'!M$41)</f>
        <v>199.05760849983216</v>
      </c>
      <c r="M35" s="88">
        <f>IF('3a_DF'!N$41="-","-",'3a_DF'!N$41)</f>
        <v>215.77106184657606</v>
      </c>
      <c r="N35" s="88">
        <f>IF('3a_DF'!O$41="-","-",'3a_DF'!O$41)</f>
        <v>243.35846990910571</v>
      </c>
      <c r="O35" s="139"/>
      <c r="P35" s="88">
        <f>IF('3a_DF'!Q$41="-","-",'3a_DF'!Q$41)</f>
        <v>243.35846990910571</v>
      </c>
      <c r="Q35" s="88">
        <f>IF('3a_DF'!R$41="-","-",'3a_DF'!R$41)</f>
        <v>281.17733015023742</v>
      </c>
      <c r="R35" s="88">
        <f>IF('3a_DF'!S$41="-","-",'3a_DF'!S$41)</f>
        <v>230.77888190073497</v>
      </c>
      <c r="S35" s="88">
        <f>IF('3a_DF'!T$41="-","-",'3a_DF'!T$41)</f>
        <v>206.31785050021912</v>
      </c>
      <c r="T35" s="88">
        <f>IF('3a_DF'!U$41="-","-",'3a_DF'!U$41)</f>
        <v>145.13269789847291</v>
      </c>
      <c r="U35" s="88" t="str">
        <f>IF('3a_DF'!V$41="-","-",'3a_DF'!V$41)</f>
        <v>-</v>
      </c>
      <c r="V35" s="88" t="str">
        <f>IF('3a_DF'!W$41="-","-",'3a_DF'!W$41)</f>
        <v>-</v>
      </c>
      <c r="W35" s="88" t="str">
        <f>IF('3a_DF'!X$41="-","-",'3a_DF'!X$41)</f>
        <v>-</v>
      </c>
      <c r="X35" s="88" t="str">
        <f>IF('3a_DF'!Y$41="-","-",'3a_DF'!Y$41)</f>
        <v>-</v>
      </c>
      <c r="Y35" s="88" t="str">
        <f>IF('3a_DF'!Z$41="-","-",'3a_DF'!Z$41)</f>
        <v>-</v>
      </c>
      <c r="Z35" s="88" t="str">
        <f>IF('3a_DF'!AA$41="-","-",'3a_DF'!AA$41)</f>
        <v>-</v>
      </c>
      <c r="AA35" s="138"/>
    </row>
    <row r="36" spans="1:27" s="140" customFormat="1" ht="11.25">
      <c r="A36" s="137">
        <v>2</v>
      </c>
      <c r="B36" s="87" t="s">
        <v>155</v>
      </c>
      <c r="C36" s="87" t="s">
        <v>133</v>
      </c>
      <c r="D36" s="150" t="s">
        <v>91</v>
      </c>
      <c r="E36" s="136"/>
      <c r="F36" s="139"/>
      <c r="G36" s="88" t="s">
        <v>132</v>
      </c>
      <c r="H36" s="88" t="s">
        <v>132</v>
      </c>
      <c r="I36" s="88" t="s">
        <v>132</v>
      </c>
      <c r="J36" s="88" t="s">
        <v>132</v>
      </c>
      <c r="K36" s="88" t="s">
        <v>132</v>
      </c>
      <c r="L36" s="88" t="s">
        <v>132</v>
      </c>
      <c r="M36" s="88" t="s">
        <v>132</v>
      </c>
      <c r="N36" s="88" t="s">
        <v>132</v>
      </c>
      <c r="O36" s="139"/>
      <c r="P36" s="88" t="s">
        <v>132</v>
      </c>
      <c r="Q36" s="88" t="s">
        <v>132</v>
      </c>
      <c r="R36" s="88" t="s">
        <v>132</v>
      </c>
      <c r="S36" s="88" t="s">
        <v>132</v>
      </c>
      <c r="T36" s="88" t="s">
        <v>132</v>
      </c>
      <c r="U36" s="88" t="s">
        <v>132</v>
      </c>
      <c r="V36" s="88" t="s">
        <v>132</v>
      </c>
      <c r="W36" s="88" t="s">
        <v>132</v>
      </c>
      <c r="X36" s="88" t="s">
        <v>132</v>
      </c>
      <c r="Y36" s="88" t="s">
        <v>132</v>
      </c>
      <c r="Z36" s="88" t="s">
        <v>132</v>
      </c>
      <c r="AA36" s="138"/>
    </row>
    <row r="37" spans="1:27" s="140" customFormat="1" ht="11.25">
      <c r="A37" s="137">
        <v>3</v>
      </c>
      <c r="B37" s="87" t="s">
        <v>220</v>
      </c>
      <c r="C37" s="87" t="s">
        <v>134</v>
      </c>
      <c r="D37" s="150" t="s">
        <v>91</v>
      </c>
      <c r="E37" s="136"/>
      <c r="F37" s="139"/>
      <c r="G37" s="88">
        <f>IF('3c_PC'!G$42="-","-",'3c_PC'!G$42)</f>
        <v>21.926269106402124</v>
      </c>
      <c r="H37" s="88">
        <f>IF('3c_PC'!H$42="-","-",'3c_PC'!H$42)</f>
        <v>21.926269106402124</v>
      </c>
      <c r="I37" s="88">
        <f>IF('3c_PC'!I$42="-","-",'3c_PC'!I$42)</f>
        <v>22.64764819235609</v>
      </c>
      <c r="J37" s="88">
        <f>IF('3c_PC'!J$42="-","-",'3c_PC'!J$42)</f>
        <v>22.505107470829557</v>
      </c>
      <c r="K37" s="88">
        <f>IF('3c_PC'!K$42="-","-",'3c_PC'!K$42)</f>
        <v>19.106297226763825</v>
      </c>
      <c r="L37" s="88">
        <f>IF('3c_PC'!L$42="-","-",'3c_PC'!L$42)</f>
        <v>19.106297226763825</v>
      </c>
      <c r="M37" s="88">
        <f>IF('3c_PC'!M$42="-","-",'3c_PC'!M$42)</f>
        <v>20.852393125569616</v>
      </c>
      <c r="N37" s="88">
        <f>IF('3c_PC'!N$42="-","-",'3c_PC'!N$42)</f>
        <v>20.849370287873604</v>
      </c>
      <c r="O37" s="139"/>
      <c r="P37" s="88">
        <f>IF('3c_PC'!P$42="-","-",'3c_PC'!P$42)</f>
        <v>20.849370287873604</v>
      </c>
      <c r="Q37" s="88">
        <f>IF('3c_PC'!Q$42="-","-",'3c_PC'!Q$42)</f>
        <v>21.503193401206047</v>
      </c>
      <c r="R37" s="88">
        <f>IF('3c_PC'!R$42="-","-",'3c_PC'!R$42)</f>
        <v>21.819481548965161</v>
      </c>
      <c r="S37" s="88">
        <f>IF('3c_PC'!S$42="-","-",'3c_PC'!S$42)</f>
        <v>25.256715910577427</v>
      </c>
      <c r="T37" s="88">
        <f>IF('3c_PC'!T$42="-","-",'3c_PC'!T$42)</f>
        <v>24.167303215101221</v>
      </c>
      <c r="U37" s="88" t="str">
        <f>IF('3c_PC'!U$42="-","-",'3c_PC'!U$42)</f>
        <v>-</v>
      </c>
      <c r="V37" s="88" t="str">
        <f>IF('3c_PC'!V$42="-","-",'3c_PC'!V$42)</f>
        <v>-</v>
      </c>
      <c r="W37" s="88" t="str">
        <f>IF('3c_PC'!W$42="-","-",'3c_PC'!W$42)</f>
        <v>-</v>
      </c>
      <c r="X37" s="88" t="str">
        <f>IF('3c_PC'!X$42="-","-",'3c_PC'!X$42)</f>
        <v>-</v>
      </c>
      <c r="Y37" s="88" t="str">
        <f>IF('3c_PC'!Y$42="-","-",'3c_PC'!Y$42)</f>
        <v>-</v>
      </c>
      <c r="Z37" s="88" t="str">
        <f>IF('3c_PC'!Z$42="-","-",'3c_PC'!Z$42)</f>
        <v>-</v>
      </c>
      <c r="AA37" s="138"/>
    </row>
    <row r="38" spans="1:27" s="140" customFormat="1" ht="11.25">
      <c r="A38" s="137">
        <v>4</v>
      </c>
      <c r="B38" s="87" t="s">
        <v>221</v>
      </c>
      <c r="C38" s="87" t="s">
        <v>135</v>
      </c>
      <c r="D38" s="150" t="s">
        <v>91</v>
      </c>
      <c r="E38" s="136"/>
      <c r="F38" s="139"/>
      <c r="G38" s="88">
        <f>IF('3e_NC-Gas'!F46="-","-",'3e_NC-Gas'!F46)</f>
        <v>134.42796169637757</v>
      </c>
      <c r="H38" s="88">
        <f>IF('3e_NC-Gas'!G46="-","-",'3e_NC-Gas'!G46)</f>
        <v>134.3079617029311</v>
      </c>
      <c r="I38" s="88">
        <f>IF('3e_NC-Gas'!H46="-","-",'3e_NC-Gas'!H46)</f>
        <v>136.01413156004517</v>
      </c>
      <c r="J38" s="88">
        <f>IF('3e_NC-Gas'!I46="-","-",'3e_NC-Gas'!I46)</f>
        <v>135.66613157905041</v>
      </c>
      <c r="K38" s="88">
        <f>IF('3e_NC-Gas'!J46="-","-",'3e_NC-Gas'!J46)</f>
        <v>131.33897376654295</v>
      </c>
      <c r="L38" s="88">
        <f>IF('3e_NC-Gas'!K46="-","-",'3e_NC-Gas'!K46)</f>
        <v>131.36297376523225</v>
      </c>
      <c r="M38" s="88">
        <f>IF('3e_NC-Gas'!L46="-","-",'3e_NC-Gas'!L46)</f>
        <v>136.4264001474786</v>
      </c>
      <c r="N38" s="88">
        <f>IF('3e_NC-Gas'!M46="-","-",'3e_NC-Gas'!M46)</f>
        <v>136.49840014354649</v>
      </c>
      <c r="O38" s="139"/>
      <c r="P38" s="88">
        <f>IF('3e_NC-Gas'!O46="-","-",'3e_NC-Gas'!O46)</f>
        <v>136.49840014354649</v>
      </c>
      <c r="Q38" s="88">
        <f>IF('3e_NC-Gas'!P46="-","-",'3e_NC-Gas'!P46)</f>
        <v>143.82679144338769</v>
      </c>
      <c r="R38" s="88">
        <f>IF('3e_NC-Gas'!Q46="-","-",'3e_NC-Gas'!Q46)</f>
        <v>143.38279146763577</v>
      </c>
      <c r="S38" s="88">
        <f>IF('3e_NC-Gas'!R46="-","-",'3e_NC-Gas'!R46)</f>
        <v>143.97192263725503</v>
      </c>
      <c r="T38" s="88">
        <f>IF('3e_NC-Gas'!S46="-","-",'3e_NC-Gas'!S46)</f>
        <v>141.30792278274342</v>
      </c>
      <c r="U38" s="88" t="str">
        <f>IF('3e_NC-Gas'!T46="-","-",'3e_NC-Gas'!T46)</f>
        <v>-</v>
      </c>
      <c r="V38" s="88" t="str">
        <f>IF('3e_NC-Gas'!U46="-","-",'3e_NC-Gas'!U46)</f>
        <v>-</v>
      </c>
      <c r="W38" s="88" t="str">
        <f>IF('3e_NC-Gas'!V46="-","-",'3e_NC-Gas'!V46)</f>
        <v>-</v>
      </c>
      <c r="X38" s="88" t="str">
        <f>IF('3e_NC-Gas'!W46="-","-",'3e_NC-Gas'!W46)</f>
        <v>-</v>
      </c>
      <c r="Y38" s="88" t="str">
        <f>IF('3e_NC-Gas'!X46="-","-",'3e_NC-Gas'!X46)</f>
        <v>-</v>
      </c>
      <c r="Z38" s="88" t="str">
        <f>IF('3e_NC-Gas'!Y46="-","-",'3e_NC-Gas'!Y46)</f>
        <v>-</v>
      </c>
      <c r="AA38" s="138"/>
    </row>
    <row r="39" spans="1:27" s="140" customFormat="1" ht="12.5" customHeight="1">
      <c r="A39" s="137">
        <v>5</v>
      </c>
      <c r="B39" s="87" t="s">
        <v>168</v>
      </c>
      <c r="C39" s="87" t="s">
        <v>136</v>
      </c>
      <c r="D39" s="150" t="s">
        <v>91</v>
      </c>
      <c r="E39" s="136"/>
      <c r="F39" s="139"/>
      <c r="G39" s="88">
        <f>IF('3f_CPIH'!C$16="-","-",'3g_OC_'!$E$12*('3f_CPIH'!C$16/'3f_CPIH'!$G$16))</f>
        <v>87.194616340508801</v>
      </c>
      <c r="H39" s="88">
        <f>IF('3f_CPIH'!D$16="-","-",'3g_OC_'!$E$12*('3f_CPIH'!D$16/'3f_CPIH'!$G$16))</f>
        <v>87.369180136986301</v>
      </c>
      <c r="I39" s="88">
        <f>IF('3f_CPIH'!E$16="-","-",'3g_OC_'!$E$12*('3f_CPIH'!E$16/'3f_CPIH'!$G$16))</f>
        <v>87.631025831702544</v>
      </c>
      <c r="J39" s="88">
        <f>IF('3f_CPIH'!F$16="-","-",'3g_OC_'!$E$12*('3f_CPIH'!F$16/'3f_CPIH'!$G$16))</f>
        <v>88.15471722113503</v>
      </c>
      <c r="K39" s="88">
        <f>IF('3f_CPIH'!G$16="-","-",'3g_OC_'!$E$12*('3f_CPIH'!G$16/'3f_CPIH'!$G$16))</f>
        <v>89.202100000000002</v>
      </c>
      <c r="L39" s="88">
        <f>IF('3f_CPIH'!H$16="-","-",'3g_OC_'!$E$12*('3f_CPIH'!H$16/'3f_CPIH'!$G$16))</f>
        <v>90.33676467710373</v>
      </c>
      <c r="M39" s="88">
        <f>IF('3f_CPIH'!I$16="-","-",'3g_OC_'!$E$12*('3f_CPIH'!I$16/'3f_CPIH'!$G$16))</f>
        <v>91.645993150684916</v>
      </c>
      <c r="N39" s="88">
        <f>IF('3f_CPIH'!J$16="-","-",'3g_OC_'!$E$12*('3f_CPIH'!J$16/'3f_CPIH'!$G$16))</f>
        <v>92.431530234833673</v>
      </c>
      <c r="O39" s="139"/>
      <c r="P39" s="88">
        <f>IF('3f_CPIH'!L$16="-","-",'3g_OC_'!$E$12*('3f_CPIH'!L$16/'3f_CPIH'!$G$16))</f>
        <v>92.431530234833673</v>
      </c>
      <c r="Q39" s="88">
        <f>IF('3f_CPIH'!M$16="-","-",'3g_OC_'!$E$12*('3f_CPIH'!M$16/'3f_CPIH'!$G$16))</f>
        <v>93.47891301369863</v>
      </c>
      <c r="R39" s="88">
        <f>IF('3f_CPIH'!N$16="-","-",'3g_OC_'!$E$12*('3f_CPIH'!N$16/'3f_CPIH'!$G$16))</f>
        <v>94.177168199608616</v>
      </c>
      <c r="S39" s="88">
        <f>IF('3f_CPIH'!O$16="-","-",'3g_OC_'!$E$12*('3f_CPIH'!O$16/'3f_CPIH'!$G$16))</f>
        <v>94.700859589041102</v>
      </c>
      <c r="T39" s="88">
        <f>IF('3f_CPIH'!P$16="-","-",'3g_OC_'!$E$12*('3f_CPIH'!P$16/'3f_CPIH'!$G$16))</f>
        <v>94.96270528375733</v>
      </c>
      <c r="U39" s="88" t="str">
        <f>IF('3f_CPIH'!Q$16="-","-",'3g_OC_'!$E$12*('3f_CPIH'!Q$16/'3f_CPIH'!$G$16))</f>
        <v>-</v>
      </c>
      <c r="V39" s="88" t="str">
        <f>IF('3f_CPIH'!R$16="-","-",'3g_OC_'!$E$12*('3f_CPIH'!R$16/'3f_CPIH'!$G$16))</f>
        <v>-</v>
      </c>
      <c r="W39" s="88" t="str">
        <f>IF('3f_CPIH'!S$16="-","-",'3g_OC_'!$E$12*('3f_CPIH'!S$16/'3f_CPIH'!$G$16))</f>
        <v>-</v>
      </c>
      <c r="X39" s="88" t="str">
        <f>IF('3f_CPIH'!T$16="-","-",'3g_OC_'!$E$12*('3f_CPIH'!T$16/'3f_CPIH'!$G$16))</f>
        <v>-</v>
      </c>
      <c r="Y39" s="88" t="str">
        <f>IF('3f_CPIH'!U$16="-","-",'3g_OC_'!$E$12*('3f_CPIH'!U$16/'3f_CPIH'!$G$16))</f>
        <v>-</v>
      </c>
      <c r="Z39" s="88" t="str">
        <f>IF('3f_CPIH'!V$16="-","-",'3g_OC_'!$E$12*('3f_CPIH'!V$16/'3f_CPIH'!$G$16))</f>
        <v>-</v>
      </c>
      <c r="AA39" s="138"/>
    </row>
    <row r="40" spans="1:27" s="140" customFormat="1" ht="11.25">
      <c r="A40" s="137">
        <v>6</v>
      </c>
      <c r="B40" s="87" t="s">
        <v>168</v>
      </c>
      <c r="C40" s="87" t="s">
        <v>137</v>
      </c>
      <c r="D40" s="150" t="s">
        <v>91</v>
      </c>
      <c r="E40" s="136"/>
      <c r="F40" s="139"/>
      <c r="G40" s="88" t="s">
        <v>132</v>
      </c>
      <c r="H40" s="88" t="s">
        <v>132</v>
      </c>
      <c r="I40" s="88" t="s">
        <v>132</v>
      </c>
      <c r="J40" s="88" t="s">
        <v>132</v>
      </c>
      <c r="K40" s="88">
        <f>IF('3h_SMNCC'!F$30="-","-",'3h_SMNCC'!F$30)</f>
        <v>0</v>
      </c>
      <c r="L40" s="88">
        <f>IF('3h_SMNCC'!G$30="-","-",'3h_SMNCC'!G$30)</f>
        <v>-0.14839795210242812</v>
      </c>
      <c r="M40" s="88">
        <f>IF('3h_SMNCC'!H$30="-","-",'3h_SMNCC'!H$30)</f>
        <v>1.8996756847995959</v>
      </c>
      <c r="N40" s="88">
        <f>IF('3h_SMNCC'!I$30="-","-",'3h_SMNCC'!I$30)</f>
        <v>1.9653138101793148</v>
      </c>
      <c r="O40" s="139"/>
      <c r="P40" s="88">
        <f>IF('3h_SMNCC'!K$30="-","-",'3h_SMNCC'!K$30)</f>
        <v>1.9653138101793148</v>
      </c>
      <c r="Q40" s="88">
        <f>IF('3h_SMNCC'!L$30="-","-",'3h_SMNCC'!L$30)</f>
        <v>3.94070969375099</v>
      </c>
      <c r="R40" s="88">
        <f>IF('3h_SMNCC'!M$30="-","-",'3h_SMNCC'!M$30)</f>
        <v>3.6877871322225353</v>
      </c>
      <c r="S40" s="88">
        <f>IF('3h_SMNCC'!N$30="-","-",'3h_SMNCC'!N$30)</f>
        <v>5.396909444486452</v>
      </c>
      <c r="T40" s="88">
        <f>IF('3h_SMNCC'!O$30="-","-",'3h_SMNCC'!O$30)</f>
        <v>4.6837637900821658</v>
      </c>
      <c r="U40" s="88" t="str">
        <f>IF('3h_SMNCC'!P$30="-","-",'3h_SMNCC'!P$30)</f>
        <v>-</v>
      </c>
      <c r="V40" s="88" t="str">
        <f>IF('3h_SMNCC'!Q$30="-","-",'3h_SMNCC'!Q$30)</f>
        <v>-</v>
      </c>
      <c r="W40" s="88" t="str">
        <f>IF('3h_SMNCC'!R$30="-","-",'3h_SMNCC'!R$30)</f>
        <v>-</v>
      </c>
      <c r="X40" s="88" t="str">
        <f>IF('3h_SMNCC'!S$30="-","-",'3h_SMNCC'!S$30)</f>
        <v>-</v>
      </c>
      <c r="Y40" s="88" t="str">
        <f>IF('3h_SMNCC'!T$30="-","-",'3h_SMNCC'!T$30)</f>
        <v>-</v>
      </c>
      <c r="Z40" s="88" t="str">
        <f>IF('3h_SMNCC'!U$30="-","-",'3h_SMNCC'!U$30)</f>
        <v>-</v>
      </c>
      <c r="AA40" s="138"/>
    </row>
    <row r="41" spans="1:27" s="140" customFormat="1" ht="11.25">
      <c r="A41" s="137">
        <v>7</v>
      </c>
      <c r="B41" s="87" t="s">
        <v>168</v>
      </c>
      <c r="C41" s="87" t="s">
        <v>124</v>
      </c>
      <c r="D41" s="150" t="s">
        <v>91</v>
      </c>
      <c r="E41" s="136"/>
      <c r="F41" s="139"/>
      <c r="G41" s="88">
        <f>IF('3f_CPIH'!C$16="-","-",'3i_PPM'!$G$12*('3f_CPIH'!C$16/'3f_CPIH'!$G$16))</f>
        <v>38.769117710371823</v>
      </c>
      <c r="H41" s="88">
        <f>IF('3f_CPIH'!D$16="-","-",'3i_PPM'!$G$12*('3f_CPIH'!D$16/'3f_CPIH'!$G$16))</f>
        <v>38.846733561643838</v>
      </c>
      <c r="I41" s="88">
        <f>IF('3f_CPIH'!E$16="-","-",'3i_PPM'!$G$12*('3f_CPIH'!E$16/'3f_CPIH'!$G$16))</f>
        <v>38.963157338551866</v>
      </c>
      <c r="J41" s="88">
        <f>IF('3f_CPIH'!F$16="-","-",'3i_PPM'!$G$12*('3f_CPIH'!F$16/'3f_CPIH'!$G$16))</f>
        <v>39.19600489236791</v>
      </c>
      <c r="K41" s="88">
        <f>IF('3f_CPIH'!G$16="-","-",'3i_PPM'!$G$12*('3f_CPIH'!G$16/'3f_CPIH'!$G$16))</f>
        <v>39.661700000000003</v>
      </c>
      <c r="L41" s="88">
        <f>IF('3f_CPIH'!H$16="-","-",'3i_PPM'!$G$12*('3f_CPIH'!H$16/'3f_CPIH'!$G$16))</f>
        <v>40.166203033268111</v>
      </c>
      <c r="M41" s="88">
        <f>IF('3f_CPIH'!I$16="-","-",'3i_PPM'!$G$12*('3f_CPIH'!I$16/'3f_CPIH'!$G$16))</f>
        <v>40.748321917808219</v>
      </c>
      <c r="N41" s="88">
        <f>IF('3f_CPIH'!J$16="-","-",'3i_PPM'!$G$12*('3f_CPIH'!J$16/'3f_CPIH'!$G$16))</f>
        <v>41.097593248532299</v>
      </c>
      <c r="O41" s="139"/>
      <c r="P41" s="88">
        <f>IF('3f_CPIH'!L$16="-","-",'3i_PPM'!$G$12*('3f_CPIH'!L$16/'3f_CPIH'!$G$16))</f>
        <v>41.097593248532299</v>
      </c>
      <c r="Q41" s="88">
        <f>IF('3f_CPIH'!M$16="-","-",'3i_PPM'!$G$12*('3f_CPIH'!M$16/'3f_CPIH'!$G$16))</f>
        <v>41.563288356164385</v>
      </c>
      <c r="R41" s="88">
        <f>IF('3f_CPIH'!N$16="-","-",'3i_PPM'!$G$12*('3f_CPIH'!N$16/'3f_CPIH'!$G$16))</f>
        <v>41.87375176125245</v>
      </c>
      <c r="S41" s="88">
        <f>IF('3f_CPIH'!O$16="-","-",'3i_PPM'!$G$12*('3f_CPIH'!O$16/'3f_CPIH'!$G$16))</f>
        <v>42.1065993150685</v>
      </c>
      <c r="T41" s="88">
        <f>IF('3f_CPIH'!P$16="-","-",'3i_PPM'!$G$12*('3f_CPIH'!P$16/'3f_CPIH'!$G$16))</f>
        <v>42.223023091976515</v>
      </c>
      <c r="U41" s="88" t="str">
        <f>IF('3f_CPIH'!Q$16="-","-",'3i_PPM'!$G$12*('3f_CPIH'!Q$16/'3f_CPIH'!$G$16))</f>
        <v>-</v>
      </c>
      <c r="V41" s="88" t="str">
        <f>IF('3f_CPIH'!R$16="-","-",'3i_PPM'!$G$12*('3f_CPIH'!R$16/'3f_CPIH'!$G$16))</f>
        <v>-</v>
      </c>
      <c r="W41" s="88" t="str">
        <f>IF('3f_CPIH'!S$16="-","-",'3i_PPM'!$G$12*('3f_CPIH'!S$16/'3f_CPIH'!$G$16))</f>
        <v>-</v>
      </c>
      <c r="X41" s="88" t="str">
        <f>IF('3f_CPIH'!T$16="-","-",'3i_PPM'!$G$12*('3f_CPIH'!T$16/'3f_CPIH'!$G$16))</f>
        <v>-</v>
      </c>
      <c r="Y41" s="88" t="str">
        <f>IF('3f_CPIH'!U$16="-","-",'3i_PPM'!$G$12*('3f_CPIH'!U$16/'3f_CPIH'!$G$16))</f>
        <v>-</v>
      </c>
      <c r="Z41" s="88" t="str">
        <f>IF('3f_CPIH'!V$16="-","-",'3i_PPM'!$G$12*('3f_CPIH'!V$16/'3f_CPIH'!$G$16))</f>
        <v>-</v>
      </c>
      <c r="AA41" s="138"/>
    </row>
    <row r="42" spans="1:27" s="140" customFormat="1" ht="11.25">
      <c r="A42" s="137">
        <v>9</v>
      </c>
      <c r="B42" s="87" t="s">
        <v>138</v>
      </c>
      <c r="C42" s="87" t="s">
        <v>222</v>
      </c>
      <c r="D42" s="150" t="s">
        <v>91</v>
      </c>
      <c r="E42" s="136"/>
      <c r="F42" s="139"/>
      <c r="G42" s="88">
        <f>IF(G37="-","-",SUM(G35:G41)*'3j_EBIT'!$E$12)</f>
        <v>10.370940669933047</v>
      </c>
      <c r="H42" s="88">
        <f>IF(H37="-","-",SUM(H35:H41)*'3j_EBIT'!$E$12)</f>
        <v>9.6070041752123085</v>
      </c>
      <c r="I42" s="88">
        <f>IF(I37="-","-",SUM(I35:I41)*'3j_EBIT'!$E$12)</f>
        <v>8.9093934622958404</v>
      </c>
      <c r="J42" s="88">
        <f>IF(J37="-","-",SUM(J35:J41)*'3j_EBIT'!$E$12)</f>
        <v>8.6340409770504358</v>
      </c>
      <c r="K42" s="88">
        <f>IF(K37="-","-",SUM(K35:K41)*'3j_EBIT'!$E$12)</f>
        <v>9.2977227336632584</v>
      </c>
      <c r="L42" s="88">
        <f>IF(L37="-","-",SUM(L35:L41)*'3j_EBIT'!$E$12)</f>
        <v>9.2943439090758915</v>
      </c>
      <c r="M42" s="88">
        <f>IF(M37="-","-",SUM(M35:M41)*'3j_EBIT'!$E$12)</f>
        <v>9.8262356068666552</v>
      </c>
      <c r="N42" s="88">
        <f>IF(N37="-","-",SUM(N35:N41)*'3j_EBIT'!$E$12)</f>
        <v>10.385134724416689</v>
      </c>
      <c r="O42" s="139"/>
      <c r="P42" s="88">
        <f>IF(P37="-","-",SUM(P35:P41)*'3j_EBIT'!$E$11)</f>
        <v>10.385134724416689</v>
      </c>
      <c r="Q42" s="88">
        <f>IF(Q37="-","-",SUM(Q35:Q41)*'3j_EBIT'!$E$11)</f>
        <v>11.339774698299967</v>
      </c>
      <c r="R42" s="88">
        <f>IF(R37="-","-",SUM(R35:R41)*'3j_EBIT'!$E$11)</f>
        <v>10.375822287417806</v>
      </c>
      <c r="S42" s="88">
        <f>IF(S37="-","-",SUM(S35:S41)*'3j_EBIT'!$E$11)</f>
        <v>10.027798606058271</v>
      </c>
      <c r="T42" s="88">
        <f>IF(T37="-","-",SUM(T35:T41)*'3j_EBIT'!$E$11)</f>
        <v>8.7635825942914014</v>
      </c>
      <c r="U42" s="88" t="str">
        <f>IF(U37="-","-",SUM(U35:U41)*'3j_EBIT'!$E$11)</f>
        <v>-</v>
      </c>
      <c r="V42" s="88" t="str">
        <f>IF(V37="-","-",SUM(V35:V41)*'3j_EBIT'!$E$11)</f>
        <v>-</v>
      </c>
      <c r="W42" s="88" t="str">
        <f>IF(W37="-","-",SUM(W35:W41)*'3j_EBIT'!$E$11)</f>
        <v>-</v>
      </c>
      <c r="X42" s="88" t="str">
        <f>IF(X37="-","-",SUM(X35:X41)*'3j_EBIT'!$E$11)</f>
        <v>-</v>
      </c>
      <c r="Y42" s="88" t="str">
        <f>IF(Y37="-","-",SUM(Y35:Y41)*'3j_EBIT'!$E$11)</f>
        <v>-</v>
      </c>
      <c r="Z42" s="88" t="str">
        <f>IF(Z37="-","-",SUM(Z35:Z41)*'3j_EBIT'!$E$11)</f>
        <v>-</v>
      </c>
      <c r="AA42" s="138"/>
    </row>
    <row r="43" spans="1:27" s="140" customFormat="1" ht="12.5" customHeight="1">
      <c r="A43" s="137">
        <v>10</v>
      </c>
      <c r="B43" s="87" t="s">
        <v>223</v>
      </c>
      <c r="C43" s="151" t="s">
        <v>224</v>
      </c>
      <c r="D43" s="150" t="s">
        <v>91</v>
      </c>
      <c r="E43" s="136"/>
      <c r="F43" s="139"/>
      <c r="G43" s="88">
        <f>IF(G39="-","-",SUM(G35:G37,G39:G42)*'3k_HAP'!$E$13)</f>
        <v>6.0234654564988785</v>
      </c>
      <c r="H43" s="88">
        <f>IF(H39="-","-",SUM(H35:H37,H39:H42)*'3k_HAP'!$E$13)</f>
        <v>5.4365492395976878</v>
      </c>
      <c r="I43" s="88">
        <f>IF(I39="-","-",SUM(I35:I37,I39:I42)*'3k_HAP'!$E$13)</f>
        <v>4.8740052999297578</v>
      </c>
      <c r="J43" s="88">
        <f>IF(J39="-","-",SUM(J35:J37,J39:J42)*'3k_HAP'!$E$13)</f>
        <v>4.6669196270576334</v>
      </c>
      <c r="K43" s="88">
        <f>IF(K39="-","-",SUM(K35:K37,K39:K42)*'3k_HAP'!$E$13)</f>
        <v>5.2416925227459368</v>
      </c>
      <c r="L43" s="88">
        <f>IF(L39="-","-",SUM(L35:L37,L39:L42)*'3k_HAP'!$E$13)</f>
        <v>5.2387374887466942</v>
      </c>
      <c r="M43" s="88">
        <f>IF(M39="-","-",SUM(M35:M37,M39:M42)*'3k_HAP'!$E$13)</f>
        <v>5.5744682383862774</v>
      </c>
      <c r="N43" s="88">
        <f>IF(N39="-","-",SUM(N35:N37,N39:N42)*'3k_HAP'!$E$13)</f>
        <v>6.0040898022389548</v>
      </c>
      <c r="O43" s="139"/>
      <c r="P43" s="88">
        <f>IF(P39="-","-",SUM(P35:P37,P39:P42)*'3k_HAP'!$E$13)</f>
        <v>6.0040898022389548</v>
      </c>
      <c r="Q43" s="88">
        <f>IF(Q39="-","-",SUM(Q35:Q37,Q39:Q42)*'3k_HAP'!$E$13)</f>
        <v>6.6324199875568652</v>
      </c>
      <c r="R43" s="88">
        <f>IF(R39="-","-",SUM(R35:R37,R39:R42)*'3k_HAP'!$E$13)</f>
        <v>5.8961194639269801</v>
      </c>
      <c r="S43" s="88">
        <f>IF(S39="-","-",SUM(S35:S37,S39:S42)*'3k_HAP'!$E$13)</f>
        <v>5.6193143832035659</v>
      </c>
      <c r="T43" s="88">
        <f>IF(T39="-","-",SUM(T35:T37,T39:T42)*'3k_HAP'!$E$13)</f>
        <v>4.6841401638665703</v>
      </c>
      <c r="U43" s="88" t="str">
        <f>IF(U39="-","-",SUM(U35:U37,U39:U42)*'3k_HAP'!$E$13)</f>
        <v>-</v>
      </c>
      <c r="V43" s="88" t="str">
        <f>IF(V39="-","-",SUM(V35:V37,V39:V42)*'3k_HAP'!$E$13)</f>
        <v>-</v>
      </c>
      <c r="W43" s="88" t="str">
        <f>IF(W39="-","-",SUM(W35:W37,W39:W42)*'3k_HAP'!$E$13)</f>
        <v>-</v>
      </c>
      <c r="X43" s="88" t="str">
        <f>IF(X39="-","-",SUM(X35:X37,X39:X42)*'3k_HAP'!$E$13)</f>
        <v>-</v>
      </c>
      <c r="Y43" s="88" t="str">
        <f>IF(Y39="-","-",SUM(Y35:Y37,Y39:Y42)*'3k_HAP'!$E$13)</f>
        <v>-</v>
      </c>
      <c r="Z43" s="88" t="str">
        <f>IF(Z39="-","-",SUM(Z35:Z37,Z39:Z42)*'3k_HAP'!$E$13)</f>
        <v>-</v>
      </c>
      <c r="AA43" s="138"/>
    </row>
    <row r="44" spans="1:27" s="140" customFormat="1" ht="11.25">
      <c r="A44" s="137">
        <v>11</v>
      </c>
      <c r="B44" s="87" t="s">
        <v>225</v>
      </c>
      <c r="C44" s="87" t="str">
        <f>B44&amp;"_"&amp;D44</f>
        <v>Total_London</v>
      </c>
      <c r="D44" s="150" t="s">
        <v>91</v>
      </c>
      <c r="E44" s="136"/>
      <c r="F44" s="139"/>
      <c r="G44" s="88">
        <f t="shared" ref="G44:N44" si="4">IF(G35="-","-",SUM(G35:G43))</f>
        <v>551.86222262442072</v>
      </c>
      <c r="H44" s="88">
        <f t="shared" si="4"/>
        <v>511.06813908252525</v>
      </c>
      <c r="I44" s="88">
        <f t="shared" si="4"/>
        <v>473.78925699724419</v>
      </c>
      <c r="J44" s="88">
        <f t="shared" si="4"/>
        <v>459.08994124487816</v>
      </c>
      <c r="K44" s="88">
        <f t="shared" si="4"/>
        <v>494.59531848148453</v>
      </c>
      <c r="L44" s="88">
        <f t="shared" si="4"/>
        <v>494.41453064792029</v>
      </c>
      <c r="M44" s="88">
        <f t="shared" si="4"/>
        <v>522.74454971816999</v>
      </c>
      <c r="N44" s="88">
        <f t="shared" si="4"/>
        <v>552.58990216072675</v>
      </c>
      <c r="O44" s="139"/>
      <c r="P44" s="88">
        <f t="shared" ref="P44:Z44" si="5">IF(P35="-","-",SUM(P35:P43))</f>
        <v>552.58990216072675</v>
      </c>
      <c r="Q44" s="88">
        <f t="shared" si="5"/>
        <v>603.46242074430211</v>
      </c>
      <c r="R44" s="88">
        <f t="shared" si="5"/>
        <v>551.99180376176434</v>
      </c>
      <c r="S44" s="88">
        <f t="shared" si="5"/>
        <v>533.39797038590939</v>
      </c>
      <c r="T44" s="88">
        <f t="shared" si="5"/>
        <v>465.92513882029147</v>
      </c>
      <c r="U44" s="88" t="str">
        <f t="shared" si="5"/>
        <v>-</v>
      </c>
      <c r="V44" s="88" t="str">
        <f t="shared" si="5"/>
        <v>-</v>
      </c>
      <c r="W44" s="88" t="str">
        <f t="shared" si="5"/>
        <v>-</v>
      </c>
      <c r="X44" s="88" t="str">
        <f t="shared" si="5"/>
        <v>-</v>
      </c>
      <c r="Y44" s="88" t="str">
        <f t="shared" si="5"/>
        <v>-</v>
      </c>
      <c r="Z44" s="88" t="str">
        <f t="shared" si="5"/>
        <v>-</v>
      </c>
      <c r="AA44" s="138"/>
    </row>
    <row r="45" spans="1:27" s="140" customFormat="1" ht="11.25">
      <c r="A45" s="137">
        <v>1</v>
      </c>
      <c r="B45" s="152" t="s">
        <v>155</v>
      </c>
      <c r="C45" s="152" t="s">
        <v>131</v>
      </c>
      <c r="D45" s="153" t="s">
        <v>90</v>
      </c>
      <c r="E45" s="154"/>
      <c r="F45" s="139"/>
      <c r="G45" s="155">
        <f>IF('3a_DF'!H$41="-","-",'3a_DF'!H$41)</f>
        <v>253.14985164432846</v>
      </c>
      <c r="H45" s="155">
        <f>IF('3a_DF'!I$41="-","-",'3a_DF'!I$41)</f>
        <v>213.57444115975193</v>
      </c>
      <c r="I45" s="155">
        <f>IF('3a_DF'!J$41="-","-",'3a_DF'!J$41)</f>
        <v>174.74989531236287</v>
      </c>
      <c r="J45" s="155">
        <f>IF('3a_DF'!K$41="-","-",'3a_DF'!K$41)</f>
        <v>160.26701947738721</v>
      </c>
      <c r="K45" s="155">
        <f>IF('3a_DF'!L$41="-","-",'3a_DF'!L$41)</f>
        <v>200.74683223176862</v>
      </c>
      <c r="L45" s="155">
        <f>IF('3a_DF'!M$41="-","-",'3a_DF'!M$41)</f>
        <v>199.05760849983216</v>
      </c>
      <c r="M45" s="155">
        <f>IF('3a_DF'!N$41="-","-",'3a_DF'!N$41)</f>
        <v>215.77106184657606</v>
      </c>
      <c r="N45" s="155">
        <f>IF('3a_DF'!O$41="-","-",'3a_DF'!O$41)</f>
        <v>243.35846990910571</v>
      </c>
      <c r="O45" s="139"/>
      <c r="P45" s="155">
        <f>IF('3a_DF'!Q$41="-","-",'3a_DF'!Q$41)</f>
        <v>243.35846990910571</v>
      </c>
      <c r="Q45" s="155">
        <f>IF('3a_DF'!R$41="-","-",'3a_DF'!R$41)</f>
        <v>281.17733015023742</v>
      </c>
      <c r="R45" s="155">
        <f>IF('3a_DF'!S$41="-","-",'3a_DF'!S$41)</f>
        <v>230.77888190073497</v>
      </c>
      <c r="S45" s="155">
        <f>IF('3a_DF'!T$41="-","-",'3a_DF'!T$41)</f>
        <v>206.31785050021912</v>
      </c>
      <c r="T45" s="155">
        <f>IF('3a_DF'!U$41="-","-",'3a_DF'!U$41)</f>
        <v>145.13269789847291</v>
      </c>
      <c r="U45" s="155" t="str">
        <f>IF('3a_DF'!V$41="-","-",'3a_DF'!V$41)</f>
        <v>-</v>
      </c>
      <c r="V45" s="155" t="str">
        <f>IF('3a_DF'!W$41="-","-",'3a_DF'!W$41)</f>
        <v>-</v>
      </c>
      <c r="W45" s="155" t="str">
        <f>IF('3a_DF'!X$41="-","-",'3a_DF'!X$41)</f>
        <v>-</v>
      </c>
      <c r="X45" s="155" t="str">
        <f>IF('3a_DF'!Y$41="-","-",'3a_DF'!Y$41)</f>
        <v>-</v>
      </c>
      <c r="Y45" s="155" t="str">
        <f>IF('3a_DF'!Z$41="-","-",'3a_DF'!Z$41)</f>
        <v>-</v>
      </c>
      <c r="Z45" s="155" t="str">
        <f>IF('3a_DF'!AA$41="-","-",'3a_DF'!AA$41)</f>
        <v>-</v>
      </c>
      <c r="AA45" s="138"/>
    </row>
    <row r="46" spans="1:27" s="140" customFormat="1" ht="11.25">
      <c r="A46" s="137">
        <v>2</v>
      </c>
      <c r="B46" s="152" t="s">
        <v>155</v>
      </c>
      <c r="C46" s="152" t="s">
        <v>133</v>
      </c>
      <c r="D46" s="153" t="s">
        <v>90</v>
      </c>
      <c r="E46" s="154"/>
      <c r="F46" s="139"/>
      <c r="G46" s="155" t="s">
        <v>132</v>
      </c>
      <c r="H46" s="155" t="s">
        <v>132</v>
      </c>
      <c r="I46" s="155" t="s">
        <v>132</v>
      </c>
      <c r="J46" s="155" t="s">
        <v>132</v>
      </c>
      <c r="K46" s="155" t="s">
        <v>132</v>
      </c>
      <c r="L46" s="155" t="s">
        <v>132</v>
      </c>
      <c r="M46" s="155" t="s">
        <v>132</v>
      </c>
      <c r="N46" s="155" t="s">
        <v>132</v>
      </c>
      <c r="O46" s="139"/>
      <c r="P46" s="155" t="s">
        <v>132</v>
      </c>
      <c r="Q46" s="155" t="s">
        <v>132</v>
      </c>
      <c r="R46" s="155" t="s">
        <v>132</v>
      </c>
      <c r="S46" s="155" t="s">
        <v>132</v>
      </c>
      <c r="T46" s="155" t="s">
        <v>132</v>
      </c>
      <c r="U46" s="155" t="s">
        <v>132</v>
      </c>
      <c r="V46" s="155" t="s">
        <v>132</v>
      </c>
      <c r="W46" s="155" t="s">
        <v>132</v>
      </c>
      <c r="X46" s="155" t="s">
        <v>132</v>
      </c>
      <c r="Y46" s="155" t="s">
        <v>132</v>
      </c>
      <c r="Z46" s="155" t="s">
        <v>132</v>
      </c>
      <c r="AA46" s="138"/>
    </row>
    <row r="47" spans="1:27" s="140" customFormat="1" ht="11.25">
      <c r="A47" s="137">
        <v>3</v>
      </c>
      <c r="B47" s="152" t="s">
        <v>220</v>
      </c>
      <c r="C47" s="152" t="s">
        <v>134</v>
      </c>
      <c r="D47" s="153" t="s">
        <v>90</v>
      </c>
      <c r="E47" s="154"/>
      <c r="F47" s="139"/>
      <c r="G47" s="155">
        <f>IF('3c_PC'!G$42="-","-",'3c_PC'!G$42)</f>
        <v>21.926269106402124</v>
      </c>
      <c r="H47" s="155">
        <f>IF('3c_PC'!H$42="-","-",'3c_PC'!H$42)</f>
        <v>21.926269106402124</v>
      </c>
      <c r="I47" s="155">
        <f>IF('3c_PC'!I$42="-","-",'3c_PC'!I$42)</f>
        <v>22.64764819235609</v>
      </c>
      <c r="J47" s="155">
        <f>IF('3c_PC'!J$42="-","-",'3c_PC'!J$42)</f>
        <v>22.505107470829557</v>
      </c>
      <c r="K47" s="155">
        <f>IF('3c_PC'!K$42="-","-",'3c_PC'!K$42)</f>
        <v>19.106297226763825</v>
      </c>
      <c r="L47" s="155">
        <f>IF('3c_PC'!L$42="-","-",'3c_PC'!L$42)</f>
        <v>19.106297226763825</v>
      </c>
      <c r="M47" s="155">
        <f>IF('3c_PC'!M$42="-","-",'3c_PC'!M$42)</f>
        <v>20.852393125569616</v>
      </c>
      <c r="N47" s="155">
        <f>IF('3c_PC'!N$42="-","-",'3c_PC'!N$42)</f>
        <v>20.849370287873604</v>
      </c>
      <c r="O47" s="139"/>
      <c r="P47" s="155">
        <f>IF('3c_PC'!P$42="-","-",'3c_PC'!P$42)</f>
        <v>20.849370287873604</v>
      </c>
      <c r="Q47" s="155">
        <f>IF('3c_PC'!Q$42="-","-",'3c_PC'!Q$42)</f>
        <v>21.503193401206047</v>
      </c>
      <c r="R47" s="155">
        <f>IF('3c_PC'!R$42="-","-",'3c_PC'!R$42)</f>
        <v>21.819481548965161</v>
      </c>
      <c r="S47" s="155">
        <f>IF('3c_PC'!S$42="-","-",'3c_PC'!S$42)</f>
        <v>25.256715910577427</v>
      </c>
      <c r="T47" s="155">
        <f>IF('3c_PC'!T$42="-","-",'3c_PC'!T$42)</f>
        <v>24.167303215101221</v>
      </c>
      <c r="U47" s="155" t="str">
        <f>IF('3c_PC'!U$42="-","-",'3c_PC'!U$42)</f>
        <v>-</v>
      </c>
      <c r="V47" s="155" t="str">
        <f>IF('3c_PC'!V$42="-","-",'3c_PC'!V$42)</f>
        <v>-</v>
      </c>
      <c r="W47" s="155" t="str">
        <f>IF('3c_PC'!W$42="-","-",'3c_PC'!W$42)</f>
        <v>-</v>
      </c>
      <c r="X47" s="155" t="str">
        <f>IF('3c_PC'!X$42="-","-",'3c_PC'!X$42)</f>
        <v>-</v>
      </c>
      <c r="Y47" s="155" t="str">
        <f>IF('3c_PC'!Y$42="-","-",'3c_PC'!Y$42)</f>
        <v>-</v>
      </c>
      <c r="Z47" s="155" t="str">
        <f>IF('3c_PC'!Z$42="-","-",'3c_PC'!Z$42)</f>
        <v>-</v>
      </c>
      <c r="AA47" s="138"/>
    </row>
    <row r="48" spans="1:27" s="140" customFormat="1" ht="11.25">
      <c r="A48" s="137">
        <v>4</v>
      </c>
      <c r="B48" s="152" t="s">
        <v>221</v>
      </c>
      <c r="C48" s="152" t="s">
        <v>135</v>
      </c>
      <c r="D48" s="153" t="s">
        <v>90</v>
      </c>
      <c r="E48" s="154"/>
      <c r="F48" s="139"/>
      <c r="G48" s="155">
        <f>IF('3e_NC-Gas'!F47="-","-",'3e_NC-Gas'!F47)</f>
        <v>122.99212443422789</v>
      </c>
      <c r="H48" s="155">
        <f>IF('3e_NC-Gas'!G47="-","-",'3e_NC-Gas'!G47)</f>
        <v>122.87212443243976</v>
      </c>
      <c r="I48" s="155">
        <f>IF('3e_NC-Gas'!H47="-","-",'3e_NC-Gas'!H47)</f>
        <v>127.01512339606452</v>
      </c>
      <c r="J48" s="155">
        <f>IF('3e_NC-Gas'!I47="-","-",'3e_NC-Gas'!I47)</f>
        <v>126.66712339087893</v>
      </c>
      <c r="K48" s="155">
        <f>IF('3e_NC-Gas'!J47="-","-",'3e_NC-Gas'!J47)</f>
        <v>122.67142956032195</v>
      </c>
      <c r="L48" s="155">
        <f>IF('3e_NC-Gas'!K47="-","-",'3e_NC-Gas'!K47)</f>
        <v>122.69542956067959</v>
      </c>
      <c r="M48" s="155">
        <f>IF('3e_NC-Gas'!L47="-","-",'3e_NC-Gas'!L47)</f>
        <v>126.47670472145521</v>
      </c>
      <c r="N48" s="155">
        <f>IF('3e_NC-Gas'!M47="-","-",'3e_NC-Gas'!M47)</f>
        <v>126.54870472252809</v>
      </c>
      <c r="O48" s="139"/>
      <c r="P48" s="155">
        <f>IF('3e_NC-Gas'!O47="-","-",'3e_NC-Gas'!O47)</f>
        <v>126.54870472252809</v>
      </c>
      <c r="Q48" s="155">
        <f>IF('3e_NC-Gas'!P47="-","-",'3e_NC-Gas'!P47)</f>
        <v>133.92510482284666</v>
      </c>
      <c r="R48" s="155">
        <f>IF('3e_NC-Gas'!Q47="-","-",'3e_NC-Gas'!Q47)</f>
        <v>133.48110481623056</v>
      </c>
      <c r="S48" s="155">
        <f>IF('3e_NC-Gas'!R47="-","-",'3e_NC-Gas'!R47)</f>
        <v>133.46260491701702</v>
      </c>
      <c r="T48" s="155">
        <f>IF('3e_NC-Gas'!S47="-","-",'3e_NC-Gas'!S47)</f>
        <v>130.79860487732032</v>
      </c>
      <c r="U48" s="155" t="str">
        <f>IF('3e_NC-Gas'!T47="-","-",'3e_NC-Gas'!T47)</f>
        <v>-</v>
      </c>
      <c r="V48" s="155" t="str">
        <f>IF('3e_NC-Gas'!U47="-","-",'3e_NC-Gas'!U47)</f>
        <v>-</v>
      </c>
      <c r="W48" s="155" t="str">
        <f>IF('3e_NC-Gas'!V47="-","-",'3e_NC-Gas'!V47)</f>
        <v>-</v>
      </c>
      <c r="X48" s="155" t="str">
        <f>IF('3e_NC-Gas'!W47="-","-",'3e_NC-Gas'!W47)</f>
        <v>-</v>
      </c>
      <c r="Y48" s="155" t="str">
        <f>IF('3e_NC-Gas'!X47="-","-",'3e_NC-Gas'!X47)</f>
        <v>-</v>
      </c>
      <c r="Z48" s="155" t="str">
        <f>IF('3e_NC-Gas'!Y47="-","-",'3e_NC-Gas'!Y47)</f>
        <v>-</v>
      </c>
      <c r="AA48" s="138"/>
    </row>
    <row r="49" spans="1:27" s="140" customFormat="1" ht="11.25">
      <c r="A49" s="137">
        <v>5</v>
      </c>
      <c r="B49" s="152" t="s">
        <v>168</v>
      </c>
      <c r="C49" s="152" t="s">
        <v>136</v>
      </c>
      <c r="D49" s="153" t="s">
        <v>90</v>
      </c>
      <c r="E49" s="154"/>
      <c r="F49" s="139"/>
      <c r="G49" s="155">
        <f>IF('3f_CPIH'!C$16="-","-",'3g_OC_'!$E$12*('3f_CPIH'!C$16/'3f_CPIH'!$G$16))</f>
        <v>87.194616340508801</v>
      </c>
      <c r="H49" s="155">
        <f>IF('3f_CPIH'!D$16="-","-",'3g_OC_'!$E$12*('3f_CPIH'!D$16/'3f_CPIH'!$G$16))</f>
        <v>87.369180136986301</v>
      </c>
      <c r="I49" s="155">
        <f>IF('3f_CPIH'!E$16="-","-",'3g_OC_'!$E$12*('3f_CPIH'!E$16/'3f_CPIH'!$G$16))</f>
        <v>87.631025831702544</v>
      </c>
      <c r="J49" s="155">
        <f>IF('3f_CPIH'!F$16="-","-",'3g_OC_'!$E$12*('3f_CPIH'!F$16/'3f_CPIH'!$G$16))</f>
        <v>88.15471722113503</v>
      </c>
      <c r="K49" s="155">
        <f>IF('3f_CPIH'!G$16="-","-",'3g_OC_'!$E$12*('3f_CPIH'!G$16/'3f_CPIH'!$G$16))</f>
        <v>89.202100000000002</v>
      </c>
      <c r="L49" s="155">
        <f>IF('3f_CPIH'!H$16="-","-",'3g_OC_'!$E$12*('3f_CPIH'!H$16/'3f_CPIH'!$G$16))</f>
        <v>90.33676467710373</v>
      </c>
      <c r="M49" s="155">
        <f>IF('3f_CPIH'!I$16="-","-",'3g_OC_'!$E$12*('3f_CPIH'!I$16/'3f_CPIH'!$G$16))</f>
        <v>91.645993150684916</v>
      </c>
      <c r="N49" s="155">
        <f>IF('3f_CPIH'!J$16="-","-",'3g_OC_'!$E$12*('3f_CPIH'!J$16/'3f_CPIH'!$G$16))</f>
        <v>92.431530234833673</v>
      </c>
      <c r="O49" s="139"/>
      <c r="P49" s="155">
        <f>IF('3f_CPIH'!L$16="-","-",'3g_OC_'!$E$12*('3f_CPIH'!L$16/'3f_CPIH'!$G$16))</f>
        <v>92.431530234833673</v>
      </c>
      <c r="Q49" s="155">
        <f>IF('3f_CPIH'!M$16="-","-",'3g_OC_'!$E$12*('3f_CPIH'!M$16/'3f_CPIH'!$G$16))</f>
        <v>93.47891301369863</v>
      </c>
      <c r="R49" s="155">
        <f>IF('3f_CPIH'!N$16="-","-",'3g_OC_'!$E$12*('3f_CPIH'!N$16/'3f_CPIH'!$G$16))</f>
        <v>94.177168199608616</v>
      </c>
      <c r="S49" s="155">
        <f>IF('3f_CPIH'!O$16="-","-",'3g_OC_'!$E$12*('3f_CPIH'!O$16/'3f_CPIH'!$G$16))</f>
        <v>94.700859589041102</v>
      </c>
      <c r="T49" s="155">
        <f>IF('3f_CPIH'!P$16="-","-",'3g_OC_'!$E$12*('3f_CPIH'!P$16/'3f_CPIH'!$G$16))</f>
        <v>94.96270528375733</v>
      </c>
      <c r="U49" s="155" t="str">
        <f>IF('3f_CPIH'!Q$16="-","-",'3g_OC_'!$E$12*('3f_CPIH'!Q$16/'3f_CPIH'!$G$16))</f>
        <v>-</v>
      </c>
      <c r="V49" s="155" t="str">
        <f>IF('3f_CPIH'!R$16="-","-",'3g_OC_'!$E$12*('3f_CPIH'!R$16/'3f_CPIH'!$G$16))</f>
        <v>-</v>
      </c>
      <c r="W49" s="155" t="str">
        <f>IF('3f_CPIH'!S$16="-","-",'3g_OC_'!$E$12*('3f_CPIH'!S$16/'3f_CPIH'!$G$16))</f>
        <v>-</v>
      </c>
      <c r="X49" s="155" t="str">
        <f>IF('3f_CPIH'!T$16="-","-",'3g_OC_'!$E$12*('3f_CPIH'!T$16/'3f_CPIH'!$G$16))</f>
        <v>-</v>
      </c>
      <c r="Y49" s="155" t="str">
        <f>IF('3f_CPIH'!U$16="-","-",'3g_OC_'!$E$12*('3f_CPIH'!U$16/'3f_CPIH'!$G$16))</f>
        <v>-</v>
      </c>
      <c r="Z49" s="155" t="str">
        <f>IF('3f_CPIH'!V$16="-","-",'3g_OC_'!$E$12*('3f_CPIH'!V$16/'3f_CPIH'!$G$16))</f>
        <v>-</v>
      </c>
      <c r="AA49" s="138"/>
    </row>
    <row r="50" spans="1:27" s="140" customFormat="1" ht="11.25">
      <c r="A50" s="137">
        <v>6</v>
      </c>
      <c r="B50" s="152" t="s">
        <v>168</v>
      </c>
      <c r="C50" s="152" t="s">
        <v>137</v>
      </c>
      <c r="D50" s="153" t="s">
        <v>90</v>
      </c>
      <c r="E50" s="154"/>
      <c r="F50" s="139"/>
      <c r="G50" s="155" t="s">
        <v>132</v>
      </c>
      <c r="H50" s="155" t="s">
        <v>132</v>
      </c>
      <c r="I50" s="155" t="s">
        <v>132</v>
      </c>
      <c r="J50" s="155" t="s">
        <v>132</v>
      </c>
      <c r="K50" s="155">
        <f>IF('3h_SMNCC'!F$30="-","-",'3h_SMNCC'!F$30)</f>
        <v>0</v>
      </c>
      <c r="L50" s="155">
        <f>IF('3h_SMNCC'!G$30="-","-",'3h_SMNCC'!G$30)</f>
        <v>-0.14839795210242812</v>
      </c>
      <c r="M50" s="155">
        <f>IF('3h_SMNCC'!H$30="-","-",'3h_SMNCC'!H$30)</f>
        <v>1.8996756847995959</v>
      </c>
      <c r="N50" s="155">
        <f>IF('3h_SMNCC'!I$30="-","-",'3h_SMNCC'!I$30)</f>
        <v>1.9653138101793148</v>
      </c>
      <c r="O50" s="139"/>
      <c r="P50" s="155">
        <f>IF('3h_SMNCC'!K$30="-","-",'3h_SMNCC'!K$30)</f>
        <v>1.9653138101793148</v>
      </c>
      <c r="Q50" s="155">
        <f>IF('3h_SMNCC'!L$30="-","-",'3h_SMNCC'!L$30)</f>
        <v>3.94070969375099</v>
      </c>
      <c r="R50" s="155">
        <f>IF('3h_SMNCC'!M$30="-","-",'3h_SMNCC'!M$30)</f>
        <v>3.6877871322225353</v>
      </c>
      <c r="S50" s="155">
        <f>IF('3h_SMNCC'!N$30="-","-",'3h_SMNCC'!N$30)</f>
        <v>5.396909444486452</v>
      </c>
      <c r="T50" s="155">
        <f>IF('3h_SMNCC'!O$30="-","-",'3h_SMNCC'!O$30)</f>
        <v>4.6837637900821658</v>
      </c>
      <c r="U50" s="155" t="str">
        <f>IF('3h_SMNCC'!P$30="-","-",'3h_SMNCC'!P$30)</f>
        <v>-</v>
      </c>
      <c r="V50" s="155" t="str">
        <f>IF('3h_SMNCC'!Q$30="-","-",'3h_SMNCC'!Q$30)</f>
        <v>-</v>
      </c>
      <c r="W50" s="155" t="str">
        <f>IF('3h_SMNCC'!R$30="-","-",'3h_SMNCC'!R$30)</f>
        <v>-</v>
      </c>
      <c r="X50" s="155" t="str">
        <f>IF('3h_SMNCC'!S$30="-","-",'3h_SMNCC'!S$30)</f>
        <v>-</v>
      </c>
      <c r="Y50" s="155" t="str">
        <f>IF('3h_SMNCC'!T$30="-","-",'3h_SMNCC'!T$30)</f>
        <v>-</v>
      </c>
      <c r="Z50" s="155" t="str">
        <f>IF('3h_SMNCC'!U$30="-","-",'3h_SMNCC'!U$30)</f>
        <v>-</v>
      </c>
      <c r="AA50" s="138"/>
    </row>
    <row r="51" spans="1:27" s="140" customFormat="1" ht="11.25">
      <c r="A51" s="137">
        <v>7</v>
      </c>
      <c r="B51" s="152" t="s">
        <v>168</v>
      </c>
      <c r="C51" s="152" t="s">
        <v>124</v>
      </c>
      <c r="D51" s="153" t="s">
        <v>90</v>
      </c>
      <c r="E51" s="154"/>
      <c r="F51" s="139"/>
      <c r="G51" s="155">
        <f>IF('3f_CPIH'!C$16="-","-",'3i_PPM'!$G$12*('3f_CPIH'!C$16/'3f_CPIH'!$G$16))</f>
        <v>38.769117710371823</v>
      </c>
      <c r="H51" s="155">
        <f>IF('3f_CPIH'!D$16="-","-",'3i_PPM'!$G$12*('3f_CPIH'!D$16/'3f_CPIH'!$G$16))</f>
        <v>38.846733561643838</v>
      </c>
      <c r="I51" s="155">
        <f>IF('3f_CPIH'!E$16="-","-",'3i_PPM'!$G$12*('3f_CPIH'!E$16/'3f_CPIH'!$G$16))</f>
        <v>38.963157338551866</v>
      </c>
      <c r="J51" s="155">
        <f>IF('3f_CPIH'!F$16="-","-",'3i_PPM'!$G$12*('3f_CPIH'!F$16/'3f_CPIH'!$G$16))</f>
        <v>39.19600489236791</v>
      </c>
      <c r="K51" s="155">
        <f>IF('3f_CPIH'!G$16="-","-",'3i_PPM'!$G$12*('3f_CPIH'!G$16/'3f_CPIH'!$G$16))</f>
        <v>39.661700000000003</v>
      </c>
      <c r="L51" s="155">
        <f>IF('3f_CPIH'!H$16="-","-",'3i_PPM'!$G$12*('3f_CPIH'!H$16/'3f_CPIH'!$G$16))</f>
        <v>40.166203033268111</v>
      </c>
      <c r="M51" s="155">
        <f>IF('3f_CPIH'!I$16="-","-",'3i_PPM'!$G$12*('3f_CPIH'!I$16/'3f_CPIH'!$G$16))</f>
        <v>40.748321917808219</v>
      </c>
      <c r="N51" s="155">
        <f>IF('3f_CPIH'!J$16="-","-",'3i_PPM'!$G$12*('3f_CPIH'!J$16/'3f_CPIH'!$G$16))</f>
        <v>41.097593248532299</v>
      </c>
      <c r="O51" s="139"/>
      <c r="P51" s="155">
        <f>IF('3f_CPIH'!L$16="-","-",'3i_PPM'!$G$12*('3f_CPIH'!L$16/'3f_CPIH'!$G$16))</f>
        <v>41.097593248532299</v>
      </c>
      <c r="Q51" s="155">
        <f>IF('3f_CPIH'!M$16="-","-",'3i_PPM'!$G$12*('3f_CPIH'!M$16/'3f_CPIH'!$G$16))</f>
        <v>41.563288356164385</v>
      </c>
      <c r="R51" s="155">
        <f>IF('3f_CPIH'!N$16="-","-",'3i_PPM'!$G$12*('3f_CPIH'!N$16/'3f_CPIH'!$G$16))</f>
        <v>41.87375176125245</v>
      </c>
      <c r="S51" s="155">
        <f>IF('3f_CPIH'!O$16="-","-",'3i_PPM'!$G$12*('3f_CPIH'!O$16/'3f_CPIH'!$G$16))</f>
        <v>42.1065993150685</v>
      </c>
      <c r="T51" s="155">
        <f>IF('3f_CPIH'!P$16="-","-",'3i_PPM'!$G$12*('3f_CPIH'!P$16/'3f_CPIH'!$G$16))</f>
        <v>42.223023091976515</v>
      </c>
      <c r="U51" s="155" t="str">
        <f>IF('3f_CPIH'!Q$16="-","-",'3i_PPM'!$G$12*('3f_CPIH'!Q$16/'3f_CPIH'!$G$16))</f>
        <v>-</v>
      </c>
      <c r="V51" s="155" t="str">
        <f>IF('3f_CPIH'!R$16="-","-",'3i_PPM'!$G$12*('3f_CPIH'!R$16/'3f_CPIH'!$G$16))</f>
        <v>-</v>
      </c>
      <c r="W51" s="155" t="str">
        <f>IF('3f_CPIH'!S$16="-","-",'3i_PPM'!$G$12*('3f_CPIH'!S$16/'3f_CPIH'!$G$16))</f>
        <v>-</v>
      </c>
      <c r="X51" s="155" t="str">
        <f>IF('3f_CPIH'!T$16="-","-",'3i_PPM'!$G$12*('3f_CPIH'!T$16/'3f_CPIH'!$G$16))</f>
        <v>-</v>
      </c>
      <c r="Y51" s="155" t="str">
        <f>IF('3f_CPIH'!U$16="-","-",'3i_PPM'!$G$12*('3f_CPIH'!U$16/'3f_CPIH'!$G$16))</f>
        <v>-</v>
      </c>
      <c r="Z51" s="155" t="str">
        <f>IF('3f_CPIH'!V$16="-","-",'3i_PPM'!$G$12*('3f_CPIH'!V$16/'3f_CPIH'!$G$16))</f>
        <v>-</v>
      </c>
      <c r="AA51" s="138"/>
    </row>
    <row r="52" spans="1:27" s="140" customFormat="1" ht="11.25">
      <c r="A52" s="137">
        <v>9</v>
      </c>
      <c r="B52" s="152" t="s">
        <v>138</v>
      </c>
      <c r="C52" s="152" t="s">
        <v>222</v>
      </c>
      <c r="D52" s="158" t="s">
        <v>90</v>
      </c>
      <c r="E52" s="154"/>
      <c r="F52" s="139"/>
      <c r="G52" s="155">
        <f>IF(G47="-","-",SUM(G45:G51)*'3j_EBIT'!$E$12)</f>
        <v>10.149451373839732</v>
      </c>
      <c r="H52" s="155">
        <f>IF(H47="-","-",SUM(H45:H51)*'3j_EBIT'!$E$12)</f>
        <v>9.3855148789574336</v>
      </c>
      <c r="I52" s="155">
        <f>IF(I47="-","-",SUM(I45:I51)*'3j_EBIT'!$E$12)</f>
        <v>8.7351006721758626</v>
      </c>
      <c r="J52" s="155">
        <f>IF(J47="-","-",SUM(J45:J51)*'3j_EBIT'!$E$12)</f>
        <v>8.4597481864619297</v>
      </c>
      <c r="K52" s="155">
        <f>IF(K47="-","-",SUM(K45:K51)*'3j_EBIT'!$E$12)</f>
        <v>9.1298497374771728</v>
      </c>
      <c r="L52" s="155">
        <f>IF(L47="-","-",SUM(L45:L51)*'3j_EBIT'!$E$12)</f>
        <v>9.126470912922116</v>
      </c>
      <c r="M52" s="155">
        <f>IF(M47="-","-",SUM(M45:M51)*'3j_EBIT'!$E$12)</f>
        <v>9.6335299058554344</v>
      </c>
      <c r="N52" s="155">
        <f>IF(N47="-","-",SUM(N45:N51)*'3j_EBIT'!$E$12)</f>
        <v>10.192429023502404</v>
      </c>
      <c r="O52" s="139"/>
      <c r="P52" s="155">
        <f>IF(P47="-","-",SUM(P45:P51)*'3j_EBIT'!$E$11)</f>
        <v>10.192429023502404</v>
      </c>
      <c r="Q52" s="155">
        <f>IF(Q47="-","-",SUM(Q45:Q51)*'3j_EBIT'!$E$11)</f>
        <v>11.147998831833331</v>
      </c>
      <c r="R52" s="155">
        <f>IF(R47="-","-",SUM(R45:R51)*'3j_EBIT'!$E$11)</f>
        <v>10.184046420353388</v>
      </c>
      <c r="S52" s="155">
        <f>IF(S47="-","-",SUM(S45:S51)*'3j_EBIT'!$E$11)</f>
        <v>9.8242541404527</v>
      </c>
      <c r="T52" s="155">
        <f>IF(T47="-","-",SUM(T45:T51)*'3j_EBIT'!$E$11)</f>
        <v>8.5600381250991671</v>
      </c>
      <c r="U52" s="155" t="str">
        <f>IF(U47="-","-",SUM(U45:U51)*'3j_EBIT'!$E$11)</f>
        <v>-</v>
      </c>
      <c r="V52" s="155" t="str">
        <f>IF(V47="-","-",SUM(V45:V51)*'3j_EBIT'!$E$11)</f>
        <v>-</v>
      </c>
      <c r="W52" s="155" t="str">
        <f>IF(W47="-","-",SUM(W45:W51)*'3j_EBIT'!$E$11)</f>
        <v>-</v>
      </c>
      <c r="X52" s="155" t="str">
        <f>IF(X47="-","-",SUM(X45:X51)*'3j_EBIT'!$E$11)</f>
        <v>-</v>
      </c>
      <c r="Y52" s="155" t="str">
        <f>IF(Y47="-","-",SUM(Y45:Y51)*'3j_EBIT'!$E$11)</f>
        <v>-</v>
      </c>
      <c r="Z52" s="155" t="str">
        <f>IF(Z47="-","-",SUM(Z45:Z51)*'3j_EBIT'!$E$11)</f>
        <v>-</v>
      </c>
      <c r="AA52" s="138"/>
    </row>
    <row r="53" spans="1:27" s="140" customFormat="1" ht="11.25">
      <c r="A53" s="137">
        <v>10</v>
      </c>
      <c r="B53" s="152" t="s">
        <v>223</v>
      </c>
      <c r="C53" s="156" t="s">
        <v>224</v>
      </c>
      <c r="D53" s="158" t="s">
        <v>90</v>
      </c>
      <c r="E53" s="154"/>
      <c r="F53" s="139"/>
      <c r="G53" s="155">
        <f>IF(G49="-","-",SUM(G45:G47,G49:G52)*'3k_HAP'!$E$13)</f>
        <v>6.020222631714776</v>
      </c>
      <c r="H53" s="155">
        <f>IF(H49="-","-",SUM(H45:H47,H49:H52)*'3k_HAP'!$E$13)</f>
        <v>5.4333064148112209</v>
      </c>
      <c r="I53" s="155">
        <f>IF(I49="-","-",SUM(I45:I47,I49:I52)*'3k_HAP'!$E$13)</f>
        <v>4.8714534791896114</v>
      </c>
      <c r="J53" s="155">
        <f>IF(J49="-","-",SUM(J45:J47,J49:J52)*'3k_HAP'!$E$13)</f>
        <v>4.6643678063106266</v>
      </c>
      <c r="K53" s="155">
        <f>IF(K49="-","-",SUM(K45:K47,K49:K52)*'3k_HAP'!$E$13)</f>
        <v>5.2392346942087764</v>
      </c>
      <c r="L53" s="155">
        <f>IF(L49="-","-",SUM(L45:L47,L49:L52)*'3k_HAP'!$E$13)</f>
        <v>5.2362796602100072</v>
      </c>
      <c r="M53" s="155">
        <f>IF(M49="-","-",SUM(M45:M47,M49:M52)*'3k_HAP'!$E$13)</f>
        <v>5.5716468342177725</v>
      </c>
      <c r="N53" s="155">
        <f>IF(N49="-","-",SUM(N45:N47,N49:N52)*'3k_HAP'!$E$13)</f>
        <v>6.0012683980718693</v>
      </c>
      <c r="O53" s="139"/>
      <c r="P53" s="155">
        <f>IF(P49="-","-",SUM(P45:P47,P49:P52)*'3k_HAP'!$E$13)</f>
        <v>6.0012683980718693</v>
      </c>
      <c r="Q53" s="155">
        <f>IF(Q49="-","-",SUM(Q45:Q47,Q49:Q52)*'3k_HAP'!$E$13)</f>
        <v>6.629612197095927</v>
      </c>
      <c r="R53" s="155">
        <f>IF(R49="-","-",SUM(R45:R47,R49:R52)*'3k_HAP'!$E$13)</f>
        <v>5.8933116734572906</v>
      </c>
      <c r="S53" s="155">
        <f>IF(S49="-","-",SUM(S45:S47,S49:S52)*'3k_HAP'!$E$13)</f>
        <v>5.6163342886826335</v>
      </c>
      <c r="T53" s="155">
        <f>IF(T49="-","-",SUM(T45:T47,T49:T52)*'3k_HAP'!$E$13)</f>
        <v>4.681160069293127</v>
      </c>
      <c r="U53" s="155" t="str">
        <f>IF(U49="-","-",SUM(U45:U47,U49:U52)*'3k_HAP'!$E$13)</f>
        <v>-</v>
      </c>
      <c r="V53" s="155" t="str">
        <f>IF(V49="-","-",SUM(V45:V47,V49:V52)*'3k_HAP'!$E$13)</f>
        <v>-</v>
      </c>
      <c r="W53" s="155" t="str">
        <f>IF(W49="-","-",SUM(W45:W47,W49:W52)*'3k_HAP'!$E$13)</f>
        <v>-</v>
      </c>
      <c r="X53" s="155" t="str">
        <f>IF(X49="-","-",SUM(X45:X47,X49:X52)*'3k_HAP'!$E$13)</f>
        <v>-</v>
      </c>
      <c r="Y53" s="155" t="str">
        <f>IF(Y49="-","-",SUM(Y45:Y47,Y49:Y52)*'3k_HAP'!$E$13)</f>
        <v>-</v>
      </c>
      <c r="Z53" s="155" t="str">
        <f>IF(Z49="-","-",SUM(Z45:Z47,Z49:Z52)*'3k_HAP'!$E$13)</f>
        <v>-</v>
      </c>
      <c r="AA53" s="138"/>
    </row>
    <row r="54" spans="1:27" s="140" customFormat="1" ht="11.25">
      <c r="A54" s="137">
        <v>11</v>
      </c>
      <c r="B54" s="152" t="s">
        <v>225</v>
      </c>
      <c r="C54" s="152" t="str">
        <f>B54&amp;"_"&amp;D54</f>
        <v>Total_N Wales and Mersey</v>
      </c>
      <c r="D54" s="158" t="s">
        <v>90</v>
      </c>
      <c r="E54" s="154"/>
      <c r="F54" s="139"/>
      <c r="G54" s="155">
        <f t="shared" ref="G54:N54" si="6">IF(G45="-","-",SUM(G45:G53))</f>
        <v>540.20165324139361</v>
      </c>
      <c r="H54" s="155">
        <f t="shared" si="6"/>
        <v>499.4075696909926</v>
      </c>
      <c r="I54" s="155">
        <f t="shared" si="6"/>
        <v>464.6134042224034</v>
      </c>
      <c r="J54" s="155">
        <f t="shared" si="6"/>
        <v>449.91408844537114</v>
      </c>
      <c r="K54" s="155">
        <f t="shared" si="6"/>
        <v>485.75744345054039</v>
      </c>
      <c r="L54" s="155">
        <f t="shared" si="6"/>
        <v>485.57665561867714</v>
      </c>
      <c r="M54" s="155">
        <f t="shared" si="6"/>
        <v>512.59932718696678</v>
      </c>
      <c r="N54" s="155">
        <f t="shared" si="6"/>
        <v>542.44467963462694</v>
      </c>
      <c r="O54" s="139"/>
      <c r="P54" s="155">
        <f t="shared" ref="P54:Z54" si="7">IF(P45="-","-",SUM(P45:P53))</f>
        <v>542.44467963462694</v>
      </c>
      <c r="Q54" s="155">
        <f t="shared" si="7"/>
        <v>593.36615046683357</v>
      </c>
      <c r="R54" s="155">
        <f t="shared" si="7"/>
        <v>541.89553345282502</v>
      </c>
      <c r="S54" s="155">
        <f t="shared" si="7"/>
        <v>522.68212810554496</v>
      </c>
      <c r="T54" s="155">
        <f t="shared" si="7"/>
        <v>455.20929635110269</v>
      </c>
      <c r="U54" s="155" t="str">
        <f t="shared" si="7"/>
        <v>-</v>
      </c>
      <c r="V54" s="155" t="str">
        <f t="shared" si="7"/>
        <v>-</v>
      </c>
      <c r="W54" s="155" t="str">
        <f t="shared" si="7"/>
        <v>-</v>
      </c>
      <c r="X54" s="155" t="str">
        <f t="shared" si="7"/>
        <v>-</v>
      </c>
      <c r="Y54" s="155" t="str">
        <f t="shared" si="7"/>
        <v>-</v>
      </c>
      <c r="Z54" s="155" t="str">
        <f t="shared" si="7"/>
        <v>-</v>
      </c>
      <c r="AA54" s="138"/>
    </row>
    <row r="55" spans="1:27" s="140" customFormat="1" ht="11.25">
      <c r="A55" s="137">
        <v>1</v>
      </c>
      <c r="B55" s="87" t="s">
        <v>155</v>
      </c>
      <c r="C55" s="87" t="s">
        <v>131</v>
      </c>
      <c r="D55" s="157" t="s">
        <v>95</v>
      </c>
      <c r="E55" s="136"/>
      <c r="F55" s="139"/>
      <c r="G55" s="88">
        <f>IF('3a_DF'!H$41="-","-",'3a_DF'!H$41)</f>
        <v>253.14985164432846</v>
      </c>
      <c r="H55" s="88">
        <f>IF('3a_DF'!I$41="-","-",'3a_DF'!I$41)</f>
        <v>213.57444115975193</v>
      </c>
      <c r="I55" s="88">
        <f>IF('3a_DF'!J$41="-","-",'3a_DF'!J$41)</f>
        <v>174.74989531236287</v>
      </c>
      <c r="J55" s="88">
        <f>IF('3a_DF'!K$41="-","-",'3a_DF'!K$41)</f>
        <v>160.26701947738721</v>
      </c>
      <c r="K55" s="88">
        <f>IF('3a_DF'!L$41="-","-",'3a_DF'!L$41)</f>
        <v>200.74683223176862</v>
      </c>
      <c r="L55" s="88">
        <f>IF('3a_DF'!M$41="-","-",'3a_DF'!M$41)</f>
        <v>199.05760849983216</v>
      </c>
      <c r="M55" s="88">
        <f>IF('3a_DF'!N$41="-","-",'3a_DF'!N$41)</f>
        <v>215.77106184657606</v>
      </c>
      <c r="N55" s="88">
        <f>IF('3a_DF'!O$41="-","-",'3a_DF'!O$41)</f>
        <v>243.35846990910571</v>
      </c>
      <c r="O55" s="139"/>
      <c r="P55" s="88">
        <f>IF('3a_DF'!Q$41="-","-",'3a_DF'!Q$41)</f>
        <v>243.35846990910571</v>
      </c>
      <c r="Q55" s="88">
        <f>IF('3a_DF'!R$41="-","-",'3a_DF'!R$41)</f>
        <v>281.17733015023742</v>
      </c>
      <c r="R55" s="88">
        <f>IF('3a_DF'!S$41="-","-",'3a_DF'!S$41)</f>
        <v>230.77888190073497</v>
      </c>
      <c r="S55" s="88">
        <f>IF('3a_DF'!T$41="-","-",'3a_DF'!T$41)</f>
        <v>206.31785050021912</v>
      </c>
      <c r="T55" s="88">
        <f>IF('3a_DF'!U$41="-","-",'3a_DF'!U$41)</f>
        <v>145.13269789847291</v>
      </c>
      <c r="U55" s="88" t="str">
        <f>IF('3a_DF'!V$41="-","-",'3a_DF'!V$41)</f>
        <v>-</v>
      </c>
      <c r="V55" s="88" t="str">
        <f>IF('3a_DF'!W$41="-","-",'3a_DF'!W$41)</f>
        <v>-</v>
      </c>
      <c r="W55" s="88" t="str">
        <f>IF('3a_DF'!X$41="-","-",'3a_DF'!X$41)</f>
        <v>-</v>
      </c>
      <c r="X55" s="88" t="str">
        <f>IF('3a_DF'!Y$41="-","-",'3a_DF'!Y$41)</f>
        <v>-</v>
      </c>
      <c r="Y55" s="88" t="str">
        <f>IF('3a_DF'!Z$41="-","-",'3a_DF'!Z$41)</f>
        <v>-</v>
      </c>
      <c r="Z55" s="88" t="str">
        <f>IF('3a_DF'!AA$41="-","-",'3a_DF'!AA$41)</f>
        <v>-</v>
      </c>
      <c r="AA55" s="138"/>
    </row>
    <row r="56" spans="1:27" s="140" customFormat="1" ht="11.25">
      <c r="A56" s="137">
        <v>2</v>
      </c>
      <c r="B56" s="87" t="s">
        <v>155</v>
      </c>
      <c r="C56" s="87" t="s">
        <v>133</v>
      </c>
      <c r="D56" s="157" t="s">
        <v>95</v>
      </c>
      <c r="E56" s="136"/>
      <c r="F56" s="139"/>
      <c r="G56" s="88" t="s">
        <v>132</v>
      </c>
      <c r="H56" s="88" t="s">
        <v>132</v>
      </c>
      <c r="I56" s="88" t="s">
        <v>132</v>
      </c>
      <c r="J56" s="88" t="s">
        <v>132</v>
      </c>
      <c r="K56" s="88" t="s">
        <v>132</v>
      </c>
      <c r="L56" s="88" t="s">
        <v>132</v>
      </c>
      <c r="M56" s="88" t="s">
        <v>132</v>
      </c>
      <c r="N56" s="88" t="s">
        <v>132</v>
      </c>
      <c r="O56" s="139"/>
      <c r="P56" s="88" t="s">
        <v>132</v>
      </c>
      <c r="Q56" s="88" t="s">
        <v>132</v>
      </c>
      <c r="R56" s="88" t="s">
        <v>132</v>
      </c>
      <c r="S56" s="88" t="s">
        <v>132</v>
      </c>
      <c r="T56" s="88" t="s">
        <v>132</v>
      </c>
      <c r="U56" s="88" t="s">
        <v>132</v>
      </c>
      <c r="V56" s="88" t="s">
        <v>132</v>
      </c>
      <c r="W56" s="88" t="s">
        <v>132</v>
      </c>
      <c r="X56" s="88" t="s">
        <v>132</v>
      </c>
      <c r="Y56" s="88" t="s">
        <v>132</v>
      </c>
      <c r="Z56" s="88" t="s">
        <v>132</v>
      </c>
      <c r="AA56" s="138"/>
    </row>
    <row r="57" spans="1:27" s="140" customFormat="1" ht="11.25">
      <c r="A57" s="137">
        <v>3</v>
      </c>
      <c r="B57" s="87" t="s">
        <v>220</v>
      </c>
      <c r="C57" s="87" t="s">
        <v>134</v>
      </c>
      <c r="D57" s="157" t="s">
        <v>95</v>
      </c>
      <c r="E57" s="136"/>
      <c r="F57" s="139"/>
      <c r="G57" s="88">
        <f>IF('3c_PC'!G$42="-","-",'3c_PC'!G$42)</f>
        <v>21.926269106402124</v>
      </c>
      <c r="H57" s="88">
        <f>IF('3c_PC'!H$42="-","-",'3c_PC'!H$42)</f>
        <v>21.926269106402124</v>
      </c>
      <c r="I57" s="88">
        <f>IF('3c_PC'!I$42="-","-",'3c_PC'!I$42)</f>
        <v>22.64764819235609</v>
      </c>
      <c r="J57" s="88">
        <f>IF('3c_PC'!J$42="-","-",'3c_PC'!J$42)</f>
        <v>22.505107470829557</v>
      </c>
      <c r="K57" s="88">
        <f>IF('3c_PC'!K$42="-","-",'3c_PC'!K$42)</f>
        <v>19.106297226763825</v>
      </c>
      <c r="L57" s="88">
        <f>IF('3c_PC'!L$42="-","-",'3c_PC'!L$42)</f>
        <v>19.106297226763825</v>
      </c>
      <c r="M57" s="88">
        <f>IF('3c_PC'!M$42="-","-",'3c_PC'!M$42)</f>
        <v>20.852393125569616</v>
      </c>
      <c r="N57" s="88">
        <f>IF('3c_PC'!N$42="-","-",'3c_PC'!N$42)</f>
        <v>20.849370287873604</v>
      </c>
      <c r="O57" s="139"/>
      <c r="P57" s="88">
        <f>IF('3c_PC'!P$42="-","-",'3c_PC'!P$42)</f>
        <v>20.849370287873604</v>
      </c>
      <c r="Q57" s="88">
        <f>IF('3c_PC'!Q$42="-","-",'3c_PC'!Q$42)</f>
        <v>21.503193401206047</v>
      </c>
      <c r="R57" s="88">
        <f>IF('3c_PC'!R$42="-","-",'3c_PC'!R$42)</f>
        <v>21.819481548965161</v>
      </c>
      <c r="S57" s="88">
        <f>IF('3c_PC'!S$42="-","-",'3c_PC'!S$42)</f>
        <v>25.256715910577427</v>
      </c>
      <c r="T57" s="88">
        <f>IF('3c_PC'!T$42="-","-",'3c_PC'!T$42)</f>
        <v>24.167303215101221</v>
      </c>
      <c r="U57" s="88" t="str">
        <f>IF('3c_PC'!U$42="-","-",'3c_PC'!U$42)</f>
        <v>-</v>
      </c>
      <c r="V57" s="88" t="str">
        <f>IF('3c_PC'!V$42="-","-",'3c_PC'!V$42)</f>
        <v>-</v>
      </c>
      <c r="W57" s="88" t="str">
        <f>IF('3c_PC'!W$42="-","-",'3c_PC'!W$42)</f>
        <v>-</v>
      </c>
      <c r="X57" s="88" t="str">
        <f>IF('3c_PC'!X$42="-","-",'3c_PC'!X$42)</f>
        <v>-</v>
      </c>
      <c r="Y57" s="88" t="str">
        <f>IF('3c_PC'!Y$42="-","-",'3c_PC'!Y$42)</f>
        <v>-</v>
      </c>
      <c r="Z57" s="88" t="str">
        <f>IF('3c_PC'!Z$42="-","-",'3c_PC'!Z$42)</f>
        <v>-</v>
      </c>
      <c r="AA57" s="138"/>
    </row>
    <row r="58" spans="1:27" s="140" customFormat="1" ht="11.25">
      <c r="A58" s="137">
        <v>4</v>
      </c>
      <c r="B58" s="87" t="s">
        <v>221</v>
      </c>
      <c r="C58" s="87" t="s">
        <v>135</v>
      </c>
      <c r="D58" s="157" t="s">
        <v>95</v>
      </c>
      <c r="E58" s="136"/>
      <c r="F58" s="139"/>
      <c r="G58" s="88">
        <f>IF('3e_NC-Gas'!F48="-","-",'3e_NC-Gas'!F48)</f>
        <v>121.65097677363647</v>
      </c>
      <c r="H58" s="88">
        <f>IF('3e_NC-Gas'!G48="-","-",'3e_NC-Gas'!G48)</f>
        <v>121.53097677344201</v>
      </c>
      <c r="I58" s="88">
        <f>IF('3e_NC-Gas'!H48="-","-",'3e_NC-Gas'!H48)</f>
        <v>121.41399080369646</v>
      </c>
      <c r="J58" s="88">
        <f>IF('3e_NC-Gas'!I48="-","-",'3e_NC-Gas'!I48)</f>
        <v>121.06599080313252</v>
      </c>
      <c r="K58" s="88">
        <f>IF('3e_NC-Gas'!J48="-","-",'3e_NC-Gas'!J48)</f>
        <v>121.93376744124076</v>
      </c>
      <c r="L58" s="88">
        <f>IF('3e_NC-Gas'!K48="-","-",'3e_NC-Gas'!K48)</f>
        <v>121.95776744127966</v>
      </c>
      <c r="M58" s="88">
        <f>IF('3e_NC-Gas'!L48="-","-",'3e_NC-Gas'!L48)</f>
        <v>125.68745668211915</v>
      </c>
      <c r="N58" s="88">
        <f>IF('3e_NC-Gas'!M48="-","-",'3e_NC-Gas'!M48)</f>
        <v>125.75945668223582</v>
      </c>
      <c r="O58" s="139"/>
      <c r="P58" s="88">
        <f>IF('3e_NC-Gas'!O48="-","-",'3e_NC-Gas'!O48)</f>
        <v>125.75945668223582</v>
      </c>
      <c r="Q58" s="88">
        <f>IF('3e_NC-Gas'!P48="-","-",'3e_NC-Gas'!P48)</f>
        <v>130.25607066891573</v>
      </c>
      <c r="R58" s="88">
        <f>IF('3e_NC-Gas'!Q48="-","-",'3e_NC-Gas'!Q48)</f>
        <v>129.81207066819624</v>
      </c>
      <c r="S58" s="88">
        <f>IF('3e_NC-Gas'!R48="-","-",'3e_NC-Gas'!R48)</f>
        <v>128.72722259193819</v>
      </c>
      <c r="T58" s="88">
        <f>IF('3e_NC-Gas'!S48="-","-",'3e_NC-Gas'!S48)</f>
        <v>126.06322258762115</v>
      </c>
      <c r="U58" s="88" t="str">
        <f>IF('3e_NC-Gas'!T48="-","-",'3e_NC-Gas'!T48)</f>
        <v>-</v>
      </c>
      <c r="V58" s="88" t="str">
        <f>IF('3e_NC-Gas'!U48="-","-",'3e_NC-Gas'!U48)</f>
        <v>-</v>
      </c>
      <c r="W58" s="88" t="str">
        <f>IF('3e_NC-Gas'!V48="-","-",'3e_NC-Gas'!V48)</f>
        <v>-</v>
      </c>
      <c r="X58" s="88" t="str">
        <f>IF('3e_NC-Gas'!W48="-","-",'3e_NC-Gas'!W48)</f>
        <v>-</v>
      </c>
      <c r="Y58" s="88" t="str">
        <f>IF('3e_NC-Gas'!X48="-","-",'3e_NC-Gas'!X48)</f>
        <v>-</v>
      </c>
      <c r="Z58" s="88" t="str">
        <f>IF('3e_NC-Gas'!Y48="-","-",'3e_NC-Gas'!Y48)</f>
        <v>-</v>
      </c>
      <c r="AA58" s="138"/>
    </row>
    <row r="59" spans="1:27" s="140" customFormat="1" ht="11.25">
      <c r="A59" s="137">
        <v>5</v>
      </c>
      <c r="B59" s="87" t="s">
        <v>168</v>
      </c>
      <c r="C59" s="87" t="s">
        <v>136</v>
      </c>
      <c r="D59" s="157" t="s">
        <v>95</v>
      </c>
      <c r="E59" s="136"/>
      <c r="F59" s="139"/>
      <c r="G59" s="88">
        <f>IF('3f_CPIH'!C$16="-","-",'3g_OC_'!$E$12*('3f_CPIH'!C$16/'3f_CPIH'!$G$16))</f>
        <v>87.194616340508801</v>
      </c>
      <c r="H59" s="88">
        <f>IF('3f_CPIH'!D$16="-","-",'3g_OC_'!$E$12*('3f_CPIH'!D$16/'3f_CPIH'!$G$16))</f>
        <v>87.369180136986301</v>
      </c>
      <c r="I59" s="88">
        <f>IF('3f_CPIH'!E$16="-","-",'3g_OC_'!$E$12*('3f_CPIH'!E$16/'3f_CPIH'!$G$16))</f>
        <v>87.631025831702544</v>
      </c>
      <c r="J59" s="88">
        <f>IF('3f_CPIH'!F$16="-","-",'3g_OC_'!$E$12*('3f_CPIH'!F$16/'3f_CPIH'!$G$16))</f>
        <v>88.15471722113503</v>
      </c>
      <c r="K59" s="88">
        <f>IF('3f_CPIH'!G$16="-","-",'3g_OC_'!$E$12*('3f_CPIH'!G$16/'3f_CPIH'!$G$16))</f>
        <v>89.202100000000002</v>
      </c>
      <c r="L59" s="88">
        <f>IF('3f_CPIH'!H$16="-","-",'3g_OC_'!$E$12*('3f_CPIH'!H$16/'3f_CPIH'!$G$16))</f>
        <v>90.33676467710373</v>
      </c>
      <c r="M59" s="88">
        <f>IF('3f_CPIH'!I$16="-","-",'3g_OC_'!$E$12*('3f_CPIH'!I$16/'3f_CPIH'!$G$16))</f>
        <v>91.645993150684916</v>
      </c>
      <c r="N59" s="88">
        <f>IF('3f_CPIH'!J$16="-","-",'3g_OC_'!$E$12*('3f_CPIH'!J$16/'3f_CPIH'!$G$16))</f>
        <v>92.431530234833673</v>
      </c>
      <c r="O59" s="139"/>
      <c r="P59" s="88">
        <f>IF('3f_CPIH'!L$16="-","-",'3g_OC_'!$E$12*('3f_CPIH'!L$16/'3f_CPIH'!$G$16))</f>
        <v>92.431530234833673</v>
      </c>
      <c r="Q59" s="88">
        <f>IF('3f_CPIH'!M$16="-","-",'3g_OC_'!$E$12*('3f_CPIH'!M$16/'3f_CPIH'!$G$16))</f>
        <v>93.47891301369863</v>
      </c>
      <c r="R59" s="88">
        <f>IF('3f_CPIH'!N$16="-","-",'3g_OC_'!$E$12*('3f_CPIH'!N$16/'3f_CPIH'!$G$16))</f>
        <v>94.177168199608616</v>
      </c>
      <c r="S59" s="88">
        <f>IF('3f_CPIH'!O$16="-","-",'3g_OC_'!$E$12*('3f_CPIH'!O$16/'3f_CPIH'!$G$16))</f>
        <v>94.700859589041102</v>
      </c>
      <c r="T59" s="88">
        <f>IF('3f_CPIH'!P$16="-","-",'3g_OC_'!$E$12*('3f_CPIH'!P$16/'3f_CPIH'!$G$16))</f>
        <v>94.96270528375733</v>
      </c>
      <c r="U59" s="88" t="str">
        <f>IF('3f_CPIH'!Q$16="-","-",'3g_OC_'!$E$12*('3f_CPIH'!Q$16/'3f_CPIH'!$G$16))</f>
        <v>-</v>
      </c>
      <c r="V59" s="88" t="str">
        <f>IF('3f_CPIH'!R$16="-","-",'3g_OC_'!$E$12*('3f_CPIH'!R$16/'3f_CPIH'!$G$16))</f>
        <v>-</v>
      </c>
      <c r="W59" s="88" t="str">
        <f>IF('3f_CPIH'!S$16="-","-",'3g_OC_'!$E$12*('3f_CPIH'!S$16/'3f_CPIH'!$G$16))</f>
        <v>-</v>
      </c>
      <c r="X59" s="88" t="str">
        <f>IF('3f_CPIH'!T$16="-","-",'3g_OC_'!$E$12*('3f_CPIH'!T$16/'3f_CPIH'!$G$16))</f>
        <v>-</v>
      </c>
      <c r="Y59" s="88" t="str">
        <f>IF('3f_CPIH'!U$16="-","-",'3g_OC_'!$E$12*('3f_CPIH'!U$16/'3f_CPIH'!$G$16))</f>
        <v>-</v>
      </c>
      <c r="Z59" s="88" t="str">
        <f>IF('3f_CPIH'!V$16="-","-",'3g_OC_'!$E$12*('3f_CPIH'!V$16/'3f_CPIH'!$G$16))</f>
        <v>-</v>
      </c>
      <c r="AA59" s="138"/>
    </row>
    <row r="60" spans="1:27" s="140" customFormat="1" ht="11.25">
      <c r="A60" s="137">
        <v>6</v>
      </c>
      <c r="B60" s="87" t="s">
        <v>168</v>
      </c>
      <c r="C60" s="87" t="s">
        <v>137</v>
      </c>
      <c r="D60" s="150" t="s">
        <v>95</v>
      </c>
      <c r="E60" s="136"/>
      <c r="F60" s="139"/>
      <c r="G60" s="88" t="s">
        <v>132</v>
      </c>
      <c r="H60" s="88" t="s">
        <v>132</v>
      </c>
      <c r="I60" s="88" t="s">
        <v>132</v>
      </c>
      <c r="J60" s="88" t="s">
        <v>132</v>
      </c>
      <c r="K60" s="88">
        <f>IF('3h_SMNCC'!F$30="-","-",'3h_SMNCC'!F$30)</f>
        <v>0</v>
      </c>
      <c r="L60" s="88">
        <f>IF('3h_SMNCC'!G$30="-","-",'3h_SMNCC'!G$30)</f>
        <v>-0.14839795210242812</v>
      </c>
      <c r="M60" s="88">
        <f>IF('3h_SMNCC'!H$30="-","-",'3h_SMNCC'!H$30)</f>
        <v>1.8996756847995959</v>
      </c>
      <c r="N60" s="88">
        <f>IF('3h_SMNCC'!I$30="-","-",'3h_SMNCC'!I$30)</f>
        <v>1.9653138101793148</v>
      </c>
      <c r="O60" s="139"/>
      <c r="P60" s="88">
        <f>IF('3h_SMNCC'!K$30="-","-",'3h_SMNCC'!K$30)</f>
        <v>1.9653138101793148</v>
      </c>
      <c r="Q60" s="88">
        <f>IF('3h_SMNCC'!L$30="-","-",'3h_SMNCC'!L$30)</f>
        <v>3.94070969375099</v>
      </c>
      <c r="R60" s="88">
        <f>IF('3h_SMNCC'!M$30="-","-",'3h_SMNCC'!M$30)</f>
        <v>3.6877871322225353</v>
      </c>
      <c r="S60" s="88">
        <f>IF('3h_SMNCC'!N$30="-","-",'3h_SMNCC'!N$30)</f>
        <v>5.396909444486452</v>
      </c>
      <c r="T60" s="88">
        <f>IF('3h_SMNCC'!O$30="-","-",'3h_SMNCC'!O$30)</f>
        <v>4.6837637900821658</v>
      </c>
      <c r="U60" s="88" t="str">
        <f>IF('3h_SMNCC'!P$30="-","-",'3h_SMNCC'!P$30)</f>
        <v>-</v>
      </c>
      <c r="V60" s="88" t="str">
        <f>IF('3h_SMNCC'!Q$30="-","-",'3h_SMNCC'!Q$30)</f>
        <v>-</v>
      </c>
      <c r="W60" s="88" t="str">
        <f>IF('3h_SMNCC'!R$30="-","-",'3h_SMNCC'!R$30)</f>
        <v>-</v>
      </c>
      <c r="X60" s="88" t="str">
        <f>IF('3h_SMNCC'!S$30="-","-",'3h_SMNCC'!S$30)</f>
        <v>-</v>
      </c>
      <c r="Y60" s="88" t="str">
        <f>IF('3h_SMNCC'!T$30="-","-",'3h_SMNCC'!T$30)</f>
        <v>-</v>
      </c>
      <c r="Z60" s="88" t="str">
        <f>IF('3h_SMNCC'!U$30="-","-",'3h_SMNCC'!U$30)</f>
        <v>-</v>
      </c>
      <c r="AA60" s="138"/>
    </row>
    <row r="61" spans="1:27" s="140" customFormat="1" ht="12.5" customHeight="1">
      <c r="A61" s="137">
        <v>7</v>
      </c>
      <c r="B61" s="87" t="s">
        <v>168</v>
      </c>
      <c r="C61" s="87" t="s">
        <v>124</v>
      </c>
      <c r="D61" s="166" t="s">
        <v>95</v>
      </c>
      <c r="E61" s="167"/>
      <c r="F61" s="139"/>
      <c r="G61" s="88">
        <f>IF('3f_CPIH'!C$16="-","-",'3i_PPM'!$G$12*('3f_CPIH'!C$16/'3f_CPIH'!$G$16))</f>
        <v>38.769117710371823</v>
      </c>
      <c r="H61" s="88">
        <f>IF('3f_CPIH'!D$16="-","-",'3i_PPM'!$G$12*('3f_CPIH'!D$16/'3f_CPIH'!$G$16))</f>
        <v>38.846733561643838</v>
      </c>
      <c r="I61" s="88">
        <f>IF('3f_CPIH'!E$16="-","-",'3i_PPM'!$G$12*('3f_CPIH'!E$16/'3f_CPIH'!$G$16))</f>
        <v>38.963157338551866</v>
      </c>
      <c r="J61" s="88">
        <f>IF('3f_CPIH'!F$16="-","-",'3i_PPM'!$G$12*('3f_CPIH'!F$16/'3f_CPIH'!$G$16))</f>
        <v>39.19600489236791</v>
      </c>
      <c r="K61" s="88">
        <f>IF('3f_CPIH'!G$16="-","-",'3i_PPM'!$G$12*('3f_CPIH'!G$16/'3f_CPIH'!$G$16))</f>
        <v>39.661700000000003</v>
      </c>
      <c r="L61" s="88">
        <f>IF('3f_CPIH'!H$16="-","-",'3i_PPM'!$G$12*('3f_CPIH'!H$16/'3f_CPIH'!$G$16))</f>
        <v>40.166203033268111</v>
      </c>
      <c r="M61" s="88">
        <f>IF('3f_CPIH'!I$16="-","-",'3i_PPM'!$G$12*('3f_CPIH'!I$16/'3f_CPIH'!$G$16))</f>
        <v>40.748321917808219</v>
      </c>
      <c r="N61" s="88">
        <f>IF('3f_CPIH'!J$16="-","-",'3i_PPM'!$G$12*('3f_CPIH'!J$16/'3f_CPIH'!$G$16))</f>
        <v>41.097593248532299</v>
      </c>
      <c r="O61" s="139"/>
      <c r="P61" s="88">
        <f>IF('3f_CPIH'!L$16="-","-",'3i_PPM'!$G$12*('3f_CPIH'!L$16/'3f_CPIH'!$G$16))</f>
        <v>41.097593248532299</v>
      </c>
      <c r="Q61" s="88">
        <f>IF('3f_CPIH'!M$16="-","-",'3i_PPM'!$G$12*('3f_CPIH'!M$16/'3f_CPIH'!$G$16))</f>
        <v>41.563288356164385</v>
      </c>
      <c r="R61" s="88">
        <f>IF('3f_CPIH'!N$16="-","-",'3i_PPM'!$G$12*('3f_CPIH'!N$16/'3f_CPIH'!$G$16))</f>
        <v>41.87375176125245</v>
      </c>
      <c r="S61" s="88">
        <f>IF('3f_CPIH'!O$16="-","-",'3i_PPM'!$G$12*('3f_CPIH'!O$16/'3f_CPIH'!$G$16))</f>
        <v>42.1065993150685</v>
      </c>
      <c r="T61" s="88">
        <f>IF('3f_CPIH'!P$16="-","-",'3i_PPM'!$G$12*('3f_CPIH'!P$16/'3f_CPIH'!$G$16))</f>
        <v>42.223023091976515</v>
      </c>
      <c r="U61" s="88" t="str">
        <f>IF('3f_CPIH'!Q$16="-","-",'3i_PPM'!$G$12*('3f_CPIH'!Q$16/'3f_CPIH'!$G$16))</f>
        <v>-</v>
      </c>
      <c r="V61" s="88" t="str">
        <f>IF('3f_CPIH'!R$16="-","-",'3i_PPM'!$G$12*('3f_CPIH'!R$16/'3f_CPIH'!$G$16))</f>
        <v>-</v>
      </c>
      <c r="W61" s="88" t="str">
        <f>IF('3f_CPIH'!S$16="-","-",'3i_PPM'!$G$12*('3f_CPIH'!S$16/'3f_CPIH'!$G$16))</f>
        <v>-</v>
      </c>
      <c r="X61" s="88" t="str">
        <f>IF('3f_CPIH'!T$16="-","-",'3i_PPM'!$G$12*('3f_CPIH'!T$16/'3f_CPIH'!$G$16))</f>
        <v>-</v>
      </c>
      <c r="Y61" s="88" t="str">
        <f>IF('3f_CPIH'!U$16="-","-",'3i_PPM'!$G$12*('3f_CPIH'!U$16/'3f_CPIH'!$G$16))</f>
        <v>-</v>
      </c>
      <c r="Z61" s="88" t="str">
        <f>IF('3f_CPIH'!V$16="-","-",'3i_PPM'!$G$12*('3f_CPIH'!V$16/'3f_CPIH'!$G$16))</f>
        <v>-</v>
      </c>
      <c r="AA61" s="138"/>
    </row>
    <row r="62" spans="1:27" s="140" customFormat="1" ht="11.25">
      <c r="A62" s="137">
        <v>9</v>
      </c>
      <c r="B62" s="87" t="s">
        <v>138</v>
      </c>
      <c r="C62" s="87" t="s">
        <v>222</v>
      </c>
      <c r="D62" s="150" t="s">
        <v>95</v>
      </c>
      <c r="E62" s="136"/>
      <c r="F62" s="139"/>
      <c r="G62" s="88">
        <f>IF(G57="-","-",SUM(G55:G61)*'3j_EBIT'!$E$12)</f>
        <v>10.123476025949397</v>
      </c>
      <c r="H62" s="88">
        <f>IF(H57="-","-",SUM(H55:H61)*'3j_EBIT'!$E$12)</f>
        <v>9.3595395310979637</v>
      </c>
      <c r="I62" s="88">
        <f>IF(I57="-","-",SUM(I55:I61)*'3j_EBIT'!$E$12)</f>
        <v>8.6266179361268769</v>
      </c>
      <c r="J62" s="88">
        <f>IF(J57="-","-",SUM(J55:J61)*'3j_EBIT'!$E$12)</f>
        <v>8.3512654505024564</v>
      </c>
      <c r="K62" s="88">
        <f>IF(K57="-","-",SUM(K55:K61)*'3j_EBIT'!$E$12)</f>
        <v>9.1155626975548056</v>
      </c>
      <c r="L62" s="88">
        <f>IF(L57="-","-",SUM(L55:L61)*'3j_EBIT'!$E$12)</f>
        <v>9.1121838729935778</v>
      </c>
      <c r="M62" s="88">
        <f>IF(M57="-","-",SUM(M55:M61)*'3j_EBIT'!$E$12)</f>
        <v>9.6182437498295759</v>
      </c>
      <c r="N62" s="88">
        <f>IF(N57="-","-",SUM(N55:N61)*'3j_EBIT'!$E$12)</f>
        <v>10.177142867458024</v>
      </c>
      <c r="O62" s="139"/>
      <c r="P62" s="88">
        <f>IF(P57="-","-",SUM(P55:P61)*'3j_EBIT'!$E$11)</f>
        <v>10.177142867458024</v>
      </c>
      <c r="Q62" s="88">
        <f>IF(Q57="-","-",SUM(Q55:Q61)*'3j_EBIT'!$E$11)</f>
        <v>11.076936978339996</v>
      </c>
      <c r="R62" s="88">
        <f>IF(R57="-","-",SUM(R55:R61)*'3j_EBIT'!$E$11)</f>
        <v>10.11298456697426</v>
      </c>
      <c r="S62" s="88">
        <f>IF(S57="-","-",SUM(S55:S61)*'3j_EBIT'!$E$11)</f>
        <v>9.7325392555805728</v>
      </c>
      <c r="T62" s="88">
        <f>IF(T57="-","-",SUM(T55:T61)*'3j_EBIT'!$E$11)</f>
        <v>8.4683232409122748</v>
      </c>
      <c r="U62" s="88" t="str">
        <f>IF(U57="-","-",SUM(U55:U61)*'3j_EBIT'!$E$11)</f>
        <v>-</v>
      </c>
      <c r="V62" s="88" t="str">
        <f>IF(V57="-","-",SUM(V55:V61)*'3j_EBIT'!$E$11)</f>
        <v>-</v>
      </c>
      <c r="W62" s="88" t="str">
        <f>IF(W57="-","-",SUM(W55:W61)*'3j_EBIT'!$E$11)</f>
        <v>-</v>
      </c>
      <c r="X62" s="88" t="str">
        <f>IF(X57="-","-",SUM(X55:X61)*'3j_EBIT'!$E$11)</f>
        <v>-</v>
      </c>
      <c r="Y62" s="88" t="str">
        <f>IF(Y57="-","-",SUM(Y55:Y61)*'3j_EBIT'!$E$11)</f>
        <v>-</v>
      </c>
      <c r="Z62" s="88" t="str">
        <f>IF(Z57="-","-",SUM(Z55:Z61)*'3j_EBIT'!$E$11)</f>
        <v>-</v>
      </c>
      <c r="AA62" s="138"/>
    </row>
    <row r="63" spans="1:27" s="140" customFormat="1" ht="11.25">
      <c r="A63" s="137">
        <v>10</v>
      </c>
      <c r="B63" s="87" t="s">
        <v>223</v>
      </c>
      <c r="C63" s="151" t="s">
        <v>224</v>
      </c>
      <c r="D63" s="150" t="s">
        <v>95</v>
      </c>
      <c r="E63" s="136"/>
      <c r="F63" s="139"/>
      <c r="G63" s="88">
        <f>IF(G59="-","-",SUM(G55:G57,G59:G62)*'3k_HAP'!$E$13)</f>
        <v>6.0198423266463141</v>
      </c>
      <c r="H63" s="88">
        <f>IF(H59="-","-",SUM(H55:H57,H59:H62)*'3k_HAP'!$E$13)</f>
        <v>5.4329261097432093</v>
      </c>
      <c r="I63" s="88">
        <f>IF(I59="-","-",SUM(I55:I57,I59:I62)*'3k_HAP'!$E$13)</f>
        <v>4.8698651834511182</v>
      </c>
      <c r="J63" s="88">
        <f>IF(J59="-","-",SUM(J55:J57,J59:J62)*'3k_HAP'!$E$13)</f>
        <v>4.6627795105734444</v>
      </c>
      <c r="K63" s="88">
        <f>IF(K59="-","-",SUM(K55:K57,K59:K62)*'3k_HAP'!$E$13)</f>
        <v>5.2390255176572733</v>
      </c>
      <c r="L63" s="88">
        <f>IF(L59="-","-",SUM(L55:L57,L59:L62)*'3k_HAP'!$E$13)</f>
        <v>5.2360704836584127</v>
      </c>
      <c r="M63" s="88">
        <f>IF(M59="-","-",SUM(M55:M57,M59:M62)*'3k_HAP'!$E$13)</f>
        <v>5.5714230296073977</v>
      </c>
      <c r="N63" s="88">
        <f>IF(N59="-","-",SUM(N55:N57,N59:N62)*'3k_HAP'!$E$13)</f>
        <v>6.0010445934612235</v>
      </c>
      <c r="O63" s="139"/>
      <c r="P63" s="88">
        <f>IF(P59="-","-",SUM(P55:P57,P59:P62)*'3k_HAP'!$E$13)</f>
        <v>6.0010445934612235</v>
      </c>
      <c r="Q63" s="88">
        <f>IF(Q59="-","-",SUM(Q55:Q57,Q59:Q62)*'3k_HAP'!$E$13)</f>
        <v>6.6285717804989313</v>
      </c>
      <c r="R63" s="88">
        <f>IF(R59="-","-",SUM(R55:R57,R59:R62)*'3k_HAP'!$E$13)</f>
        <v>5.8922712568619664</v>
      </c>
      <c r="S63" s="88">
        <f>IF(S59="-","-",SUM(S55:S57,S59:S62)*'3k_HAP'!$E$13)</f>
        <v>5.614991491053221</v>
      </c>
      <c r="T63" s="88">
        <f>IF(T59="-","-",SUM(T55:T57,T59:T62)*'3k_HAP'!$E$13)</f>
        <v>4.6798172716737474</v>
      </c>
      <c r="U63" s="88" t="str">
        <f>IF(U59="-","-",SUM(U55:U57,U59:U62)*'3k_HAP'!$E$13)</f>
        <v>-</v>
      </c>
      <c r="V63" s="88" t="str">
        <f>IF(V59="-","-",SUM(V55:V57,V59:V62)*'3k_HAP'!$E$13)</f>
        <v>-</v>
      </c>
      <c r="W63" s="88" t="str">
        <f>IF(W59="-","-",SUM(W55:W57,W59:W62)*'3k_HAP'!$E$13)</f>
        <v>-</v>
      </c>
      <c r="X63" s="88" t="str">
        <f>IF(X59="-","-",SUM(X55:X57,X59:X62)*'3k_HAP'!$E$13)</f>
        <v>-</v>
      </c>
      <c r="Y63" s="88" t="str">
        <f>IF(Y59="-","-",SUM(Y55:Y57,Y59:Y62)*'3k_HAP'!$E$13)</f>
        <v>-</v>
      </c>
      <c r="Z63" s="88" t="str">
        <f>IF(Z59="-","-",SUM(Z55:Z57,Z59:Z62)*'3k_HAP'!$E$13)</f>
        <v>-</v>
      </c>
      <c r="AA63" s="138"/>
    </row>
    <row r="64" spans="1:27" s="140" customFormat="1" ht="11.25">
      <c r="A64" s="137">
        <v>11</v>
      </c>
      <c r="B64" s="87" t="s">
        <v>225</v>
      </c>
      <c r="C64" s="87" t="str">
        <f>B64&amp;"_"&amp;D64</f>
        <v>Total_Midlands</v>
      </c>
      <c r="D64" s="150" t="s">
        <v>95</v>
      </c>
      <c r="E64" s="136"/>
      <c r="F64" s="139"/>
      <c r="G64" s="88">
        <f t="shared" ref="G64:N64" si="8">IF(G55="-","-",SUM(G55:G63))</f>
        <v>538.83414992784333</v>
      </c>
      <c r="H64" s="88">
        <f t="shared" si="8"/>
        <v>498.0400663790673</v>
      </c>
      <c r="I64" s="88">
        <f t="shared" si="8"/>
        <v>458.90220059824782</v>
      </c>
      <c r="J64" s="88">
        <f t="shared" si="8"/>
        <v>444.20288482592809</v>
      </c>
      <c r="K64" s="88">
        <f t="shared" si="8"/>
        <v>485.00528511498527</v>
      </c>
      <c r="L64" s="88">
        <f t="shared" si="8"/>
        <v>484.82449728279704</v>
      </c>
      <c r="M64" s="88">
        <f t="shared" si="8"/>
        <v>511.79456918699452</v>
      </c>
      <c r="N64" s="88">
        <f t="shared" si="8"/>
        <v>541.63992163367959</v>
      </c>
      <c r="O64" s="139"/>
      <c r="P64" s="88">
        <f t="shared" ref="P64:Z64" si="9">IF(P55="-","-",SUM(P55:P63))</f>
        <v>541.63992163367959</v>
      </c>
      <c r="Q64" s="88">
        <f t="shared" si="9"/>
        <v>589.62501404281227</v>
      </c>
      <c r="R64" s="88">
        <f t="shared" si="9"/>
        <v>538.15439703481616</v>
      </c>
      <c r="S64" s="88">
        <f t="shared" si="9"/>
        <v>517.85368809796455</v>
      </c>
      <c r="T64" s="88">
        <f t="shared" si="9"/>
        <v>450.38085637959733</v>
      </c>
      <c r="U64" s="88" t="str">
        <f t="shared" si="9"/>
        <v>-</v>
      </c>
      <c r="V64" s="88" t="str">
        <f t="shared" si="9"/>
        <v>-</v>
      </c>
      <c r="W64" s="88" t="str">
        <f t="shared" si="9"/>
        <v>-</v>
      </c>
      <c r="X64" s="88" t="str">
        <f t="shared" si="9"/>
        <v>-</v>
      </c>
      <c r="Y64" s="88" t="str">
        <f t="shared" si="9"/>
        <v>-</v>
      </c>
      <c r="Z64" s="88" t="str">
        <f t="shared" si="9"/>
        <v>-</v>
      </c>
      <c r="AA64" s="138"/>
    </row>
    <row r="65" spans="1:27" s="140" customFormat="1" ht="11.25">
      <c r="A65" s="137">
        <v>1</v>
      </c>
      <c r="B65" s="152" t="s">
        <v>155</v>
      </c>
      <c r="C65" s="152" t="s">
        <v>131</v>
      </c>
      <c r="D65" s="153" t="s">
        <v>85</v>
      </c>
      <c r="E65" s="154"/>
      <c r="F65" s="139"/>
      <c r="G65" s="155">
        <f>IF('3a_DF'!H$41="-","-",'3a_DF'!H$41)</f>
        <v>253.14985164432846</v>
      </c>
      <c r="H65" s="155">
        <f>IF('3a_DF'!I$41="-","-",'3a_DF'!I$41)</f>
        <v>213.57444115975193</v>
      </c>
      <c r="I65" s="155">
        <f>IF('3a_DF'!J$41="-","-",'3a_DF'!J$41)</f>
        <v>174.74989531236287</v>
      </c>
      <c r="J65" s="155">
        <f>IF('3a_DF'!K$41="-","-",'3a_DF'!K$41)</f>
        <v>160.26701947738721</v>
      </c>
      <c r="K65" s="155">
        <f>IF('3a_DF'!L$41="-","-",'3a_DF'!L$41)</f>
        <v>200.74683223176862</v>
      </c>
      <c r="L65" s="155">
        <f>IF('3a_DF'!M$41="-","-",'3a_DF'!M$41)</f>
        <v>199.05760849983216</v>
      </c>
      <c r="M65" s="155">
        <f>IF('3a_DF'!N$41="-","-",'3a_DF'!N$41)</f>
        <v>215.77106184657606</v>
      </c>
      <c r="N65" s="155">
        <f>IF('3a_DF'!O$41="-","-",'3a_DF'!O$41)</f>
        <v>243.35846990910571</v>
      </c>
      <c r="O65" s="139"/>
      <c r="P65" s="155">
        <f>IF('3a_DF'!Q$41="-","-",'3a_DF'!Q$41)</f>
        <v>243.35846990910571</v>
      </c>
      <c r="Q65" s="155">
        <f>IF('3a_DF'!R$41="-","-",'3a_DF'!R$41)</f>
        <v>281.17733015023742</v>
      </c>
      <c r="R65" s="155">
        <f>IF('3a_DF'!S$41="-","-",'3a_DF'!S$41)</f>
        <v>230.77888190073497</v>
      </c>
      <c r="S65" s="155">
        <f>IF('3a_DF'!T$41="-","-",'3a_DF'!T$41)</f>
        <v>206.31785050021912</v>
      </c>
      <c r="T65" s="155">
        <f>IF('3a_DF'!U$41="-","-",'3a_DF'!U$41)</f>
        <v>145.13269789847291</v>
      </c>
      <c r="U65" s="155" t="str">
        <f>IF('3a_DF'!V$41="-","-",'3a_DF'!V$41)</f>
        <v>-</v>
      </c>
      <c r="V65" s="155" t="str">
        <f>IF('3a_DF'!W$41="-","-",'3a_DF'!W$41)</f>
        <v>-</v>
      </c>
      <c r="W65" s="155" t="str">
        <f>IF('3a_DF'!X$41="-","-",'3a_DF'!X$41)</f>
        <v>-</v>
      </c>
      <c r="X65" s="155" t="str">
        <f>IF('3a_DF'!Y$41="-","-",'3a_DF'!Y$41)</f>
        <v>-</v>
      </c>
      <c r="Y65" s="155" t="str">
        <f>IF('3a_DF'!Z$41="-","-",'3a_DF'!Z$41)</f>
        <v>-</v>
      </c>
      <c r="Z65" s="155" t="str">
        <f>IF('3a_DF'!AA$41="-","-",'3a_DF'!AA$41)</f>
        <v>-</v>
      </c>
      <c r="AA65" s="138"/>
    </row>
    <row r="66" spans="1:27" s="140" customFormat="1" ht="11.25">
      <c r="A66" s="137">
        <v>2</v>
      </c>
      <c r="B66" s="152" t="s">
        <v>155</v>
      </c>
      <c r="C66" s="152" t="s">
        <v>133</v>
      </c>
      <c r="D66" s="153" t="s">
        <v>85</v>
      </c>
      <c r="E66" s="154"/>
      <c r="F66" s="139"/>
      <c r="G66" s="155" t="s">
        <v>132</v>
      </c>
      <c r="H66" s="155" t="s">
        <v>132</v>
      </c>
      <c r="I66" s="155" t="s">
        <v>132</v>
      </c>
      <c r="J66" s="155" t="s">
        <v>132</v>
      </c>
      <c r="K66" s="155" t="s">
        <v>132</v>
      </c>
      <c r="L66" s="155" t="s">
        <v>132</v>
      </c>
      <c r="M66" s="155" t="s">
        <v>132</v>
      </c>
      <c r="N66" s="155" t="s">
        <v>132</v>
      </c>
      <c r="O66" s="139"/>
      <c r="P66" s="155" t="s">
        <v>132</v>
      </c>
      <c r="Q66" s="155" t="s">
        <v>132</v>
      </c>
      <c r="R66" s="155" t="s">
        <v>132</v>
      </c>
      <c r="S66" s="155" t="s">
        <v>132</v>
      </c>
      <c r="T66" s="155" t="s">
        <v>132</v>
      </c>
      <c r="U66" s="155" t="s">
        <v>132</v>
      </c>
      <c r="V66" s="155" t="s">
        <v>132</v>
      </c>
      <c r="W66" s="155" t="s">
        <v>132</v>
      </c>
      <c r="X66" s="155" t="s">
        <v>132</v>
      </c>
      <c r="Y66" s="155" t="s">
        <v>132</v>
      </c>
      <c r="Z66" s="155" t="s">
        <v>132</v>
      </c>
      <c r="AA66" s="138"/>
    </row>
    <row r="67" spans="1:27" s="140" customFormat="1" ht="11.25">
      <c r="A67" s="137">
        <v>3</v>
      </c>
      <c r="B67" s="152" t="s">
        <v>220</v>
      </c>
      <c r="C67" s="152" t="s">
        <v>134</v>
      </c>
      <c r="D67" s="153" t="s">
        <v>85</v>
      </c>
      <c r="E67" s="154"/>
      <c r="F67" s="139"/>
      <c r="G67" s="155">
        <f>IF('3c_PC'!G$42="-","-",'3c_PC'!G$42)</f>
        <v>21.926269106402124</v>
      </c>
      <c r="H67" s="155">
        <f>IF('3c_PC'!H$42="-","-",'3c_PC'!H$42)</f>
        <v>21.926269106402124</v>
      </c>
      <c r="I67" s="155">
        <f>IF('3c_PC'!I$42="-","-",'3c_PC'!I$42)</f>
        <v>22.64764819235609</v>
      </c>
      <c r="J67" s="155">
        <f>IF('3c_PC'!J$42="-","-",'3c_PC'!J$42)</f>
        <v>22.505107470829557</v>
      </c>
      <c r="K67" s="155">
        <f>IF('3c_PC'!K$42="-","-",'3c_PC'!K$42)</f>
        <v>19.106297226763825</v>
      </c>
      <c r="L67" s="155">
        <f>IF('3c_PC'!L$42="-","-",'3c_PC'!L$42)</f>
        <v>19.106297226763825</v>
      </c>
      <c r="M67" s="155">
        <f>IF('3c_PC'!M$42="-","-",'3c_PC'!M$42)</f>
        <v>20.852393125569616</v>
      </c>
      <c r="N67" s="155">
        <f>IF('3c_PC'!N$42="-","-",'3c_PC'!N$42)</f>
        <v>20.849370287873604</v>
      </c>
      <c r="O67" s="139"/>
      <c r="P67" s="155">
        <f>IF('3c_PC'!P$42="-","-",'3c_PC'!P$42)</f>
        <v>20.849370287873604</v>
      </c>
      <c r="Q67" s="155">
        <f>IF('3c_PC'!Q$42="-","-",'3c_PC'!Q$42)</f>
        <v>21.503193401206047</v>
      </c>
      <c r="R67" s="155">
        <f>IF('3c_PC'!R$42="-","-",'3c_PC'!R$42)</f>
        <v>21.819481548965161</v>
      </c>
      <c r="S67" s="155">
        <f>IF('3c_PC'!S$42="-","-",'3c_PC'!S$42)</f>
        <v>25.256715910577427</v>
      </c>
      <c r="T67" s="155">
        <f>IF('3c_PC'!T$42="-","-",'3c_PC'!T$42)</f>
        <v>24.167303215101221</v>
      </c>
      <c r="U67" s="155" t="str">
        <f>IF('3c_PC'!U$42="-","-",'3c_PC'!U$42)</f>
        <v>-</v>
      </c>
      <c r="V67" s="155" t="str">
        <f>IF('3c_PC'!V$42="-","-",'3c_PC'!V$42)</f>
        <v>-</v>
      </c>
      <c r="W67" s="155" t="str">
        <f>IF('3c_PC'!W$42="-","-",'3c_PC'!W$42)</f>
        <v>-</v>
      </c>
      <c r="X67" s="155" t="str">
        <f>IF('3c_PC'!X$42="-","-",'3c_PC'!X$42)</f>
        <v>-</v>
      </c>
      <c r="Y67" s="155" t="str">
        <f>IF('3c_PC'!Y$42="-","-",'3c_PC'!Y$42)</f>
        <v>-</v>
      </c>
      <c r="Z67" s="155" t="str">
        <f>IF('3c_PC'!Z$42="-","-",'3c_PC'!Z$42)</f>
        <v>-</v>
      </c>
      <c r="AA67" s="138"/>
    </row>
    <row r="68" spans="1:27" s="140" customFormat="1" ht="11.25">
      <c r="A68" s="137">
        <v>4</v>
      </c>
      <c r="B68" s="152" t="s">
        <v>221</v>
      </c>
      <c r="C68" s="152" t="s">
        <v>135</v>
      </c>
      <c r="D68" s="153" t="s">
        <v>85</v>
      </c>
      <c r="E68" s="154"/>
      <c r="F68" s="139"/>
      <c r="G68" s="155">
        <f>IF('3e_NC-Gas'!F49="-","-",'3e_NC-Gas'!F49)</f>
        <v>123.21530141639572</v>
      </c>
      <c r="H68" s="155">
        <f>IF('3e_NC-Gas'!G49="-","-",'3e_NC-Gas'!G49)</f>
        <v>123.09530141639571</v>
      </c>
      <c r="I68" s="155">
        <f>IF('3e_NC-Gas'!H49="-","-",'3e_NC-Gas'!H49)</f>
        <v>118.32634141586192</v>
      </c>
      <c r="J68" s="155">
        <f>IF('3e_NC-Gas'!I49="-","-",'3e_NC-Gas'!I49)</f>
        <v>117.97834141586192</v>
      </c>
      <c r="K68" s="155">
        <f>IF('3e_NC-Gas'!J49="-","-",'3e_NC-Gas'!J49)</f>
        <v>115.52791571060008</v>
      </c>
      <c r="L68" s="155">
        <f>IF('3e_NC-Gas'!K49="-","-",'3e_NC-Gas'!K49)</f>
        <v>115.55191571060008</v>
      </c>
      <c r="M68" s="155">
        <f>IF('3e_NC-Gas'!L49="-","-",'3e_NC-Gas'!L49)</f>
        <v>114.00248669728555</v>
      </c>
      <c r="N68" s="155">
        <f>IF('3e_NC-Gas'!M49="-","-",'3e_NC-Gas'!M49)</f>
        <v>114.07448669728555</v>
      </c>
      <c r="O68" s="139"/>
      <c r="P68" s="155">
        <f>IF('3e_NC-Gas'!O49="-","-",'3e_NC-Gas'!O49)</f>
        <v>114.07448669728555</v>
      </c>
      <c r="Q68" s="155">
        <f>IF('3e_NC-Gas'!P49="-","-",'3e_NC-Gas'!P49)</f>
        <v>122.66333492872354</v>
      </c>
      <c r="R68" s="155">
        <f>IF('3e_NC-Gas'!Q49="-","-",'3e_NC-Gas'!Q49)</f>
        <v>122.21933492872355</v>
      </c>
      <c r="S68" s="155">
        <f>IF('3e_NC-Gas'!R49="-","-",'3e_NC-Gas'!R49)</f>
        <v>122.61854888546891</v>
      </c>
      <c r="T68" s="155">
        <f>IF('3e_NC-Gas'!S49="-","-",'3e_NC-Gas'!S49)</f>
        <v>119.95454888546891</v>
      </c>
      <c r="U68" s="155" t="str">
        <f>IF('3e_NC-Gas'!T49="-","-",'3e_NC-Gas'!T49)</f>
        <v>-</v>
      </c>
      <c r="V68" s="155" t="str">
        <f>IF('3e_NC-Gas'!U49="-","-",'3e_NC-Gas'!U49)</f>
        <v>-</v>
      </c>
      <c r="W68" s="155" t="str">
        <f>IF('3e_NC-Gas'!V49="-","-",'3e_NC-Gas'!V49)</f>
        <v>-</v>
      </c>
      <c r="X68" s="155" t="str">
        <f>IF('3e_NC-Gas'!W49="-","-",'3e_NC-Gas'!W49)</f>
        <v>-</v>
      </c>
      <c r="Y68" s="155" t="str">
        <f>IF('3e_NC-Gas'!X49="-","-",'3e_NC-Gas'!X49)</f>
        <v>-</v>
      </c>
      <c r="Z68" s="155" t="str">
        <f>IF('3e_NC-Gas'!Y49="-","-",'3e_NC-Gas'!Y49)</f>
        <v>-</v>
      </c>
      <c r="AA68" s="138"/>
    </row>
    <row r="69" spans="1:27" s="140" customFormat="1" ht="11.25">
      <c r="A69" s="137">
        <v>5</v>
      </c>
      <c r="B69" s="152" t="s">
        <v>168</v>
      </c>
      <c r="C69" s="152" t="s">
        <v>136</v>
      </c>
      <c r="D69" s="158" t="s">
        <v>85</v>
      </c>
      <c r="E69" s="154"/>
      <c r="F69" s="139"/>
      <c r="G69" s="155">
        <f>IF('3f_CPIH'!C$16="-","-",'3g_OC_'!$E$12*('3f_CPIH'!C$16/'3f_CPIH'!$G$16))</f>
        <v>87.194616340508801</v>
      </c>
      <c r="H69" s="155">
        <f>IF('3f_CPIH'!D$16="-","-",'3g_OC_'!$E$12*('3f_CPIH'!D$16/'3f_CPIH'!$G$16))</f>
        <v>87.369180136986301</v>
      </c>
      <c r="I69" s="155">
        <f>IF('3f_CPIH'!E$16="-","-",'3g_OC_'!$E$12*('3f_CPIH'!E$16/'3f_CPIH'!$G$16))</f>
        <v>87.631025831702544</v>
      </c>
      <c r="J69" s="155">
        <f>IF('3f_CPIH'!F$16="-","-",'3g_OC_'!$E$12*('3f_CPIH'!F$16/'3f_CPIH'!$G$16))</f>
        <v>88.15471722113503</v>
      </c>
      <c r="K69" s="155">
        <f>IF('3f_CPIH'!G$16="-","-",'3g_OC_'!$E$12*('3f_CPIH'!G$16/'3f_CPIH'!$G$16))</f>
        <v>89.202100000000002</v>
      </c>
      <c r="L69" s="155">
        <f>IF('3f_CPIH'!H$16="-","-",'3g_OC_'!$E$12*('3f_CPIH'!H$16/'3f_CPIH'!$G$16))</f>
        <v>90.33676467710373</v>
      </c>
      <c r="M69" s="155">
        <f>IF('3f_CPIH'!I$16="-","-",'3g_OC_'!$E$12*('3f_CPIH'!I$16/'3f_CPIH'!$G$16))</f>
        <v>91.645993150684916</v>
      </c>
      <c r="N69" s="155">
        <f>IF('3f_CPIH'!J$16="-","-",'3g_OC_'!$E$12*('3f_CPIH'!J$16/'3f_CPIH'!$G$16))</f>
        <v>92.431530234833673</v>
      </c>
      <c r="O69" s="139"/>
      <c r="P69" s="155">
        <f>IF('3f_CPIH'!L$16="-","-",'3g_OC_'!$E$12*('3f_CPIH'!L$16/'3f_CPIH'!$G$16))</f>
        <v>92.431530234833673</v>
      </c>
      <c r="Q69" s="155">
        <f>IF('3f_CPIH'!M$16="-","-",'3g_OC_'!$E$12*('3f_CPIH'!M$16/'3f_CPIH'!$G$16))</f>
        <v>93.47891301369863</v>
      </c>
      <c r="R69" s="155">
        <f>IF('3f_CPIH'!N$16="-","-",'3g_OC_'!$E$12*('3f_CPIH'!N$16/'3f_CPIH'!$G$16))</f>
        <v>94.177168199608616</v>
      </c>
      <c r="S69" s="155">
        <f>IF('3f_CPIH'!O$16="-","-",'3g_OC_'!$E$12*('3f_CPIH'!O$16/'3f_CPIH'!$G$16))</f>
        <v>94.700859589041102</v>
      </c>
      <c r="T69" s="155">
        <f>IF('3f_CPIH'!P$16="-","-",'3g_OC_'!$E$12*('3f_CPIH'!P$16/'3f_CPIH'!$G$16))</f>
        <v>94.96270528375733</v>
      </c>
      <c r="U69" s="155" t="str">
        <f>IF('3f_CPIH'!Q$16="-","-",'3g_OC_'!$E$12*('3f_CPIH'!Q$16/'3f_CPIH'!$G$16))</f>
        <v>-</v>
      </c>
      <c r="V69" s="155" t="str">
        <f>IF('3f_CPIH'!R$16="-","-",'3g_OC_'!$E$12*('3f_CPIH'!R$16/'3f_CPIH'!$G$16))</f>
        <v>-</v>
      </c>
      <c r="W69" s="155" t="str">
        <f>IF('3f_CPIH'!S$16="-","-",'3g_OC_'!$E$12*('3f_CPIH'!S$16/'3f_CPIH'!$G$16))</f>
        <v>-</v>
      </c>
      <c r="X69" s="155" t="str">
        <f>IF('3f_CPIH'!T$16="-","-",'3g_OC_'!$E$12*('3f_CPIH'!T$16/'3f_CPIH'!$G$16))</f>
        <v>-</v>
      </c>
      <c r="Y69" s="155" t="str">
        <f>IF('3f_CPIH'!U$16="-","-",'3g_OC_'!$E$12*('3f_CPIH'!U$16/'3f_CPIH'!$G$16))</f>
        <v>-</v>
      </c>
      <c r="Z69" s="155" t="str">
        <f>IF('3f_CPIH'!V$16="-","-",'3g_OC_'!$E$12*('3f_CPIH'!V$16/'3f_CPIH'!$G$16))</f>
        <v>-</v>
      </c>
      <c r="AA69" s="138"/>
    </row>
    <row r="70" spans="1:27" s="140" customFormat="1" ht="11.25">
      <c r="A70" s="137">
        <v>6</v>
      </c>
      <c r="B70" s="152" t="s">
        <v>168</v>
      </c>
      <c r="C70" s="152" t="s">
        <v>137</v>
      </c>
      <c r="D70" s="158" t="s">
        <v>85</v>
      </c>
      <c r="E70" s="154"/>
      <c r="F70" s="139"/>
      <c r="G70" s="155" t="s">
        <v>132</v>
      </c>
      <c r="H70" s="155" t="s">
        <v>132</v>
      </c>
      <c r="I70" s="155" t="s">
        <v>132</v>
      </c>
      <c r="J70" s="155" t="s">
        <v>132</v>
      </c>
      <c r="K70" s="155">
        <f>IF('3h_SMNCC'!F$30="-","-",'3h_SMNCC'!F$30)</f>
        <v>0</v>
      </c>
      <c r="L70" s="155">
        <f>IF('3h_SMNCC'!G$30="-","-",'3h_SMNCC'!G$30)</f>
        <v>-0.14839795210242812</v>
      </c>
      <c r="M70" s="155">
        <f>IF('3h_SMNCC'!H$30="-","-",'3h_SMNCC'!H$30)</f>
        <v>1.8996756847995959</v>
      </c>
      <c r="N70" s="155">
        <f>IF('3h_SMNCC'!I$30="-","-",'3h_SMNCC'!I$30)</f>
        <v>1.9653138101793148</v>
      </c>
      <c r="O70" s="139"/>
      <c r="P70" s="155">
        <f>IF('3h_SMNCC'!K$30="-","-",'3h_SMNCC'!K$30)</f>
        <v>1.9653138101793148</v>
      </c>
      <c r="Q70" s="155">
        <f>IF('3h_SMNCC'!L$30="-","-",'3h_SMNCC'!L$30)</f>
        <v>3.94070969375099</v>
      </c>
      <c r="R70" s="155">
        <f>IF('3h_SMNCC'!M$30="-","-",'3h_SMNCC'!M$30)</f>
        <v>3.6877871322225353</v>
      </c>
      <c r="S70" s="155">
        <f>IF('3h_SMNCC'!N$30="-","-",'3h_SMNCC'!N$30)</f>
        <v>5.396909444486452</v>
      </c>
      <c r="T70" s="155">
        <f>IF('3h_SMNCC'!O$30="-","-",'3h_SMNCC'!O$30)</f>
        <v>4.6837637900821658</v>
      </c>
      <c r="U70" s="155" t="str">
        <f>IF('3h_SMNCC'!P$30="-","-",'3h_SMNCC'!P$30)</f>
        <v>-</v>
      </c>
      <c r="V70" s="155" t="str">
        <f>IF('3h_SMNCC'!Q$30="-","-",'3h_SMNCC'!Q$30)</f>
        <v>-</v>
      </c>
      <c r="W70" s="155" t="str">
        <f>IF('3h_SMNCC'!R$30="-","-",'3h_SMNCC'!R$30)</f>
        <v>-</v>
      </c>
      <c r="X70" s="155" t="str">
        <f>IF('3h_SMNCC'!S$30="-","-",'3h_SMNCC'!S$30)</f>
        <v>-</v>
      </c>
      <c r="Y70" s="155" t="str">
        <f>IF('3h_SMNCC'!T$30="-","-",'3h_SMNCC'!T$30)</f>
        <v>-</v>
      </c>
      <c r="Z70" s="155" t="str">
        <f>IF('3h_SMNCC'!U$30="-","-",'3h_SMNCC'!U$30)</f>
        <v>-</v>
      </c>
      <c r="AA70" s="138"/>
    </row>
    <row r="71" spans="1:27" s="140" customFormat="1" ht="11.25">
      <c r="A71" s="137">
        <v>7</v>
      </c>
      <c r="B71" s="152" t="s">
        <v>168</v>
      </c>
      <c r="C71" s="152" t="s">
        <v>124</v>
      </c>
      <c r="D71" s="158" t="s">
        <v>85</v>
      </c>
      <c r="E71" s="154"/>
      <c r="F71" s="139"/>
      <c r="G71" s="155">
        <f>IF('3f_CPIH'!C$16="-","-",'3i_PPM'!$G$12*('3f_CPIH'!C$16/'3f_CPIH'!$G$16))</f>
        <v>38.769117710371823</v>
      </c>
      <c r="H71" s="155">
        <f>IF('3f_CPIH'!D$16="-","-",'3i_PPM'!$G$12*('3f_CPIH'!D$16/'3f_CPIH'!$G$16))</f>
        <v>38.846733561643838</v>
      </c>
      <c r="I71" s="155">
        <f>IF('3f_CPIH'!E$16="-","-",'3i_PPM'!$G$12*('3f_CPIH'!E$16/'3f_CPIH'!$G$16))</f>
        <v>38.963157338551866</v>
      </c>
      <c r="J71" s="155">
        <f>IF('3f_CPIH'!F$16="-","-",'3i_PPM'!$G$12*('3f_CPIH'!F$16/'3f_CPIH'!$G$16))</f>
        <v>39.19600489236791</v>
      </c>
      <c r="K71" s="155">
        <f>IF('3f_CPIH'!G$16="-","-",'3i_PPM'!$G$12*('3f_CPIH'!G$16/'3f_CPIH'!$G$16))</f>
        <v>39.661700000000003</v>
      </c>
      <c r="L71" s="155">
        <f>IF('3f_CPIH'!H$16="-","-",'3i_PPM'!$G$12*('3f_CPIH'!H$16/'3f_CPIH'!$G$16))</f>
        <v>40.166203033268111</v>
      </c>
      <c r="M71" s="155">
        <f>IF('3f_CPIH'!I$16="-","-",'3i_PPM'!$G$12*('3f_CPIH'!I$16/'3f_CPIH'!$G$16))</f>
        <v>40.748321917808219</v>
      </c>
      <c r="N71" s="155">
        <f>IF('3f_CPIH'!J$16="-","-",'3i_PPM'!$G$12*('3f_CPIH'!J$16/'3f_CPIH'!$G$16))</f>
        <v>41.097593248532299</v>
      </c>
      <c r="O71" s="139"/>
      <c r="P71" s="155">
        <f>IF('3f_CPIH'!L$16="-","-",'3i_PPM'!$G$12*('3f_CPIH'!L$16/'3f_CPIH'!$G$16))</f>
        <v>41.097593248532299</v>
      </c>
      <c r="Q71" s="155">
        <f>IF('3f_CPIH'!M$16="-","-",'3i_PPM'!$G$12*('3f_CPIH'!M$16/'3f_CPIH'!$G$16))</f>
        <v>41.563288356164385</v>
      </c>
      <c r="R71" s="155">
        <f>IF('3f_CPIH'!N$16="-","-",'3i_PPM'!$G$12*('3f_CPIH'!N$16/'3f_CPIH'!$G$16))</f>
        <v>41.87375176125245</v>
      </c>
      <c r="S71" s="155">
        <f>IF('3f_CPIH'!O$16="-","-",'3i_PPM'!$G$12*('3f_CPIH'!O$16/'3f_CPIH'!$G$16))</f>
        <v>42.1065993150685</v>
      </c>
      <c r="T71" s="155">
        <f>IF('3f_CPIH'!P$16="-","-",'3i_PPM'!$G$12*('3f_CPIH'!P$16/'3f_CPIH'!$G$16))</f>
        <v>42.223023091976515</v>
      </c>
      <c r="U71" s="155" t="str">
        <f>IF('3f_CPIH'!Q$16="-","-",'3i_PPM'!$G$12*('3f_CPIH'!Q$16/'3f_CPIH'!$G$16))</f>
        <v>-</v>
      </c>
      <c r="V71" s="155" t="str">
        <f>IF('3f_CPIH'!R$16="-","-",'3i_PPM'!$G$12*('3f_CPIH'!R$16/'3f_CPIH'!$G$16))</f>
        <v>-</v>
      </c>
      <c r="W71" s="155" t="str">
        <f>IF('3f_CPIH'!S$16="-","-",'3i_PPM'!$G$12*('3f_CPIH'!S$16/'3f_CPIH'!$G$16))</f>
        <v>-</v>
      </c>
      <c r="X71" s="155" t="str">
        <f>IF('3f_CPIH'!T$16="-","-",'3i_PPM'!$G$12*('3f_CPIH'!T$16/'3f_CPIH'!$G$16))</f>
        <v>-</v>
      </c>
      <c r="Y71" s="155" t="str">
        <f>IF('3f_CPIH'!U$16="-","-",'3i_PPM'!$G$12*('3f_CPIH'!U$16/'3f_CPIH'!$G$16))</f>
        <v>-</v>
      </c>
      <c r="Z71" s="155" t="str">
        <f>IF('3f_CPIH'!V$16="-","-",'3i_PPM'!$G$12*('3f_CPIH'!V$16/'3f_CPIH'!$G$16))</f>
        <v>-</v>
      </c>
      <c r="AA71" s="138"/>
    </row>
    <row r="72" spans="1:27" s="140" customFormat="1" ht="11.25">
      <c r="A72" s="137">
        <v>9</v>
      </c>
      <c r="B72" s="152" t="s">
        <v>138</v>
      </c>
      <c r="C72" s="152" t="s">
        <v>222</v>
      </c>
      <c r="D72" s="158" t="s">
        <v>85</v>
      </c>
      <c r="E72" s="154"/>
      <c r="F72" s="139"/>
      <c r="G72" s="155">
        <f>IF(G67="-","-",SUM(G65:G71)*'3j_EBIT'!$E$12)</f>
        <v>10.15377386563036</v>
      </c>
      <c r="H72" s="155">
        <f>IF(H67="-","-",SUM(H65:H71)*'3j_EBIT'!$E$12)</f>
        <v>9.3898373707826917</v>
      </c>
      <c r="I72" s="155">
        <f>IF(I67="-","-",SUM(I65:I71)*'3j_EBIT'!$E$12)</f>
        <v>8.566816342783298</v>
      </c>
      <c r="J72" s="155">
        <f>IF(J67="-","-",SUM(J65:J71)*'3j_EBIT'!$E$12)</f>
        <v>8.2914638571698021</v>
      </c>
      <c r="K72" s="155">
        <f>IF(K67="-","-",SUM(K65:K71)*'3j_EBIT'!$E$12)</f>
        <v>8.9914941612357584</v>
      </c>
      <c r="L72" s="155">
        <f>IF(L67="-","-",SUM(L65:L71)*'3j_EBIT'!$E$12)</f>
        <v>8.9881153366737738</v>
      </c>
      <c r="M72" s="155">
        <f>IF(M67="-","-",SUM(M65:M71)*'3j_EBIT'!$E$12)</f>
        <v>9.391929251163317</v>
      </c>
      <c r="N72" s="155">
        <f>IF(N67="-","-",SUM(N65:N71)*'3j_EBIT'!$E$12)</f>
        <v>9.9508283687895069</v>
      </c>
      <c r="O72" s="139"/>
      <c r="P72" s="155">
        <f>IF(P67="-","-",SUM(P65:P71)*'3j_EBIT'!$E$11)</f>
        <v>9.9508283687895069</v>
      </c>
      <c r="Q72" s="155">
        <f>IF(Q67="-","-",SUM(Q65:Q71)*'3j_EBIT'!$E$11)</f>
        <v>10.929880872523952</v>
      </c>
      <c r="R72" s="155">
        <f>IF(R67="-","-",SUM(R65:R71)*'3j_EBIT'!$E$11)</f>
        <v>9.9659284611721546</v>
      </c>
      <c r="S72" s="155">
        <f>IF(S67="-","-",SUM(S65:S71)*'3j_EBIT'!$E$11)</f>
        <v>9.6142264632336758</v>
      </c>
      <c r="T72" s="155">
        <f>IF(T67="-","-",SUM(T65:T71)*'3j_EBIT'!$E$11)</f>
        <v>8.3500104486489892</v>
      </c>
      <c r="U72" s="155" t="str">
        <f>IF(U67="-","-",SUM(U65:U71)*'3j_EBIT'!$E$11)</f>
        <v>-</v>
      </c>
      <c r="V72" s="155" t="str">
        <f>IF(V67="-","-",SUM(V65:V71)*'3j_EBIT'!$E$11)</f>
        <v>-</v>
      </c>
      <c r="W72" s="155" t="str">
        <f>IF(W67="-","-",SUM(W65:W71)*'3j_EBIT'!$E$11)</f>
        <v>-</v>
      </c>
      <c r="X72" s="155" t="str">
        <f>IF(X67="-","-",SUM(X65:X71)*'3j_EBIT'!$E$11)</f>
        <v>-</v>
      </c>
      <c r="Y72" s="155" t="str">
        <f>IF(Y67="-","-",SUM(Y65:Y71)*'3j_EBIT'!$E$11)</f>
        <v>-</v>
      </c>
      <c r="Z72" s="155" t="str">
        <f>IF(Z67="-","-",SUM(Z65:Z71)*'3j_EBIT'!$E$11)</f>
        <v>-</v>
      </c>
      <c r="AA72" s="138"/>
    </row>
    <row r="73" spans="1:27" s="140" customFormat="1" ht="11.25">
      <c r="A73" s="137">
        <v>10</v>
      </c>
      <c r="B73" s="152" t="s">
        <v>223</v>
      </c>
      <c r="C73" s="156" t="s">
        <v>224</v>
      </c>
      <c r="D73" s="158" t="s">
        <v>85</v>
      </c>
      <c r="E73" s="154"/>
      <c r="F73" s="139"/>
      <c r="G73" s="155">
        <f>IF(G69="-","-",SUM(G65:G67,G69:G72)*'3k_HAP'!$E$13)</f>
        <v>6.0202859173170831</v>
      </c>
      <c r="H73" s="155">
        <f>IF(H69="-","-",SUM(H65:H67,H69:H72)*'3k_HAP'!$E$13)</f>
        <v>5.4333697004140342</v>
      </c>
      <c r="I73" s="155">
        <f>IF(I69="-","-",SUM(I65:I67,I69:I72)*'3k_HAP'!$E$13)</f>
        <v>4.8689896283229741</v>
      </c>
      <c r="J73" s="155">
        <f>IF(J69="-","-",SUM(J65:J67,J69:J72)*'3k_HAP'!$E$13)</f>
        <v>4.6619039554454611</v>
      </c>
      <c r="K73" s="155">
        <f>IF(K69="-","-",SUM(K65:K67,K69:K72)*'3k_HAP'!$E$13)</f>
        <v>5.2372090302170262</v>
      </c>
      <c r="L73" s="155">
        <f>IF(L69="-","-",SUM(L65:L67,L69:L72)*'3k_HAP'!$E$13)</f>
        <v>5.2342539962181549</v>
      </c>
      <c r="M73" s="155">
        <f>IF(M69="-","-",SUM(M65:M67,M69:M72)*'3k_HAP'!$E$13)</f>
        <v>5.5681095590324254</v>
      </c>
      <c r="N73" s="155">
        <f>IF(N69="-","-",SUM(N65:N67,N69:N72)*'3k_HAP'!$E$13)</f>
        <v>5.9977311228862176</v>
      </c>
      <c r="O73" s="139"/>
      <c r="P73" s="155">
        <f>IF(P69="-","-",SUM(P65:P67,P69:P72)*'3k_HAP'!$E$13)</f>
        <v>5.9977311228862176</v>
      </c>
      <c r="Q73" s="155">
        <f>IF(Q69="-","-",SUM(Q65:Q67,Q69:Q72)*'3k_HAP'!$E$13)</f>
        <v>6.6264187320536792</v>
      </c>
      <c r="R73" s="155">
        <f>IF(R69="-","-",SUM(R65:R67,R69:R72)*'3k_HAP'!$E$13)</f>
        <v>5.8901182084169177</v>
      </c>
      <c r="S73" s="155">
        <f>IF(S69="-","-",SUM(S65:S67,S69:S72)*'3k_HAP'!$E$13)</f>
        <v>5.6132592734604696</v>
      </c>
      <c r="T73" s="155">
        <f>IF(T69="-","-",SUM(T65:T67,T69:T72)*'3k_HAP'!$E$13)</f>
        <v>4.6780850540822208</v>
      </c>
      <c r="U73" s="155" t="str">
        <f>IF(U69="-","-",SUM(U65:U67,U69:U72)*'3k_HAP'!$E$13)</f>
        <v>-</v>
      </c>
      <c r="V73" s="155" t="str">
        <f>IF(V69="-","-",SUM(V65:V67,V69:V72)*'3k_HAP'!$E$13)</f>
        <v>-</v>
      </c>
      <c r="W73" s="155" t="str">
        <f>IF(W69="-","-",SUM(W65:W67,W69:W72)*'3k_HAP'!$E$13)</f>
        <v>-</v>
      </c>
      <c r="X73" s="155" t="str">
        <f>IF(X69="-","-",SUM(X65:X67,X69:X72)*'3k_HAP'!$E$13)</f>
        <v>-</v>
      </c>
      <c r="Y73" s="155" t="str">
        <f>IF(Y69="-","-",SUM(Y65:Y67,Y69:Y72)*'3k_HAP'!$E$13)</f>
        <v>-</v>
      </c>
      <c r="Z73" s="155" t="str">
        <f>IF(Z69="-","-",SUM(Z65:Z67,Z69:Z72)*'3k_HAP'!$E$13)</f>
        <v>-</v>
      </c>
      <c r="AA73" s="138"/>
    </row>
    <row r="74" spans="1:27" s="140" customFormat="1" ht="11.25">
      <c r="A74" s="137">
        <v>11</v>
      </c>
      <c r="B74" s="152" t="s">
        <v>225</v>
      </c>
      <c r="C74" s="152" t="str">
        <f>B74&amp;"_"&amp;D74</f>
        <v>Total_Northern</v>
      </c>
      <c r="D74" s="158" t="s">
        <v>85</v>
      </c>
      <c r="E74" s="154"/>
      <c r="F74" s="139"/>
      <c r="G74" s="155">
        <f t="shared" ref="G74:N74" si="10">IF(G65="-","-",SUM(G65:G73))</f>
        <v>540.4292160009544</v>
      </c>
      <c r="H74" s="155">
        <f t="shared" si="10"/>
        <v>499.63513245237664</v>
      </c>
      <c r="I74" s="155">
        <f t="shared" si="10"/>
        <v>455.75387406194159</v>
      </c>
      <c r="J74" s="155">
        <f t="shared" si="10"/>
        <v>441.05455829019689</v>
      </c>
      <c r="K74" s="155">
        <f t="shared" si="10"/>
        <v>478.47354836058531</v>
      </c>
      <c r="L74" s="155">
        <f t="shared" si="10"/>
        <v>478.29276052835741</v>
      </c>
      <c r="M74" s="155">
        <f t="shared" si="10"/>
        <v>499.87997123291973</v>
      </c>
      <c r="N74" s="155">
        <f t="shared" si="10"/>
        <v>529.72532367948588</v>
      </c>
      <c r="O74" s="139"/>
      <c r="P74" s="155">
        <f t="shared" ref="P74:Z74" si="11">IF(P65="-","-",SUM(P65:P73))</f>
        <v>529.72532367948588</v>
      </c>
      <c r="Q74" s="155">
        <f t="shared" si="11"/>
        <v>581.8830691483588</v>
      </c>
      <c r="R74" s="155">
        <f t="shared" si="11"/>
        <v>530.41245214109631</v>
      </c>
      <c r="S74" s="155">
        <f t="shared" si="11"/>
        <v>511.62496938155556</v>
      </c>
      <c r="T74" s="155">
        <f t="shared" si="11"/>
        <v>444.15213766759024</v>
      </c>
      <c r="U74" s="155" t="str">
        <f t="shared" si="11"/>
        <v>-</v>
      </c>
      <c r="V74" s="155" t="str">
        <f t="shared" si="11"/>
        <v>-</v>
      </c>
      <c r="W74" s="155" t="str">
        <f t="shared" si="11"/>
        <v>-</v>
      </c>
      <c r="X74" s="155" t="str">
        <f t="shared" si="11"/>
        <v>-</v>
      </c>
      <c r="Y74" s="155" t="str">
        <f t="shared" si="11"/>
        <v>-</v>
      </c>
      <c r="Z74" s="155" t="str">
        <f t="shared" si="11"/>
        <v>-</v>
      </c>
      <c r="AA74" s="138"/>
    </row>
    <row r="75" spans="1:27" s="140" customFormat="1" ht="11.25">
      <c r="A75" s="137">
        <v>1</v>
      </c>
      <c r="B75" s="87" t="s">
        <v>155</v>
      </c>
      <c r="C75" s="87" t="s">
        <v>131</v>
      </c>
      <c r="D75" s="157" t="s">
        <v>84</v>
      </c>
      <c r="E75" s="136"/>
      <c r="F75" s="139"/>
      <c r="G75" s="88">
        <f>IF('3a_DF'!H$41="-","-",'3a_DF'!H$41)</f>
        <v>253.14985164432846</v>
      </c>
      <c r="H75" s="88">
        <f>IF('3a_DF'!I$41="-","-",'3a_DF'!I$41)</f>
        <v>213.57444115975193</v>
      </c>
      <c r="I75" s="88">
        <f>IF('3a_DF'!J$41="-","-",'3a_DF'!J$41)</f>
        <v>174.74989531236287</v>
      </c>
      <c r="J75" s="88">
        <f>IF('3a_DF'!K$41="-","-",'3a_DF'!K$41)</f>
        <v>160.26701947738721</v>
      </c>
      <c r="K75" s="88">
        <f>IF('3a_DF'!L$41="-","-",'3a_DF'!L$41)</f>
        <v>200.74683223176862</v>
      </c>
      <c r="L75" s="88">
        <f>IF('3a_DF'!M$41="-","-",'3a_DF'!M$41)</f>
        <v>199.05760849983216</v>
      </c>
      <c r="M75" s="88">
        <f>IF('3a_DF'!N$41="-","-",'3a_DF'!N$41)</f>
        <v>215.77106184657606</v>
      </c>
      <c r="N75" s="88">
        <f>IF('3a_DF'!O$41="-","-",'3a_DF'!O$41)</f>
        <v>243.35846990910571</v>
      </c>
      <c r="O75" s="139"/>
      <c r="P75" s="88">
        <f>IF('3a_DF'!Q$41="-","-",'3a_DF'!Q$41)</f>
        <v>243.35846990910571</v>
      </c>
      <c r="Q75" s="88">
        <f>IF('3a_DF'!R$41="-","-",'3a_DF'!R$41)</f>
        <v>281.17733015023742</v>
      </c>
      <c r="R75" s="88">
        <f>IF('3a_DF'!S$41="-","-",'3a_DF'!S$41)</f>
        <v>230.77888190073497</v>
      </c>
      <c r="S75" s="88">
        <f>IF('3a_DF'!T$41="-","-",'3a_DF'!T$41)</f>
        <v>206.31785050021912</v>
      </c>
      <c r="T75" s="88">
        <f>IF('3a_DF'!U$41="-","-",'3a_DF'!U$41)</f>
        <v>145.13269789847291</v>
      </c>
      <c r="U75" s="88" t="str">
        <f>IF('3a_DF'!V$41="-","-",'3a_DF'!V$41)</f>
        <v>-</v>
      </c>
      <c r="V75" s="88" t="str">
        <f>IF('3a_DF'!W$41="-","-",'3a_DF'!W$41)</f>
        <v>-</v>
      </c>
      <c r="W75" s="88" t="str">
        <f>IF('3a_DF'!X$41="-","-",'3a_DF'!X$41)</f>
        <v>-</v>
      </c>
      <c r="X75" s="88" t="str">
        <f>IF('3a_DF'!Y$41="-","-",'3a_DF'!Y$41)</f>
        <v>-</v>
      </c>
      <c r="Y75" s="88" t="str">
        <f>IF('3a_DF'!Z$41="-","-",'3a_DF'!Z$41)</f>
        <v>-</v>
      </c>
      <c r="Z75" s="88" t="str">
        <f>IF('3a_DF'!AA$41="-","-",'3a_DF'!AA$41)</f>
        <v>-</v>
      </c>
      <c r="AA75" s="138"/>
    </row>
    <row r="76" spans="1:27" s="140" customFormat="1" ht="11.25">
      <c r="A76" s="137">
        <v>2</v>
      </c>
      <c r="B76" s="87" t="s">
        <v>155</v>
      </c>
      <c r="C76" s="87" t="s">
        <v>133</v>
      </c>
      <c r="D76" s="150" t="s">
        <v>84</v>
      </c>
      <c r="E76" s="136"/>
      <c r="F76" s="139"/>
      <c r="G76" s="88" t="s">
        <v>132</v>
      </c>
      <c r="H76" s="88" t="s">
        <v>132</v>
      </c>
      <c r="I76" s="88" t="s">
        <v>132</v>
      </c>
      <c r="J76" s="88" t="s">
        <v>132</v>
      </c>
      <c r="K76" s="88" t="s">
        <v>132</v>
      </c>
      <c r="L76" s="88" t="s">
        <v>132</v>
      </c>
      <c r="M76" s="88" t="s">
        <v>132</v>
      </c>
      <c r="N76" s="88" t="s">
        <v>132</v>
      </c>
      <c r="O76" s="139"/>
      <c r="P76" s="88" t="s">
        <v>132</v>
      </c>
      <c r="Q76" s="88" t="s">
        <v>132</v>
      </c>
      <c r="R76" s="88" t="s">
        <v>132</v>
      </c>
      <c r="S76" s="88" t="s">
        <v>132</v>
      </c>
      <c r="T76" s="88" t="s">
        <v>132</v>
      </c>
      <c r="U76" s="88" t="s">
        <v>132</v>
      </c>
      <c r="V76" s="88" t="s">
        <v>132</v>
      </c>
      <c r="W76" s="88" t="s">
        <v>132</v>
      </c>
      <c r="X76" s="88" t="s">
        <v>132</v>
      </c>
      <c r="Y76" s="88" t="s">
        <v>132</v>
      </c>
      <c r="Z76" s="88" t="s">
        <v>132</v>
      </c>
      <c r="AA76" s="138"/>
    </row>
    <row r="77" spans="1:27" s="140" customFormat="1" ht="12.5" customHeight="1">
      <c r="A77" s="137">
        <v>3</v>
      </c>
      <c r="B77" s="87" t="s">
        <v>220</v>
      </c>
      <c r="C77" s="87" t="s">
        <v>134</v>
      </c>
      <c r="D77" s="150" t="s">
        <v>84</v>
      </c>
      <c r="E77" s="136"/>
      <c r="F77" s="139"/>
      <c r="G77" s="88">
        <f>IF('3c_PC'!G$42="-","-",'3c_PC'!G$42)</f>
        <v>21.926269106402124</v>
      </c>
      <c r="H77" s="88">
        <f>IF('3c_PC'!H$42="-","-",'3c_PC'!H$42)</f>
        <v>21.926269106402124</v>
      </c>
      <c r="I77" s="88">
        <f>IF('3c_PC'!I$42="-","-",'3c_PC'!I$42)</f>
        <v>22.64764819235609</v>
      </c>
      <c r="J77" s="88">
        <f>IF('3c_PC'!J$42="-","-",'3c_PC'!J$42)</f>
        <v>22.505107470829557</v>
      </c>
      <c r="K77" s="88">
        <f>IF('3c_PC'!K$42="-","-",'3c_PC'!K$42)</f>
        <v>19.106297226763825</v>
      </c>
      <c r="L77" s="88">
        <f>IF('3c_PC'!L$42="-","-",'3c_PC'!L$42)</f>
        <v>19.106297226763825</v>
      </c>
      <c r="M77" s="88">
        <f>IF('3c_PC'!M$42="-","-",'3c_PC'!M$42)</f>
        <v>20.852393125569616</v>
      </c>
      <c r="N77" s="88">
        <f>IF('3c_PC'!N$42="-","-",'3c_PC'!N$42)</f>
        <v>20.849370287873604</v>
      </c>
      <c r="O77" s="139"/>
      <c r="P77" s="88">
        <f>IF('3c_PC'!P$42="-","-",'3c_PC'!P$42)</f>
        <v>20.849370287873604</v>
      </c>
      <c r="Q77" s="88">
        <f>IF('3c_PC'!Q$42="-","-",'3c_PC'!Q$42)</f>
        <v>21.503193401206047</v>
      </c>
      <c r="R77" s="88">
        <f>IF('3c_PC'!R$42="-","-",'3c_PC'!R$42)</f>
        <v>21.819481548965161</v>
      </c>
      <c r="S77" s="88">
        <f>IF('3c_PC'!S$42="-","-",'3c_PC'!S$42)</f>
        <v>25.256715910577427</v>
      </c>
      <c r="T77" s="88">
        <f>IF('3c_PC'!T$42="-","-",'3c_PC'!T$42)</f>
        <v>24.167303215101221</v>
      </c>
      <c r="U77" s="88" t="str">
        <f>IF('3c_PC'!U$42="-","-",'3c_PC'!U$42)</f>
        <v>-</v>
      </c>
      <c r="V77" s="88" t="str">
        <f>IF('3c_PC'!V$42="-","-",'3c_PC'!V$42)</f>
        <v>-</v>
      </c>
      <c r="W77" s="88" t="str">
        <f>IF('3c_PC'!W$42="-","-",'3c_PC'!W$42)</f>
        <v>-</v>
      </c>
      <c r="X77" s="88" t="str">
        <f>IF('3c_PC'!X$42="-","-",'3c_PC'!X$42)</f>
        <v>-</v>
      </c>
      <c r="Y77" s="88" t="str">
        <f>IF('3c_PC'!Y$42="-","-",'3c_PC'!Y$42)</f>
        <v>-</v>
      </c>
      <c r="Z77" s="88" t="str">
        <f>IF('3c_PC'!Z$42="-","-",'3c_PC'!Z$42)</f>
        <v>-</v>
      </c>
      <c r="AA77" s="138"/>
    </row>
    <row r="78" spans="1:27" s="140" customFormat="1" ht="11.25">
      <c r="A78" s="137">
        <v>4</v>
      </c>
      <c r="B78" s="87" t="s">
        <v>221</v>
      </c>
      <c r="C78" s="87" t="s">
        <v>135</v>
      </c>
      <c r="D78" s="150" t="s">
        <v>84</v>
      </c>
      <c r="E78" s="136"/>
      <c r="F78" s="139"/>
      <c r="G78" s="88">
        <f>IF('3e_NC-Gas'!F50="-","-",'3e_NC-Gas'!F50)</f>
        <v>124.55450199845689</v>
      </c>
      <c r="H78" s="88">
        <f>IF('3e_NC-Gas'!G50="-","-",'3e_NC-Gas'!G50)</f>
        <v>124.43450200375649</v>
      </c>
      <c r="I78" s="88">
        <f>IF('3e_NC-Gas'!H50="-","-",'3e_NC-Gas'!H50)</f>
        <v>126.69989052402468</v>
      </c>
      <c r="J78" s="88">
        <f>IF('3e_NC-Gas'!I50="-","-",'3e_NC-Gas'!I50)</f>
        <v>126.35189053939352</v>
      </c>
      <c r="K78" s="88">
        <f>IF('3e_NC-Gas'!J50="-","-",'3e_NC-Gas'!J50)</f>
        <v>122.00953552208036</v>
      </c>
      <c r="L78" s="88">
        <f>IF('3e_NC-Gas'!K50="-","-",'3e_NC-Gas'!K50)</f>
        <v>122.03353552102044</v>
      </c>
      <c r="M78" s="88">
        <f>IF('3e_NC-Gas'!L50="-","-",'3e_NC-Gas'!L50)</f>
        <v>124.85616486669934</v>
      </c>
      <c r="N78" s="88">
        <f>IF('3e_NC-Gas'!M50="-","-",'3e_NC-Gas'!M50)</f>
        <v>124.92816486351958</v>
      </c>
      <c r="O78" s="139"/>
      <c r="P78" s="88">
        <f>IF('3e_NC-Gas'!O50="-","-",'3e_NC-Gas'!O50)</f>
        <v>124.92816486351958</v>
      </c>
      <c r="Q78" s="88">
        <f>IF('3e_NC-Gas'!P50="-","-",'3e_NC-Gas'!P50)</f>
        <v>130.3743170994253</v>
      </c>
      <c r="R78" s="88">
        <f>IF('3e_NC-Gas'!Q50="-","-",'3e_NC-Gas'!Q50)</f>
        <v>129.93031711903382</v>
      </c>
      <c r="S78" s="88">
        <f>IF('3e_NC-Gas'!R50="-","-",'3e_NC-Gas'!R50)</f>
        <v>131.66552691870848</v>
      </c>
      <c r="T78" s="88">
        <f>IF('3e_NC-Gas'!S50="-","-",'3e_NC-Gas'!S50)</f>
        <v>129.00152703635956</v>
      </c>
      <c r="U78" s="88" t="str">
        <f>IF('3e_NC-Gas'!T50="-","-",'3e_NC-Gas'!T50)</f>
        <v>-</v>
      </c>
      <c r="V78" s="88" t="str">
        <f>IF('3e_NC-Gas'!U50="-","-",'3e_NC-Gas'!U50)</f>
        <v>-</v>
      </c>
      <c r="W78" s="88" t="str">
        <f>IF('3e_NC-Gas'!V50="-","-",'3e_NC-Gas'!V50)</f>
        <v>-</v>
      </c>
      <c r="X78" s="88" t="str">
        <f>IF('3e_NC-Gas'!W50="-","-",'3e_NC-Gas'!W50)</f>
        <v>-</v>
      </c>
      <c r="Y78" s="88" t="str">
        <f>IF('3e_NC-Gas'!X50="-","-",'3e_NC-Gas'!X50)</f>
        <v>-</v>
      </c>
      <c r="Z78" s="88" t="str">
        <f>IF('3e_NC-Gas'!Y50="-","-",'3e_NC-Gas'!Y50)</f>
        <v>-</v>
      </c>
      <c r="AA78" s="138"/>
    </row>
    <row r="79" spans="1:27" s="140" customFormat="1" ht="11.25">
      <c r="A79" s="137">
        <v>5</v>
      </c>
      <c r="B79" s="87" t="s">
        <v>168</v>
      </c>
      <c r="C79" s="87" t="s">
        <v>136</v>
      </c>
      <c r="D79" s="150" t="s">
        <v>84</v>
      </c>
      <c r="E79" s="136"/>
      <c r="F79" s="139"/>
      <c r="G79" s="88">
        <f>IF('3f_CPIH'!C$16="-","-",'3g_OC_'!$E$12*('3f_CPIH'!C$16/'3f_CPIH'!$G$16))</f>
        <v>87.194616340508801</v>
      </c>
      <c r="H79" s="88">
        <f>IF('3f_CPIH'!D$16="-","-",'3g_OC_'!$E$12*('3f_CPIH'!D$16/'3f_CPIH'!$G$16))</f>
        <v>87.369180136986301</v>
      </c>
      <c r="I79" s="88">
        <f>IF('3f_CPIH'!E$16="-","-",'3g_OC_'!$E$12*('3f_CPIH'!E$16/'3f_CPIH'!$G$16))</f>
        <v>87.631025831702544</v>
      </c>
      <c r="J79" s="88">
        <f>IF('3f_CPIH'!F$16="-","-",'3g_OC_'!$E$12*('3f_CPIH'!F$16/'3f_CPIH'!$G$16))</f>
        <v>88.15471722113503</v>
      </c>
      <c r="K79" s="88">
        <f>IF('3f_CPIH'!G$16="-","-",'3g_OC_'!$E$12*('3f_CPIH'!G$16/'3f_CPIH'!$G$16))</f>
        <v>89.202100000000002</v>
      </c>
      <c r="L79" s="88">
        <f>IF('3f_CPIH'!H$16="-","-",'3g_OC_'!$E$12*('3f_CPIH'!H$16/'3f_CPIH'!$G$16))</f>
        <v>90.33676467710373</v>
      </c>
      <c r="M79" s="88">
        <f>IF('3f_CPIH'!I$16="-","-",'3g_OC_'!$E$12*('3f_CPIH'!I$16/'3f_CPIH'!$G$16))</f>
        <v>91.645993150684916</v>
      </c>
      <c r="N79" s="88">
        <f>IF('3f_CPIH'!J$16="-","-",'3g_OC_'!$E$12*('3f_CPIH'!J$16/'3f_CPIH'!$G$16))</f>
        <v>92.431530234833673</v>
      </c>
      <c r="O79" s="139"/>
      <c r="P79" s="88">
        <f>IF('3f_CPIH'!L$16="-","-",'3g_OC_'!$E$12*('3f_CPIH'!L$16/'3f_CPIH'!$G$16))</f>
        <v>92.431530234833673</v>
      </c>
      <c r="Q79" s="88">
        <f>IF('3f_CPIH'!M$16="-","-",'3g_OC_'!$E$12*('3f_CPIH'!M$16/'3f_CPIH'!$G$16))</f>
        <v>93.47891301369863</v>
      </c>
      <c r="R79" s="88">
        <f>IF('3f_CPIH'!N$16="-","-",'3g_OC_'!$E$12*('3f_CPIH'!N$16/'3f_CPIH'!$G$16))</f>
        <v>94.177168199608616</v>
      </c>
      <c r="S79" s="88">
        <f>IF('3f_CPIH'!O$16="-","-",'3g_OC_'!$E$12*('3f_CPIH'!O$16/'3f_CPIH'!$G$16))</f>
        <v>94.700859589041102</v>
      </c>
      <c r="T79" s="88">
        <f>IF('3f_CPIH'!P$16="-","-",'3g_OC_'!$E$12*('3f_CPIH'!P$16/'3f_CPIH'!$G$16))</f>
        <v>94.96270528375733</v>
      </c>
      <c r="U79" s="88" t="str">
        <f>IF('3f_CPIH'!Q$16="-","-",'3g_OC_'!$E$12*('3f_CPIH'!Q$16/'3f_CPIH'!$G$16))</f>
        <v>-</v>
      </c>
      <c r="V79" s="88" t="str">
        <f>IF('3f_CPIH'!R$16="-","-",'3g_OC_'!$E$12*('3f_CPIH'!R$16/'3f_CPIH'!$G$16))</f>
        <v>-</v>
      </c>
      <c r="W79" s="88" t="str">
        <f>IF('3f_CPIH'!S$16="-","-",'3g_OC_'!$E$12*('3f_CPIH'!S$16/'3f_CPIH'!$G$16))</f>
        <v>-</v>
      </c>
      <c r="X79" s="88" t="str">
        <f>IF('3f_CPIH'!T$16="-","-",'3g_OC_'!$E$12*('3f_CPIH'!T$16/'3f_CPIH'!$G$16))</f>
        <v>-</v>
      </c>
      <c r="Y79" s="88" t="str">
        <f>IF('3f_CPIH'!U$16="-","-",'3g_OC_'!$E$12*('3f_CPIH'!U$16/'3f_CPIH'!$G$16))</f>
        <v>-</v>
      </c>
      <c r="Z79" s="88" t="str">
        <f>IF('3f_CPIH'!V$16="-","-",'3g_OC_'!$E$12*('3f_CPIH'!V$16/'3f_CPIH'!$G$16))</f>
        <v>-</v>
      </c>
      <c r="AA79" s="138"/>
    </row>
    <row r="80" spans="1:27" s="140" customFormat="1" ht="11.25">
      <c r="A80" s="137">
        <v>6</v>
      </c>
      <c r="B80" s="87" t="s">
        <v>168</v>
      </c>
      <c r="C80" s="87" t="s">
        <v>137</v>
      </c>
      <c r="D80" s="150" t="s">
        <v>84</v>
      </c>
      <c r="E80" s="136"/>
      <c r="F80" s="139"/>
      <c r="G80" s="88" t="s">
        <v>132</v>
      </c>
      <c r="H80" s="88" t="s">
        <v>132</v>
      </c>
      <c r="I80" s="88" t="s">
        <v>132</v>
      </c>
      <c r="J80" s="88" t="s">
        <v>132</v>
      </c>
      <c r="K80" s="88">
        <f>IF('3h_SMNCC'!F$30="-","-",'3h_SMNCC'!F$30)</f>
        <v>0</v>
      </c>
      <c r="L80" s="88">
        <f>IF('3h_SMNCC'!G$30="-","-",'3h_SMNCC'!G$30)</f>
        <v>-0.14839795210242812</v>
      </c>
      <c r="M80" s="88">
        <f>IF('3h_SMNCC'!H$30="-","-",'3h_SMNCC'!H$30)</f>
        <v>1.8996756847995959</v>
      </c>
      <c r="N80" s="88">
        <f>IF('3h_SMNCC'!I$30="-","-",'3h_SMNCC'!I$30)</f>
        <v>1.9653138101793148</v>
      </c>
      <c r="O80" s="139"/>
      <c r="P80" s="88">
        <f>IF('3h_SMNCC'!K$30="-","-",'3h_SMNCC'!K$30)</f>
        <v>1.9653138101793148</v>
      </c>
      <c r="Q80" s="88">
        <f>IF('3h_SMNCC'!L$30="-","-",'3h_SMNCC'!L$30)</f>
        <v>3.94070969375099</v>
      </c>
      <c r="R80" s="88">
        <f>IF('3h_SMNCC'!M$30="-","-",'3h_SMNCC'!M$30)</f>
        <v>3.6877871322225353</v>
      </c>
      <c r="S80" s="88">
        <f>IF('3h_SMNCC'!N$30="-","-",'3h_SMNCC'!N$30)</f>
        <v>5.396909444486452</v>
      </c>
      <c r="T80" s="88">
        <f>IF('3h_SMNCC'!O$30="-","-",'3h_SMNCC'!O$30)</f>
        <v>4.6837637900821658</v>
      </c>
      <c r="U80" s="88" t="str">
        <f>IF('3h_SMNCC'!P$30="-","-",'3h_SMNCC'!P$30)</f>
        <v>-</v>
      </c>
      <c r="V80" s="88" t="str">
        <f>IF('3h_SMNCC'!Q$30="-","-",'3h_SMNCC'!Q$30)</f>
        <v>-</v>
      </c>
      <c r="W80" s="88" t="str">
        <f>IF('3h_SMNCC'!R$30="-","-",'3h_SMNCC'!R$30)</f>
        <v>-</v>
      </c>
      <c r="X80" s="88" t="str">
        <f>IF('3h_SMNCC'!S$30="-","-",'3h_SMNCC'!S$30)</f>
        <v>-</v>
      </c>
      <c r="Y80" s="88" t="str">
        <f>IF('3h_SMNCC'!T$30="-","-",'3h_SMNCC'!T$30)</f>
        <v>-</v>
      </c>
      <c r="Z80" s="88" t="str">
        <f>IF('3h_SMNCC'!U$30="-","-",'3h_SMNCC'!U$30)</f>
        <v>-</v>
      </c>
      <c r="AA80" s="138"/>
    </row>
    <row r="81" spans="1:27" s="140" customFormat="1" ht="11.25">
      <c r="A81" s="137">
        <v>7</v>
      </c>
      <c r="B81" s="87" t="s">
        <v>168</v>
      </c>
      <c r="C81" s="87" t="s">
        <v>124</v>
      </c>
      <c r="D81" s="150" t="s">
        <v>84</v>
      </c>
      <c r="E81" s="136"/>
      <c r="F81" s="139"/>
      <c r="G81" s="88">
        <f>IF('3f_CPIH'!C$16="-","-",'3i_PPM'!$G$12*('3f_CPIH'!C$16/'3f_CPIH'!$G$16))</f>
        <v>38.769117710371823</v>
      </c>
      <c r="H81" s="88">
        <f>IF('3f_CPIH'!D$16="-","-",'3i_PPM'!$G$12*('3f_CPIH'!D$16/'3f_CPIH'!$G$16))</f>
        <v>38.846733561643838</v>
      </c>
      <c r="I81" s="88">
        <f>IF('3f_CPIH'!E$16="-","-",'3i_PPM'!$G$12*('3f_CPIH'!E$16/'3f_CPIH'!$G$16))</f>
        <v>38.963157338551866</v>
      </c>
      <c r="J81" s="88">
        <f>IF('3f_CPIH'!F$16="-","-",'3i_PPM'!$G$12*('3f_CPIH'!F$16/'3f_CPIH'!$G$16))</f>
        <v>39.19600489236791</v>
      </c>
      <c r="K81" s="88">
        <f>IF('3f_CPIH'!G$16="-","-",'3i_PPM'!$G$12*('3f_CPIH'!G$16/'3f_CPIH'!$G$16))</f>
        <v>39.661700000000003</v>
      </c>
      <c r="L81" s="88">
        <f>IF('3f_CPIH'!H$16="-","-",'3i_PPM'!$G$12*('3f_CPIH'!H$16/'3f_CPIH'!$G$16))</f>
        <v>40.166203033268111</v>
      </c>
      <c r="M81" s="88">
        <f>IF('3f_CPIH'!I$16="-","-",'3i_PPM'!$G$12*('3f_CPIH'!I$16/'3f_CPIH'!$G$16))</f>
        <v>40.748321917808219</v>
      </c>
      <c r="N81" s="88">
        <f>IF('3f_CPIH'!J$16="-","-",'3i_PPM'!$G$12*('3f_CPIH'!J$16/'3f_CPIH'!$G$16))</f>
        <v>41.097593248532299</v>
      </c>
      <c r="O81" s="139"/>
      <c r="P81" s="88">
        <f>IF('3f_CPIH'!L$16="-","-",'3i_PPM'!$G$12*('3f_CPIH'!L$16/'3f_CPIH'!$G$16))</f>
        <v>41.097593248532299</v>
      </c>
      <c r="Q81" s="88">
        <f>IF('3f_CPIH'!M$16="-","-",'3i_PPM'!$G$12*('3f_CPIH'!M$16/'3f_CPIH'!$G$16))</f>
        <v>41.563288356164385</v>
      </c>
      <c r="R81" s="88">
        <f>IF('3f_CPIH'!N$16="-","-",'3i_PPM'!$G$12*('3f_CPIH'!N$16/'3f_CPIH'!$G$16))</f>
        <v>41.87375176125245</v>
      </c>
      <c r="S81" s="88">
        <f>IF('3f_CPIH'!O$16="-","-",'3i_PPM'!$G$12*('3f_CPIH'!O$16/'3f_CPIH'!$G$16))</f>
        <v>42.1065993150685</v>
      </c>
      <c r="T81" s="88">
        <f>IF('3f_CPIH'!P$16="-","-",'3i_PPM'!$G$12*('3f_CPIH'!P$16/'3f_CPIH'!$G$16))</f>
        <v>42.223023091976515</v>
      </c>
      <c r="U81" s="88" t="str">
        <f>IF('3f_CPIH'!Q$16="-","-",'3i_PPM'!$G$12*('3f_CPIH'!Q$16/'3f_CPIH'!$G$16))</f>
        <v>-</v>
      </c>
      <c r="V81" s="88" t="str">
        <f>IF('3f_CPIH'!R$16="-","-",'3i_PPM'!$G$12*('3f_CPIH'!R$16/'3f_CPIH'!$G$16))</f>
        <v>-</v>
      </c>
      <c r="W81" s="88" t="str">
        <f>IF('3f_CPIH'!S$16="-","-",'3i_PPM'!$G$12*('3f_CPIH'!S$16/'3f_CPIH'!$G$16))</f>
        <v>-</v>
      </c>
      <c r="X81" s="88" t="str">
        <f>IF('3f_CPIH'!T$16="-","-",'3i_PPM'!$G$12*('3f_CPIH'!T$16/'3f_CPIH'!$G$16))</f>
        <v>-</v>
      </c>
      <c r="Y81" s="88" t="str">
        <f>IF('3f_CPIH'!U$16="-","-",'3i_PPM'!$G$12*('3f_CPIH'!U$16/'3f_CPIH'!$G$16))</f>
        <v>-</v>
      </c>
      <c r="Z81" s="88" t="str">
        <f>IF('3f_CPIH'!V$16="-","-",'3i_PPM'!$G$12*('3f_CPIH'!V$16/'3f_CPIH'!$G$16))</f>
        <v>-</v>
      </c>
      <c r="AA81" s="138"/>
    </row>
    <row r="82" spans="1:27" s="140" customFormat="1" ht="11.25">
      <c r="A82" s="137">
        <v>9</v>
      </c>
      <c r="B82" s="87" t="s">
        <v>138</v>
      </c>
      <c r="C82" s="87" t="s">
        <v>222</v>
      </c>
      <c r="D82" s="150" t="s">
        <v>84</v>
      </c>
      <c r="E82" s="136"/>
      <c r="F82" s="139"/>
      <c r="G82" s="88">
        <f>IF(G77="-","-",SUM(G75:G81)*'3j_EBIT'!$E$12)</f>
        <v>10.17971150250372</v>
      </c>
      <c r="H82" s="88">
        <f>IF(H77="-","-",SUM(H75:H81)*'3j_EBIT'!$E$12)</f>
        <v>9.415775007758695</v>
      </c>
      <c r="I82" s="88">
        <f>IF(I77="-","-",SUM(I75:I81)*'3j_EBIT'!$E$12)</f>
        <v>8.7289952419101944</v>
      </c>
      <c r="J82" s="88">
        <f>IF(J77="-","-",SUM(J75:J81)*'3j_EBIT'!$E$12)</f>
        <v>8.4536427565943608</v>
      </c>
      <c r="K82" s="88">
        <f>IF(K77="-","-",SUM(K75:K81)*'3j_EBIT'!$E$12)</f>
        <v>9.1170301737445101</v>
      </c>
      <c r="L82" s="88">
        <f>IF(L77="-","-",SUM(L75:L81)*'3j_EBIT'!$E$12)</f>
        <v>9.1136513491619962</v>
      </c>
      <c r="M82" s="88">
        <f>IF(M77="-","-",SUM(M75:M81)*'3j_EBIT'!$E$12)</f>
        <v>9.6021432899485237</v>
      </c>
      <c r="N82" s="88">
        <f>IF(N77="-","-",SUM(N75:N81)*'3j_EBIT'!$E$12)</f>
        <v>10.161042407513127</v>
      </c>
      <c r="O82" s="139"/>
      <c r="P82" s="88">
        <f>IF(P77="-","-",SUM(P75:P81)*'3j_EBIT'!$E$11)</f>
        <v>10.161042407513127</v>
      </c>
      <c r="Q82" s="88">
        <f>IF(Q77="-","-",SUM(Q75:Q81)*'3j_EBIT'!$E$11)</f>
        <v>11.079227175206103</v>
      </c>
      <c r="R82" s="88">
        <f>IF(R77="-","-",SUM(R75:R81)*'3j_EBIT'!$E$11)</f>
        <v>10.115274764234082</v>
      </c>
      <c r="S82" s="88">
        <f>IF(S77="-","-",SUM(S75:S81)*'3j_EBIT'!$E$11)</f>
        <v>9.7894483337814613</v>
      </c>
      <c r="T82" s="88">
        <f>IF(T77="-","-",SUM(T75:T81)*'3j_EBIT'!$E$11)</f>
        <v>8.5252323214754391</v>
      </c>
      <c r="U82" s="88" t="str">
        <f>IF(U77="-","-",SUM(U75:U81)*'3j_EBIT'!$E$11)</f>
        <v>-</v>
      </c>
      <c r="V82" s="88" t="str">
        <f>IF(V77="-","-",SUM(V75:V81)*'3j_EBIT'!$E$11)</f>
        <v>-</v>
      </c>
      <c r="W82" s="88" t="str">
        <f>IF(W77="-","-",SUM(W75:W81)*'3j_EBIT'!$E$11)</f>
        <v>-</v>
      </c>
      <c r="X82" s="88" t="str">
        <f>IF(X77="-","-",SUM(X75:X81)*'3j_EBIT'!$E$11)</f>
        <v>-</v>
      </c>
      <c r="Y82" s="88" t="str">
        <f>IF(Y77="-","-",SUM(Y75:Y81)*'3j_EBIT'!$E$11)</f>
        <v>-</v>
      </c>
      <c r="Z82" s="88" t="str">
        <f>IF(Z77="-","-",SUM(Z75:Z81)*'3j_EBIT'!$E$11)</f>
        <v>-</v>
      </c>
      <c r="AA82" s="138"/>
    </row>
    <row r="83" spans="1:27" s="140" customFormat="1" ht="11.25">
      <c r="A83" s="137">
        <v>10</v>
      </c>
      <c r="B83" s="87" t="s">
        <v>223</v>
      </c>
      <c r="C83" s="151" t="s">
        <v>224</v>
      </c>
      <c r="D83" s="150" t="s">
        <v>84</v>
      </c>
      <c r="E83" s="136"/>
      <c r="F83" s="139"/>
      <c r="G83" s="88">
        <f>IF(G79="-","-",SUM(G75:G77,G79:G82)*'3k_HAP'!$E$13)</f>
        <v>6.0206656702585457</v>
      </c>
      <c r="H83" s="88">
        <f>IF(H79="-","-",SUM(H75:H77,H79:H82)*'3k_HAP'!$E$13)</f>
        <v>5.4337494533569997</v>
      </c>
      <c r="I83" s="88">
        <f>IF(I79="-","-",SUM(I75:I77,I79:I82)*'3k_HAP'!$E$13)</f>
        <v>4.8713640895850912</v>
      </c>
      <c r="J83" s="88">
        <f>IF(J79="-","-",SUM(J75:J77,J79:J82)*'3k_HAP'!$E$13)</f>
        <v>4.6642784167119364</v>
      </c>
      <c r="K83" s="88">
        <f>IF(K79="-","-",SUM(K75:K77,K79:K82)*'3k_HAP'!$E$13)</f>
        <v>5.2390470029761671</v>
      </c>
      <c r="L83" s="88">
        <f>IF(L79="-","-",SUM(L75:L77,L79:L82)*'3k_HAP'!$E$13)</f>
        <v>5.2360919689769956</v>
      </c>
      <c r="M83" s="88">
        <f>IF(M79="-","-",SUM(M75:M77,M79:M82)*'3k_HAP'!$E$13)</f>
        <v>5.5711873027742795</v>
      </c>
      <c r="N83" s="88">
        <f>IF(N79="-","-",SUM(N75:N77,N79:N82)*'3k_HAP'!$E$13)</f>
        <v>6.0008088666271702</v>
      </c>
      <c r="O83" s="139"/>
      <c r="P83" s="88">
        <f>IF(P79="-","-",SUM(P75:P77,P79:P82)*'3k_HAP'!$E$13)</f>
        <v>6.0008088666271702</v>
      </c>
      <c r="Q83" s="88">
        <f>IF(Q79="-","-",SUM(Q75:Q77,Q79:Q82)*'3k_HAP'!$E$13)</f>
        <v>6.6286053112712482</v>
      </c>
      <c r="R83" s="88">
        <f>IF(R79="-","-",SUM(R75:R77,R79:R82)*'3k_HAP'!$E$13)</f>
        <v>5.8923047876400467</v>
      </c>
      <c r="S83" s="88">
        <f>IF(S79="-","-",SUM(S75:S77,S79:S82)*'3k_HAP'!$E$13)</f>
        <v>5.6158246968671603</v>
      </c>
      <c r="T83" s="88">
        <f>IF(T79="-","-",SUM(T75:T77,T79:T82)*'3k_HAP'!$E$13)</f>
        <v>4.6806504775222724</v>
      </c>
      <c r="U83" s="88" t="str">
        <f>IF(U79="-","-",SUM(U75:U77,U79:U82)*'3k_HAP'!$E$13)</f>
        <v>-</v>
      </c>
      <c r="V83" s="88" t="str">
        <f>IF(V79="-","-",SUM(V75:V77,V79:V82)*'3k_HAP'!$E$13)</f>
        <v>-</v>
      </c>
      <c r="W83" s="88" t="str">
        <f>IF(W79="-","-",SUM(W75:W77,W79:W82)*'3k_HAP'!$E$13)</f>
        <v>-</v>
      </c>
      <c r="X83" s="88" t="str">
        <f>IF(X79="-","-",SUM(X75:X77,X79:X82)*'3k_HAP'!$E$13)</f>
        <v>-</v>
      </c>
      <c r="Y83" s="88" t="str">
        <f>IF(Y79="-","-",SUM(Y75:Y77,Y79:Y82)*'3k_HAP'!$E$13)</f>
        <v>-</v>
      </c>
      <c r="Z83" s="88" t="str">
        <f>IF(Z79="-","-",SUM(Z75:Z77,Z79:Z82)*'3k_HAP'!$E$13)</f>
        <v>-</v>
      </c>
      <c r="AA83" s="138"/>
    </row>
    <row r="84" spans="1:27" s="140" customFormat="1" ht="11.25">
      <c r="A84" s="137">
        <v>11</v>
      </c>
      <c r="B84" s="87" t="s">
        <v>225</v>
      </c>
      <c r="C84" s="87" t="str">
        <f>B84&amp;"_"&amp;D84</f>
        <v>Total_North West</v>
      </c>
      <c r="D84" s="150" t="s">
        <v>84</v>
      </c>
      <c r="E84" s="136"/>
      <c r="F84" s="139"/>
      <c r="G84" s="88">
        <f t="shared" ref="G84:N84" si="12">IF(G75="-","-",SUM(G75:G83))</f>
        <v>541.79473397283027</v>
      </c>
      <c r="H84" s="88">
        <f t="shared" si="12"/>
        <v>501.00065042965633</v>
      </c>
      <c r="I84" s="88">
        <f t="shared" si="12"/>
        <v>464.29197653049329</v>
      </c>
      <c r="J84" s="88">
        <f t="shared" si="12"/>
        <v>449.59266077441953</v>
      </c>
      <c r="K84" s="88">
        <f t="shared" si="12"/>
        <v>485.08254215733353</v>
      </c>
      <c r="L84" s="88">
        <f t="shared" si="12"/>
        <v>484.90175432402486</v>
      </c>
      <c r="M84" s="88">
        <f t="shared" si="12"/>
        <v>510.94694118486052</v>
      </c>
      <c r="N84" s="88">
        <f t="shared" si="12"/>
        <v>540.79229362818444</v>
      </c>
      <c r="O84" s="139"/>
      <c r="P84" s="88">
        <f t="shared" ref="P84:Z84" si="13">IF(P75="-","-",SUM(P75:P83))</f>
        <v>540.79229362818444</v>
      </c>
      <c r="Q84" s="88">
        <f t="shared" si="13"/>
        <v>589.74558420096025</v>
      </c>
      <c r="R84" s="88">
        <f t="shared" si="13"/>
        <v>538.27496721369164</v>
      </c>
      <c r="S84" s="88">
        <f t="shared" si="13"/>
        <v>520.84973470874968</v>
      </c>
      <c r="T84" s="88">
        <f t="shared" si="13"/>
        <v>453.37690311474734</v>
      </c>
      <c r="U84" s="88" t="str">
        <f t="shared" si="13"/>
        <v>-</v>
      </c>
      <c r="V84" s="88" t="str">
        <f t="shared" si="13"/>
        <v>-</v>
      </c>
      <c r="W84" s="88" t="str">
        <f t="shared" si="13"/>
        <v>-</v>
      </c>
      <c r="X84" s="88" t="str">
        <f t="shared" si="13"/>
        <v>-</v>
      </c>
      <c r="Y84" s="88" t="str">
        <f t="shared" si="13"/>
        <v>-</v>
      </c>
      <c r="Z84" s="88" t="str">
        <f t="shared" si="13"/>
        <v>-</v>
      </c>
      <c r="AA84" s="138"/>
    </row>
    <row r="85" spans="1:27" s="140" customFormat="1" ht="11.25">
      <c r="A85" s="137">
        <v>1</v>
      </c>
      <c r="B85" s="152" t="s">
        <v>155</v>
      </c>
      <c r="C85" s="152" t="s">
        <v>131</v>
      </c>
      <c r="D85" s="158" t="s">
        <v>88</v>
      </c>
      <c r="E85" s="154"/>
      <c r="F85" s="139"/>
      <c r="G85" s="155">
        <f>IF('3a_DF'!H$41="-","-",'3a_DF'!H$41)</f>
        <v>253.14985164432846</v>
      </c>
      <c r="H85" s="155">
        <f>IF('3a_DF'!I$41="-","-",'3a_DF'!I$41)</f>
        <v>213.57444115975193</v>
      </c>
      <c r="I85" s="155">
        <f>IF('3a_DF'!J$41="-","-",'3a_DF'!J$41)</f>
        <v>174.74989531236287</v>
      </c>
      <c r="J85" s="155">
        <f>IF('3a_DF'!K$41="-","-",'3a_DF'!K$41)</f>
        <v>160.26701947738721</v>
      </c>
      <c r="K85" s="155">
        <f>IF('3a_DF'!L$41="-","-",'3a_DF'!L$41)</f>
        <v>200.74683223176862</v>
      </c>
      <c r="L85" s="155">
        <f>IF('3a_DF'!M$41="-","-",'3a_DF'!M$41)</f>
        <v>199.05760849983216</v>
      </c>
      <c r="M85" s="155">
        <f>IF('3a_DF'!N$41="-","-",'3a_DF'!N$41)</f>
        <v>215.77106184657606</v>
      </c>
      <c r="N85" s="155">
        <f>IF('3a_DF'!O$41="-","-",'3a_DF'!O$41)</f>
        <v>243.35846990910571</v>
      </c>
      <c r="O85" s="139"/>
      <c r="P85" s="155">
        <f>IF('3a_DF'!Q$41="-","-",'3a_DF'!Q$41)</f>
        <v>243.35846990910571</v>
      </c>
      <c r="Q85" s="155">
        <f>IF('3a_DF'!R$41="-","-",'3a_DF'!R$41)</f>
        <v>281.17733015023742</v>
      </c>
      <c r="R85" s="155">
        <f>IF('3a_DF'!S$41="-","-",'3a_DF'!S$41)</f>
        <v>230.77888190073497</v>
      </c>
      <c r="S85" s="155">
        <f>IF('3a_DF'!T$41="-","-",'3a_DF'!T$41)</f>
        <v>206.31785050021912</v>
      </c>
      <c r="T85" s="155">
        <f>IF('3a_DF'!U$41="-","-",'3a_DF'!U$41)</f>
        <v>145.13269789847291</v>
      </c>
      <c r="U85" s="155" t="str">
        <f>IF('3a_DF'!V$41="-","-",'3a_DF'!V$41)</f>
        <v>-</v>
      </c>
      <c r="V85" s="155" t="str">
        <f>IF('3a_DF'!W$41="-","-",'3a_DF'!W$41)</f>
        <v>-</v>
      </c>
      <c r="W85" s="155" t="str">
        <f>IF('3a_DF'!X$41="-","-",'3a_DF'!X$41)</f>
        <v>-</v>
      </c>
      <c r="X85" s="155" t="str">
        <f>IF('3a_DF'!Y$41="-","-",'3a_DF'!Y$41)</f>
        <v>-</v>
      </c>
      <c r="Y85" s="155" t="str">
        <f>IF('3a_DF'!Z$41="-","-",'3a_DF'!Z$41)</f>
        <v>-</v>
      </c>
      <c r="Z85" s="155" t="str">
        <f>IF('3a_DF'!AA$41="-","-",'3a_DF'!AA$41)</f>
        <v>-</v>
      </c>
      <c r="AA85" s="138"/>
    </row>
    <row r="86" spans="1:27" s="140" customFormat="1" ht="11.25">
      <c r="A86" s="137">
        <v>2</v>
      </c>
      <c r="B86" s="152" t="s">
        <v>155</v>
      </c>
      <c r="C86" s="152" t="s">
        <v>133</v>
      </c>
      <c r="D86" s="158" t="s">
        <v>88</v>
      </c>
      <c r="E86" s="154"/>
      <c r="F86" s="139"/>
      <c r="G86" s="155" t="s">
        <v>132</v>
      </c>
      <c r="H86" s="155" t="s">
        <v>132</v>
      </c>
      <c r="I86" s="155" t="s">
        <v>132</v>
      </c>
      <c r="J86" s="155" t="s">
        <v>132</v>
      </c>
      <c r="K86" s="155" t="s">
        <v>132</v>
      </c>
      <c r="L86" s="155" t="s">
        <v>132</v>
      </c>
      <c r="M86" s="155" t="s">
        <v>132</v>
      </c>
      <c r="N86" s="155" t="s">
        <v>132</v>
      </c>
      <c r="O86" s="139"/>
      <c r="P86" s="155" t="s">
        <v>132</v>
      </c>
      <c r="Q86" s="155" t="s">
        <v>132</v>
      </c>
      <c r="R86" s="155" t="s">
        <v>132</v>
      </c>
      <c r="S86" s="155" t="s">
        <v>132</v>
      </c>
      <c r="T86" s="155" t="s">
        <v>132</v>
      </c>
      <c r="U86" s="155" t="s">
        <v>132</v>
      </c>
      <c r="V86" s="155" t="s">
        <v>132</v>
      </c>
      <c r="W86" s="155" t="s">
        <v>132</v>
      </c>
      <c r="X86" s="155" t="s">
        <v>132</v>
      </c>
      <c r="Y86" s="155" t="s">
        <v>132</v>
      </c>
      <c r="Z86" s="155" t="s">
        <v>132</v>
      </c>
      <c r="AA86" s="138"/>
    </row>
    <row r="87" spans="1:27" s="140" customFormat="1" ht="11.25">
      <c r="A87" s="137">
        <v>3</v>
      </c>
      <c r="B87" s="152" t="s">
        <v>220</v>
      </c>
      <c r="C87" s="152" t="s">
        <v>134</v>
      </c>
      <c r="D87" s="158" t="s">
        <v>88</v>
      </c>
      <c r="E87" s="154"/>
      <c r="F87" s="139"/>
      <c r="G87" s="155">
        <f>IF('3c_PC'!G$42="-","-",'3c_PC'!G$42)</f>
        <v>21.926269106402124</v>
      </c>
      <c r="H87" s="155">
        <f>IF('3c_PC'!H$42="-","-",'3c_PC'!H$42)</f>
        <v>21.926269106402124</v>
      </c>
      <c r="I87" s="155">
        <f>IF('3c_PC'!I$42="-","-",'3c_PC'!I$42)</f>
        <v>22.64764819235609</v>
      </c>
      <c r="J87" s="155">
        <f>IF('3c_PC'!J$42="-","-",'3c_PC'!J$42)</f>
        <v>22.505107470829557</v>
      </c>
      <c r="K87" s="155">
        <f>IF('3c_PC'!K$42="-","-",'3c_PC'!K$42)</f>
        <v>19.106297226763825</v>
      </c>
      <c r="L87" s="155">
        <f>IF('3c_PC'!L$42="-","-",'3c_PC'!L$42)</f>
        <v>19.106297226763825</v>
      </c>
      <c r="M87" s="155">
        <f>IF('3c_PC'!M$42="-","-",'3c_PC'!M$42)</f>
        <v>20.852393125569616</v>
      </c>
      <c r="N87" s="155">
        <f>IF('3c_PC'!N$42="-","-",'3c_PC'!N$42)</f>
        <v>20.849370287873604</v>
      </c>
      <c r="O87" s="139"/>
      <c r="P87" s="155">
        <f>IF('3c_PC'!P$42="-","-",'3c_PC'!P$42)</f>
        <v>20.849370287873604</v>
      </c>
      <c r="Q87" s="155">
        <f>IF('3c_PC'!Q$42="-","-",'3c_PC'!Q$42)</f>
        <v>21.503193401206047</v>
      </c>
      <c r="R87" s="155">
        <f>IF('3c_PC'!R$42="-","-",'3c_PC'!R$42)</f>
        <v>21.819481548965161</v>
      </c>
      <c r="S87" s="155">
        <f>IF('3c_PC'!S$42="-","-",'3c_PC'!S$42)</f>
        <v>25.256715910577427</v>
      </c>
      <c r="T87" s="155">
        <f>IF('3c_PC'!T$42="-","-",'3c_PC'!T$42)</f>
        <v>24.167303215101221</v>
      </c>
      <c r="U87" s="155" t="str">
        <f>IF('3c_PC'!U$42="-","-",'3c_PC'!U$42)</f>
        <v>-</v>
      </c>
      <c r="V87" s="155" t="str">
        <f>IF('3c_PC'!V$42="-","-",'3c_PC'!V$42)</f>
        <v>-</v>
      </c>
      <c r="W87" s="155" t="str">
        <f>IF('3c_PC'!W$42="-","-",'3c_PC'!W$42)</f>
        <v>-</v>
      </c>
      <c r="X87" s="155" t="str">
        <f>IF('3c_PC'!X$42="-","-",'3c_PC'!X$42)</f>
        <v>-</v>
      </c>
      <c r="Y87" s="155" t="str">
        <f>IF('3c_PC'!Y$42="-","-",'3c_PC'!Y$42)</f>
        <v>-</v>
      </c>
      <c r="Z87" s="155" t="str">
        <f>IF('3c_PC'!Z$42="-","-",'3c_PC'!Z$42)</f>
        <v>-</v>
      </c>
      <c r="AA87" s="138"/>
    </row>
    <row r="88" spans="1:27" s="140" customFormat="1" ht="11.25">
      <c r="A88" s="137">
        <v>4</v>
      </c>
      <c r="B88" s="152" t="s">
        <v>221</v>
      </c>
      <c r="C88" s="152" t="s">
        <v>135</v>
      </c>
      <c r="D88" s="158" t="s">
        <v>88</v>
      </c>
      <c r="E88" s="154"/>
      <c r="F88" s="139"/>
      <c r="G88" s="155">
        <f>IF('3e_NC-Gas'!F51="-","-",'3e_NC-Gas'!F51)</f>
        <v>137.46522368866408</v>
      </c>
      <c r="H88" s="155">
        <f>IF('3e_NC-Gas'!G51="-","-",'3e_NC-Gas'!G51)</f>
        <v>137.34522368837796</v>
      </c>
      <c r="I88" s="155">
        <f>IF('3e_NC-Gas'!H51="-","-",'3e_NC-Gas'!H51)</f>
        <v>137.17207637429522</v>
      </c>
      <c r="J88" s="155">
        <f>IF('3e_NC-Gas'!I51="-","-",'3e_NC-Gas'!I51)</f>
        <v>136.82407637346552</v>
      </c>
      <c r="K88" s="155">
        <f>IF('3e_NC-Gas'!J51="-","-",'3e_NC-Gas'!J51)</f>
        <v>133.63288526126215</v>
      </c>
      <c r="L88" s="155">
        <f>IF('3e_NC-Gas'!K51="-","-",'3e_NC-Gas'!K51)</f>
        <v>133.65688526131936</v>
      </c>
      <c r="M88" s="155">
        <f>IF('3e_NC-Gas'!L51="-","-",'3e_NC-Gas'!L51)</f>
        <v>139.85820031131738</v>
      </c>
      <c r="N88" s="155">
        <f>IF('3e_NC-Gas'!M51="-","-",'3e_NC-Gas'!M51)</f>
        <v>139.93020031148905</v>
      </c>
      <c r="O88" s="139"/>
      <c r="P88" s="155">
        <f>IF('3e_NC-Gas'!O51="-","-",'3e_NC-Gas'!O51)</f>
        <v>139.93020031148905</v>
      </c>
      <c r="Q88" s="155">
        <f>IF('3e_NC-Gas'!P51="-","-",'3e_NC-Gas'!P51)</f>
        <v>147.55778196828953</v>
      </c>
      <c r="R88" s="155">
        <f>IF('3e_NC-Gas'!Q51="-","-",'3e_NC-Gas'!Q51)</f>
        <v>147.11378196723095</v>
      </c>
      <c r="S88" s="155">
        <f>IF('3e_NC-Gas'!R51="-","-",'3e_NC-Gas'!R51)</f>
        <v>146.38670058799391</v>
      </c>
      <c r="T88" s="155">
        <f>IF('3e_NC-Gas'!S51="-","-",'3e_NC-Gas'!S51)</f>
        <v>143.72270058164244</v>
      </c>
      <c r="U88" s="155" t="str">
        <f>IF('3e_NC-Gas'!T51="-","-",'3e_NC-Gas'!T51)</f>
        <v>-</v>
      </c>
      <c r="V88" s="155" t="str">
        <f>IF('3e_NC-Gas'!U51="-","-",'3e_NC-Gas'!U51)</f>
        <v>-</v>
      </c>
      <c r="W88" s="155" t="str">
        <f>IF('3e_NC-Gas'!V51="-","-",'3e_NC-Gas'!V51)</f>
        <v>-</v>
      </c>
      <c r="X88" s="155" t="str">
        <f>IF('3e_NC-Gas'!W51="-","-",'3e_NC-Gas'!W51)</f>
        <v>-</v>
      </c>
      <c r="Y88" s="155" t="str">
        <f>IF('3e_NC-Gas'!X51="-","-",'3e_NC-Gas'!X51)</f>
        <v>-</v>
      </c>
      <c r="Z88" s="155" t="str">
        <f>IF('3e_NC-Gas'!Y51="-","-",'3e_NC-Gas'!Y51)</f>
        <v>-</v>
      </c>
      <c r="AA88" s="138"/>
    </row>
    <row r="89" spans="1:27" s="140" customFormat="1" ht="11.25">
      <c r="A89" s="137">
        <v>5</v>
      </c>
      <c r="B89" s="152" t="s">
        <v>168</v>
      </c>
      <c r="C89" s="152" t="s">
        <v>136</v>
      </c>
      <c r="D89" s="158" t="s">
        <v>88</v>
      </c>
      <c r="E89" s="154"/>
      <c r="F89" s="139"/>
      <c r="G89" s="155">
        <f>IF('3f_CPIH'!C$16="-","-",'3g_OC_'!$E$12*('3f_CPIH'!C$16/'3f_CPIH'!$G$16))</f>
        <v>87.194616340508801</v>
      </c>
      <c r="H89" s="155">
        <f>IF('3f_CPIH'!D$16="-","-",'3g_OC_'!$E$12*('3f_CPIH'!D$16/'3f_CPIH'!$G$16))</f>
        <v>87.369180136986301</v>
      </c>
      <c r="I89" s="155">
        <f>IF('3f_CPIH'!E$16="-","-",'3g_OC_'!$E$12*('3f_CPIH'!E$16/'3f_CPIH'!$G$16))</f>
        <v>87.631025831702544</v>
      </c>
      <c r="J89" s="155">
        <f>IF('3f_CPIH'!F$16="-","-",'3g_OC_'!$E$12*('3f_CPIH'!F$16/'3f_CPIH'!$G$16))</f>
        <v>88.15471722113503</v>
      </c>
      <c r="K89" s="155">
        <f>IF('3f_CPIH'!G$16="-","-",'3g_OC_'!$E$12*('3f_CPIH'!G$16/'3f_CPIH'!$G$16))</f>
        <v>89.202100000000002</v>
      </c>
      <c r="L89" s="155">
        <f>IF('3f_CPIH'!H$16="-","-",'3g_OC_'!$E$12*('3f_CPIH'!H$16/'3f_CPIH'!$G$16))</f>
        <v>90.33676467710373</v>
      </c>
      <c r="M89" s="155">
        <f>IF('3f_CPIH'!I$16="-","-",'3g_OC_'!$E$12*('3f_CPIH'!I$16/'3f_CPIH'!$G$16))</f>
        <v>91.645993150684916</v>
      </c>
      <c r="N89" s="155">
        <f>IF('3f_CPIH'!J$16="-","-",'3g_OC_'!$E$12*('3f_CPIH'!J$16/'3f_CPIH'!$G$16))</f>
        <v>92.431530234833673</v>
      </c>
      <c r="O89" s="139"/>
      <c r="P89" s="155">
        <f>IF('3f_CPIH'!L$16="-","-",'3g_OC_'!$E$12*('3f_CPIH'!L$16/'3f_CPIH'!$G$16))</f>
        <v>92.431530234833673</v>
      </c>
      <c r="Q89" s="155">
        <f>IF('3f_CPIH'!M$16="-","-",'3g_OC_'!$E$12*('3f_CPIH'!M$16/'3f_CPIH'!$G$16))</f>
        <v>93.47891301369863</v>
      </c>
      <c r="R89" s="155">
        <f>IF('3f_CPIH'!N$16="-","-",'3g_OC_'!$E$12*('3f_CPIH'!N$16/'3f_CPIH'!$G$16))</f>
        <v>94.177168199608616</v>
      </c>
      <c r="S89" s="155">
        <f>IF('3f_CPIH'!O$16="-","-",'3g_OC_'!$E$12*('3f_CPIH'!O$16/'3f_CPIH'!$G$16))</f>
        <v>94.700859589041102</v>
      </c>
      <c r="T89" s="155">
        <f>IF('3f_CPIH'!P$16="-","-",'3g_OC_'!$E$12*('3f_CPIH'!P$16/'3f_CPIH'!$G$16))</f>
        <v>94.96270528375733</v>
      </c>
      <c r="U89" s="155" t="str">
        <f>IF('3f_CPIH'!Q$16="-","-",'3g_OC_'!$E$12*('3f_CPIH'!Q$16/'3f_CPIH'!$G$16))</f>
        <v>-</v>
      </c>
      <c r="V89" s="155" t="str">
        <f>IF('3f_CPIH'!R$16="-","-",'3g_OC_'!$E$12*('3f_CPIH'!R$16/'3f_CPIH'!$G$16))</f>
        <v>-</v>
      </c>
      <c r="W89" s="155" t="str">
        <f>IF('3f_CPIH'!S$16="-","-",'3g_OC_'!$E$12*('3f_CPIH'!S$16/'3f_CPIH'!$G$16))</f>
        <v>-</v>
      </c>
      <c r="X89" s="155" t="str">
        <f>IF('3f_CPIH'!T$16="-","-",'3g_OC_'!$E$12*('3f_CPIH'!T$16/'3f_CPIH'!$G$16))</f>
        <v>-</v>
      </c>
      <c r="Y89" s="155" t="str">
        <f>IF('3f_CPIH'!U$16="-","-",'3g_OC_'!$E$12*('3f_CPIH'!U$16/'3f_CPIH'!$G$16))</f>
        <v>-</v>
      </c>
      <c r="Z89" s="155" t="str">
        <f>IF('3f_CPIH'!V$16="-","-",'3g_OC_'!$E$12*('3f_CPIH'!V$16/'3f_CPIH'!$G$16))</f>
        <v>-</v>
      </c>
      <c r="AA89" s="138"/>
    </row>
    <row r="90" spans="1:27" s="140" customFormat="1" ht="11.25">
      <c r="A90" s="137">
        <v>6</v>
      </c>
      <c r="B90" s="152" t="s">
        <v>168</v>
      </c>
      <c r="C90" s="152" t="s">
        <v>137</v>
      </c>
      <c r="D90" s="158" t="s">
        <v>88</v>
      </c>
      <c r="E90" s="154"/>
      <c r="F90" s="139"/>
      <c r="G90" s="155" t="s">
        <v>132</v>
      </c>
      <c r="H90" s="155" t="s">
        <v>132</v>
      </c>
      <c r="I90" s="155" t="s">
        <v>132</v>
      </c>
      <c r="J90" s="155" t="s">
        <v>132</v>
      </c>
      <c r="K90" s="155">
        <f>IF('3h_SMNCC'!F$30="-","-",'3h_SMNCC'!F$30)</f>
        <v>0</v>
      </c>
      <c r="L90" s="155">
        <f>IF('3h_SMNCC'!G$30="-","-",'3h_SMNCC'!G$30)</f>
        <v>-0.14839795210242812</v>
      </c>
      <c r="M90" s="155">
        <f>IF('3h_SMNCC'!H$30="-","-",'3h_SMNCC'!H$30)</f>
        <v>1.8996756847995959</v>
      </c>
      <c r="N90" s="155">
        <f>IF('3h_SMNCC'!I$30="-","-",'3h_SMNCC'!I$30)</f>
        <v>1.9653138101793148</v>
      </c>
      <c r="O90" s="139"/>
      <c r="P90" s="155">
        <f>IF('3h_SMNCC'!K$30="-","-",'3h_SMNCC'!K$30)</f>
        <v>1.9653138101793148</v>
      </c>
      <c r="Q90" s="155">
        <f>IF('3h_SMNCC'!L$30="-","-",'3h_SMNCC'!L$30)</f>
        <v>3.94070969375099</v>
      </c>
      <c r="R90" s="155">
        <f>IF('3h_SMNCC'!M$30="-","-",'3h_SMNCC'!M$30)</f>
        <v>3.6877871322225353</v>
      </c>
      <c r="S90" s="155">
        <f>IF('3h_SMNCC'!N$30="-","-",'3h_SMNCC'!N$30)</f>
        <v>5.396909444486452</v>
      </c>
      <c r="T90" s="155">
        <f>IF('3h_SMNCC'!O$30="-","-",'3h_SMNCC'!O$30)</f>
        <v>4.6837637900821658</v>
      </c>
      <c r="U90" s="155" t="str">
        <f>IF('3h_SMNCC'!P$30="-","-",'3h_SMNCC'!P$30)</f>
        <v>-</v>
      </c>
      <c r="V90" s="155" t="str">
        <f>IF('3h_SMNCC'!Q$30="-","-",'3h_SMNCC'!Q$30)</f>
        <v>-</v>
      </c>
      <c r="W90" s="155" t="str">
        <f>IF('3h_SMNCC'!R$30="-","-",'3h_SMNCC'!R$30)</f>
        <v>-</v>
      </c>
      <c r="X90" s="155" t="str">
        <f>IF('3h_SMNCC'!S$30="-","-",'3h_SMNCC'!S$30)</f>
        <v>-</v>
      </c>
      <c r="Y90" s="155" t="str">
        <f>IF('3h_SMNCC'!T$30="-","-",'3h_SMNCC'!T$30)</f>
        <v>-</v>
      </c>
      <c r="Z90" s="155" t="str">
        <f>IF('3h_SMNCC'!U$30="-","-",'3h_SMNCC'!U$30)</f>
        <v>-</v>
      </c>
      <c r="AA90" s="138"/>
    </row>
    <row r="91" spans="1:27" s="140" customFormat="1" ht="11.25">
      <c r="A91" s="137">
        <v>7</v>
      </c>
      <c r="B91" s="152" t="s">
        <v>168</v>
      </c>
      <c r="C91" s="152" t="s">
        <v>124</v>
      </c>
      <c r="D91" s="158" t="s">
        <v>88</v>
      </c>
      <c r="E91" s="154"/>
      <c r="F91" s="139"/>
      <c r="G91" s="155">
        <f>IF('3f_CPIH'!C$16="-","-",'3i_PPM'!$G$12*('3f_CPIH'!C$16/'3f_CPIH'!$G$16))</f>
        <v>38.769117710371823</v>
      </c>
      <c r="H91" s="155">
        <f>IF('3f_CPIH'!D$16="-","-",'3i_PPM'!$G$12*('3f_CPIH'!D$16/'3f_CPIH'!$G$16))</f>
        <v>38.846733561643838</v>
      </c>
      <c r="I91" s="155">
        <f>IF('3f_CPIH'!E$16="-","-",'3i_PPM'!$G$12*('3f_CPIH'!E$16/'3f_CPIH'!$G$16))</f>
        <v>38.963157338551866</v>
      </c>
      <c r="J91" s="155">
        <f>IF('3f_CPIH'!F$16="-","-",'3i_PPM'!$G$12*('3f_CPIH'!F$16/'3f_CPIH'!$G$16))</f>
        <v>39.19600489236791</v>
      </c>
      <c r="K91" s="155">
        <f>IF('3f_CPIH'!G$16="-","-",'3i_PPM'!$G$12*('3f_CPIH'!G$16/'3f_CPIH'!$G$16))</f>
        <v>39.661700000000003</v>
      </c>
      <c r="L91" s="155">
        <f>IF('3f_CPIH'!H$16="-","-",'3i_PPM'!$G$12*('3f_CPIH'!H$16/'3f_CPIH'!$G$16))</f>
        <v>40.166203033268111</v>
      </c>
      <c r="M91" s="155">
        <f>IF('3f_CPIH'!I$16="-","-",'3i_PPM'!$G$12*('3f_CPIH'!I$16/'3f_CPIH'!$G$16))</f>
        <v>40.748321917808219</v>
      </c>
      <c r="N91" s="155">
        <f>IF('3f_CPIH'!J$16="-","-",'3i_PPM'!$G$12*('3f_CPIH'!J$16/'3f_CPIH'!$G$16))</f>
        <v>41.097593248532299</v>
      </c>
      <c r="O91" s="139"/>
      <c r="P91" s="155">
        <f>IF('3f_CPIH'!L$16="-","-",'3i_PPM'!$G$12*('3f_CPIH'!L$16/'3f_CPIH'!$G$16))</f>
        <v>41.097593248532299</v>
      </c>
      <c r="Q91" s="155">
        <f>IF('3f_CPIH'!M$16="-","-",'3i_PPM'!$G$12*('3f_CPIH'!M$16/'3f_CPIH'!$G$16))</f>
        <v>41.563288356164385</v>
      </c>
      <c r="R91" s="155">
        <f>IF('3f_CPIH'!N$16="-","-",'3i_PPM'!$G$12*('3f_CPIH'!N$16/'3f_CPIH'!$G$16))</f>
        <v>41.87375176125245</v>
      </c>
      <c r="S91" s="155">
        <f>IF('3f_CPIH'!O$16="-","-",'3i_PPM'!$G$12*('3f_CPIH'!O$16/'3f_CPIH'!$G$16))</f>
        <v>42.1065993150685</v>
      </c>
      <c r="T91" s="155">
        <f>IF('3f_CPIH'!P$16="-","-",'3i_PPM'!$G$12*('3f_CPIH'!P$16/'3f_CPIH'!$G$16))</f>
        <v>42.223023091976515</v>
      </c>
      <c r="U91" s="155" t="str">
        <f>IF('3f_CPIH'!Q$16="-","-",'3i_PPM'!$G$12*('3f_CPIH'!Q$16/'3f_CPIH'!$G$16))</f>
        <v>-</v>
      </c>
      <c r="V91" s="155" t="str">
        <f>IF('3f_CPIH'!R$16="-","-",'3i_PPM'!$G$12*('3f_CPIH'!R$16/'3f_CPIH'!$G$16))</f>
        <v>-</v>
      </c>
      <c r="W91" s="155" t="str">
        <f>IF('3f_CPIH'!S$16="-","-",'3i_PPM'!$G$12*('3f_CPIH'!S$16/'3f_CPIH'!$G$16))</f>
        <v>-</v>
      </c>
      <c r="X91" s="155" t="str">
        <f>IF('3f_CPIH'!T$16="-","-",'3i_PPM'!$G$12*('3f_CPIH'!T$16/'3f_CPIH'!$G$16))</f>
        <v>-</v>
      </c>
      <c r="Y91" s="155" t="str">
        <f>IF('3f_CPIH'!U$16="-","-",'3i_PPM'!$G$12*('3f_CPIH'!U$16/'3f_CPIH'!$G$16))</f>
        <v>-</v>
      </c>
      <c r="Z91" s="155" t="str">
        <f>IF('3f_CPIH'!V$16="-","-",'3i_PPM'!$G$12*('3f_CPIH'!V$16/'3f_CPIH'!$G$16))</f>
        <v>-</v>
      </c>
      <c r="AA91" s="138"/>
    </row>
    <row r="92" spans="1:27" s="140" customFormat="1" ht="11.25">
      <c r="A92" s="137">
        <v>9</v>
      </c>
      <c r="B92" s="152" t="s">
        <v>138</v>
      </c>
      <c r="C92" s="152" t="s">
        <v>222</v>
      </c>
      <c r="D92" s="153" t="s">
        <v>88</v>
      </c>
      <c r="E92" s="154"/>
      <c r="F92" s="139"/>
      <c r="G92" s="155">
        <f>IF(G87="-","-",SUM(G85:G91)*'3j_EBIT'!$E$12)</f>
        <v>10.429766360199652</v>
      </c>
      <c r="H92" s="155">
        <f>IF(H87="-","-",SUM(H85:H91)*'3j_EBIT'!$E$12)</f>
        <v>9.6658298653464438</v>
      </c>
      <c r="I92" s="155">
        <f>IF(I87="-","-",SUM(I85:I91)*'3j_EBIT'!$E$12)</f>
        <v>8.9318205374582327</v>
      </c>
      <c r="J92" s="155">
        <f>IF(J87="-","-",SUM(J85:J91)*'3j_EBIT'!$E$12)</f>
        <v>8.6564680518286679</v>
      </c>
      <c r="K92" s="155">
        <f>IF(K87="-","-",SUM(K85:K91)*'3j_EBIT'!$E$12)</f>
        <v>9.3421512114929826</v>
      </c>
      <c r="L92" s="155">
        <f>IF(L87="-","-",SUM(L85:L91)*'3j_EBIT'!$E$12)</f>
        <v>9.3387723869321047</v>
      </c>
      <c r="M92" s="155">
        <f>IF(M87="-","-",SUM(M85:M91)*'3j_EBIT'!$E$12)</f>
        <v>9.8927027124398865</v>
      </c>
      <c r="N92" s="155">
        <f>IF(N87="-","-",SUM(N85:N91)*'3j_EBIT'!$E$12)</f>
        <v>10.4516018300694</v>
      </c>
      <c r="O92" s="139"/>
      <c r="P92" s="155">
        <f>IF(P87="-","-",SUM(P85:P91)*'3j_EBIT'!$E$11)</f>
        <v>10.4516018300694</v>
      </c>
      <c r="Q92" s="155">
        <f>IF(Q87="-","-",SUM(Q85:Q91)*'3j_EBIT'!$E$11)</f>
        <v>11.412036522786266</v>
      </c>
      <c r="R92" s="155">
        <f>IF(R87="-","-",SUM(R85:R91)*'3j_EBIT'!$E$11)</f>
        <v>10.448084111413964</v>
      </c>
      <c r="S92" s="155">
        <f>IF(S87="-","-",SUM(S85:S91)*'3j_EBIT'!$E$11)</f>
        <v>10.074568025408182</v>
      </c>
      <c r="T92" s="155">
        <f>IF(T87="-","-",SUM(T85:T91)*'3j_EBIT'!$E$11)</f>
        <v>8.8103520107004787</v>
      </c>
      <c r="U92" s="155" t="str">
        <f>IF(U87="-","-",SUM(U85:U91)*'3j_EBIT'!$E$11)</f>
        <v>-</v>
      </c>
      <c r="V92" s="155" t="str">
        <f>IF(V87="-","-",SUM(V85:V91)*'3j_EBIT'!$E$11)</f>
        <v>-</v>
      </c>
      <c r="W92" s="155" t="str">
        <f>IF(W87="-","-",SUM(W85:W91)*'3j_EBIT'!$E$11)</f>
        <v>-</v>
      </c>
      <c r="X92" s="155" t="str">
        <f>IF(X87="-","-",SUM(X85:X91)*'3j_EBIT'!$E$11)</f>
        <v>-</v>
      </c>
      <c r="Y92" s="155" t="str">
        <f>IF(Y87="-","-",SUM(Y85:Y91)*'3j_EBIT'!$E$11)</f>
        <v>-</v>
      </c>
      <c r="Z92" s="155" t="str">
        <f>IF(Z87="-","-",SUM(Z85:Z91)*'3j_EBIT'!$E$11)</f>
        <v>-</v>
      </c>
      <c r="AA92" s="138"/>
    </row>
    <row r="93" spans="1:27" s="140" customFormat="1" ht="12.5" customHeight="1">
      <c r="A93" s="137">
        <v>10</v>
      </c>
      <c r="B93" s="152" t="s">
        <v>223</v>
      </c>
      <c r="C93" s="156" t="s">
        <v>224</v>
      </c>
      <c r="D93" s="153" t="s">
        <v>88</v>
      </c>
      <c r="E93" s="154"/>
      <c r="F93" s="139"/>
      <c r="G93" s="155">
        <f>IF(G89="-","-",SUM(G85:G87,G89:G92)*'3k_HAP'!$E$13)</f>
        <v>6.0243267234300726</v>
      </c>
      <c r="H93" s="155">
        <f>IF(H89="-","-",SUM(H85:H87,H89:H92)*'3k_HAP'!$E$13)</f>
        <v>5.437410506526942</v>
      </c>
      <c r="I93" s="155">
        <f>IF(I89="-","-",SUM(I85:I87,I89:I92)*'3k_HAP'!$E$13)</f>
        <v>4.8743336547372103</v>
      </c>
      <c r="J93" s="155">
        <f>IF(J89="-","-",SUM(J85:J87,J89:J92)*'3k_HAP'!$E$13)</f>
        <v>4.667247981859461</v>
      </c>
      <c r="K93" s="155">
        <f>IF(K89="-","-",SUM(K85:K87,K89:K92)*'3k_HAP'!$E$13)</f>
        <v>5.2423430000898419</v>
      </c>
      <c r="L93" s="155">
        <f>IF(L89="-","-",SUM(L85:L87,L89:L92)*'3k_HAP'!$E$13)</f>
        <v>5.2393879660909866</v>
      </c>
      <c r="M93" s="155">
        <f>IF(M89="-","-",SUM(M85:M87,M89:M92)*'3k_HAP'!$E$13)</f>
        <v>5.5754413832789753</v>
      </c>
      <c r="N93" s="155">
        <f>IF(N89="-","-",SUM(N85:N87,N89:N92)*'3k_HAP'!$E$13)</f>
        <v>6.0050629471328163</v>
      </c>
      <c r="O93" s="139"/>
      <c r="P93" s="155">
        <f>IF(P89="-","-",SUM(P85:P87,P89:P92)*'3k_HAP'!$E$13)</f>
        <v>6.0050629471328163</v>
      </c>
      <c r="Q93" s="155">
        <f>IF(Q89="-","-",SUM(Q85:Q87,Q89:Q92)*'3k_HAP'!$E$13)</f>
        <v>6.6334779729291693</v>
      </c>
      <c r="R93" s="155">
        <f>IF(R89="-","-",SUM(R85:R87,R89:R92)*'3k_HAP'!$E$13)</f>
        <v>5.8971774492921076</v>
      </c>
      <c r="S93" s="155">
        <f>IF(S89="-","-",SUM(S85:S87,S89:S92)*'3k_HAP'!$E$13)</f>
        <v>5.619999134272267</v>
      </c>
      <c r="T93" s="155">
        <f>IF(T89="-","-",SUM(T85:T87,T89:T92)*'3k_HAP'!$E$13)</f>
        <v>4.6848249148922161</v>
      </c>
      <c r="U93" s="155" t="str">
        <f>IF(U89="-","-",SUM(U85:U87,U89:U92)*'3k_HAP'!$E$13)</f>
        <v>-</v>
      </c>
      <c r="V93" s="155" t="str">
        <f>IF(V89="-","-",SUM(V85:V87,V89:V92)*'3k_HAP'!$E$13)</f>
        <v>-</v>
      </c>
      <c r="W93" s="155" t="str">
        <f>IF(W89="-","-",SUM(W85:W87,W89:W92)*'3k_HAP'!$E$13)</f>
        <v>-</v>
      </c>
      <c r="X93" s="155" t="str">
        <f>IF(X89="-","-",SUM(X85:X87,X89:X92)*'3k_HAP'!$E$13)</f>
        <v>-</v>
      </c>
      <c r="Y93" s="155" t="str">
        <f>IF(Y89="-","-",SUM(Y85:Y87,Y89:Y92)*'3k_HAP'!$E$13)</f>
        <v>-</v>
      </c>
      <c r="Z93" s="155" t="str">
        <f>IF(Z89="-","-",SUM(Z85:Z87,Z89:Z92)*'3k_HAP'!$E$13)</f>
        <v>-</v>
      </c>
      <c r="AA93" s="138"/>
    </row>
    <row r="94" spans="1:27" s="140" customFormat="1" ht="11.25">
      <c r="A94" s="137">
        <v>11</v>
      </c>
      <c r="B94" s="152" t="s">
        <v>225</v>
      </c>
      <c r="C94" s="152" t="str">
        <f>B94&amp;"_"&amp;D94</f>
        <v>Total_Southern</v>
      </c>
      <c r="D94" s="153" t="s">
        <v>88</v>
      </c>
      <c r="E94" s="154"/>
      <c r="F94" s="139"/>
      <c r="G94" s="155">
        <f t="shared" ref="G94:N94" si="14">IF(G85="-","-",SUM(G85:G93))</f>
        <v>554.959171573905</v>
      </c>
      <c r="H94" s="155">
        <f t="shared" si="14"/>
        <v>514.16508802503552</v>
      </c>
      <c r="I94" s="155">
        <f t="shared" si="14"/>
        <v>474.96995724146399</v>
      </c>
      <c r="J94" s="155">
        <f t="shared" si="14"/>
        <v>460.27064146887335</v>
      </c>
      <c r="K94" s="155">
        <f t="shared" si="14"/>
        <v>496.93430893137742</v>
      </c>
      <c r="L94" s="155">
        <f t="shared" si="14"/>
        <v>496.75352109920777</v>
      </c>
      <c r="M94" s="155">
        <f t="shared" si="14"/>
        <v>526.24379013247471</v>
      </c>
      <c r="N94" s="155">
        <f t="shared" si="14"/>
        <v>556.08914257921595</v>
      </c>
      <c r="O94" s="139"/>
      <c r="P94" s="155">
        <f t="shared" ref="P94:Z94" si="15">IF(P85="-","-",SUM(P85:P93))</f>
        <v>556.08914257921595</v>
      </c>
      <c r="Q94" s="155">
        <f t="shared" si="15"/>
        <v>607.26673107906254</v>
      </c>
      <c r="R94" s="155">
        <f t="shared" si="15"/>
        <v>555.79611407072082</v>
      </c>
      <c r="S94" s="155">
        <f t="shared" si="15"/>
        <v>535.8602025070669</v>
      </c>
      <c r="T94" s="155">
        <f t="shared" si="15"/>
        <v>468.38737078662524</v>
      </c>
      <c r="U94" s="155" t="str">
        <f t="shared" si="15"/>
        <v>-</v>
      </c>
      <c r="V94" s="155" t="str">
        <f t="shared" si="15"/>
        <v>-</v>
      </c>
      <c r="W94" s="155" t="str">
        <f t="shared" si="15"/>
        <v>-</v>
      </c>
      <c r="X94" s="155" t="str">
        <f t="shared" si="15"/>
        <v>-</v>
      </c>
      <c r="Y94" s="155" t="str">
        <f t="shared" si="15"/>
        <v>-</v>
      </c>
      <c r="Z94" s="155" t="str">
        <f t="shared" si="15"/>
        <v>-</v>
      </c>
      <c r="AA94" s="138"/>
    </row>
    <row r="95" spans="1:27" s="140" customFormat="1" ht="11.25">
      <c r="A95" s="137">
        <v>1</v>
      </c>
      <c r="B95" s="87" t="s">
        <v>155</v>
      </c>
      <c r="C95" s="87" t="s">
        <v>131</v>
      </c>
      <c r="D95" s="150" t="s">
        <v>92</v>
      </c>
      <c r="E95" s="136"/>
      <c r="F95" s="139"/>
      <c r="G95" s="88">
        <f>IF('3a_DF'!H$41="-","-",'3a_DF'!H$41)</f>
        <v>253.14985164432846</v>
      </c>
      <c r="H95" s="88">
        <f>IF('3a_DF'!I$41="-","-",'3a_DF'!I$41)</f>
        <v>213.57444115975193</v>
      </c>
      <c r="I95" s="88">
        <f>IF('3a_DF'!J$41="-","-",'3a_DF'!J$41)</f>
        <v>174.74989531236287</v>
      </c>
      <c r="J95" s="88">
        <f>IF('3a_DF'!K$41="-","-",'3a_DF'!K$41)</f>
        <v>160.26701947738721</v>
      </c>
      <c r="K95" s="88">
        <f>IF('3a_DF'!L$41="-","-",'3a_DF'!L$41)</f>
        <v>200.74683223176862</v>
      </c>
      <c r="L95" s="88">
        <f>IF('3a_DF'!M$41="-","-",'3a_DF'!M$41)</f>
        <v>199.05760849983216</v>
      </c>
      <c r="M95" s="88">
        <f>IF('3a_DF'!N$41="-","-",'3a_DF'!N$41)</f>
        <v>215.77106184657606</v>
      </c>
      <c r="N95" s="88">
        <f>IF('3a_DF'!O$41="-","-",'3a_DF'!O$41)</f>
        <v>243.35846990910571</v>
      </c>
      <c r="O95" s="139"/>
      <c r="P95" s="88">
        <f>IF('3a_DF'!Q$41="-","-",'3a_DF'!Q$41)</f>
        <v>243.35846990910571</v>
      </c>
      <c r="Q95" s="88">
        <f>IF('3a_DF'!R$41="-","-",'3a_DF'!R$41)</f>
        <v>281.17733015023742</v>
      </c>
      <c r="R95" s="88">
        <f>IF('3a_DF'!S$41="-","-",'3a_DF'!S$41)</f>
        <v>230.77888190073497</v>
      </c>
      <c r="S95" s="88">
        <f>IF('3a_DF'!T$41="-","-",'3a_DF'!T$41)</f>
        <v>206.31785050021912</v>
      </c>
      <c r="T95" s="88">
        <f>IF('3a_DF'!U$41="-","-",'3a_DF'!U$41)</f>
        <v>145.13269789847291</v>
      </c>
      <c r="U95" s="88" t="str">
        <f>IF('3a_DF'!V$41="-","-",'3a_DF'!V$41)</f>
        <v>-</v>
      </c>
      <c r="V95" s="88" t="str">
        <f>IF('3a_DF'!W$41="-","-",'3a_DF'!W$41)</f>
        <v>-</v>
      </c>
      <c r="W95" s="88" t="str">
        <f>IF('3a_DF'!X$41="-","-",'3a_DF'!X$41)</f>
        <v>-</v>
      </c>
      <c r="X95" s="88" t="str">
        <f>IF('3a_DF'!Y$41="-","-",'3a_DF'!Y$41)</f>
        <v>-</v>
      </c>
      <c r="Y95" s="88" t="str">
        <f>IF('3a_DF'!Z$41="-","-",'3a_DF'!Z$41)</f>
        <v>-</v>
      </c>
      <c r="Z95" s="88" t="str">
        <f>IF('3a_DF'!AA$41="-","-",'3a_DF'!AA$41)</f>
        <v>-</v>
      </c>
      <c r="AA95" s="138"/>
    </row>
    <row r="96" spans="1:27" s="140" customFormat="1" ht="11.25">
      <c r="A96" s="137">
        <v>2</v>
      </c>
      <c r="B96" s="87" t="s">
        <v>155</v>
      </c>
      <c r="C96" s="87" t="s">
        <v>133</v>
      </c>
      <c r="D96" s="150" t="s">
        <v>92</v>
      </c>
      <c r="E96" s="136"/>
      <c r="F96" s="139"/>
      <c r="G96" s="88" t="s">
        <v>132</v>
      </c>
      <c r="H96" s="88" t="s">
        <v>132</v>
      </c>
      <c r="I96" s="88" t="s">
        <v>132</v>
      </c>
      <c r="J96" s="88" t="s">
        <v>132</v>
      </c>
      <c r="K96" s="88" t="s">
        <v>132</v>
      </c>
      <c r="L96" s="88" t="s">
        <v>132</v>
      </c>
      <c r="M96" s="88" t="s">
        <v>132</v>
      </c>
      <c r="N96" s="88" t="s">
        <v>132</v>
      </c>
      <c r="O96" s="139"/>
      <c r="P96" s="88" t="s">
        <v>132</v>
      </c>
      <c r="Q96" s="88" t="s">
        <v>132</v>
      </c>
      <c r="R96" s="88" t="s">
        <v>132</v>
      </c>
      <c r="S96" s="88" t="s">
        <v>132</v>
      </c>
      <c r="T96" s="88" t="s">
        <v>132</v>
      </c>
      <c r="U96" s="88" t="s">
        <v>132</v>
      </c>
      <c r="V96" s="88" t="s">
        <v>132</v>
      </c>
      <c r="W96" s="88" t="s">
        <v>132</v>
      </c>
      <c r="X96" s="88" t="s">
        <v>132</v>
      </c>
      <c r="Y96" s="88" t="s">
        <v>132</v>
      </c>
      <c r="Z96" s="88" t="s">
        <v>132</v>
      </c>
      <c r="AA96" s="138"/>
    </row>
    <row r="97" spans="1:27" s="140" customFormat="1" ht="11.25">
      <c r="A97" s="137">
        <v>3</v>
      </c>
      <c r="B97" s="87" t="s">
        <v>220</v>
      </c>
      <c r="C97" s="87" t="s">
        <v>134</v>
      </c>
      <c r="D97" s="150" t="s">
        <v>92</v>
      </c>
      <c r="E97" s="136"/>
      <c r="F97" s="139"/>
      <c r="G97" s="88">
        <f>IF('3c_PC'!G$42="-","-",'3c_PC'!G$42)</f>
        <v>21.926269106402124</v>
      </c>
      <c r="H97" s="88">
        <f>IF('3c_PC'!H$42="-","-",'3c_PC'!H$42)</f>
        <v>21.926269106402124</v>
      </c>
      <c r="I97" s="88">
        <f>IF('3c_PC'!I$42="-","-",'3c_PC'!I$42)</f>
        <v>22.64764819235609</v>
      </c>
      <c r="J97" s="88">
        <f>IF('3c_PC'!J$42="-","-",'3c_PC'!J$42)</f>
        <v>22.505107470829557</v>
      </c>
      <c r="K97" s="88">
        <f>IF('3c_PC'!K$42="-","-",'3c_PC'!K$42)</f>
        <v>19.106297226763825</v>
      </c>
      <c r="L97" s="88">
        <f>IF('3c_PC'!L$42="-","-",'3c_PC'!L$42)</f>
        <v>19.106297226763825</v>
      </c>
      <c r="M97" s="88">
        <f>IF('3c_PC'!M$42="-","-",'3c_PC'!M$42)</f>
        <v>20.852393125569616</v>
      </c>
      <c r="N97" s="88">
        <f>IF('3c_PC'!N$42="-","-",'3c_PC'!N$42)</f>
        <v>20.849370287873604</v>
      </c>
      <c r="O97" s="139"/>
      <c r="P97" s="88">
        <f>IF('3c_PC'!P$42="-","-",'3c_PC'!P$42)</f>
        <v>20.849370287873604</v>
      </c>
      <c r="Q97" s="88">
        <f>IF('3c_PC'!Q$42="-","-",'3c_PC'!Q$42)</f>
        <v>21.503193401206047</v>
      </c>
      <c r="R97" s="88">
        <f>IF('3c_PC'!R$42="-","-",'3c_PC'!R$42)</f>
        <v>21.819481548965161</v>
      </c>
      <c r="S97" s="88">
        <f>IF('3c_PC'!S$42="-","-",'3c_PC'!S$42)</f>
        <v>25.256715910577427</v>
      </c>
      <c r="T97" s="88">
        <f>IF('3c_PC'!T$42="-","-",'3c_PC'!T$42)</f>
        <v>24.167303215101221</v>
      </c>
      <c r="U97" s="88" t="str">
        <f>IF('3c_PC'!U$42="-","-",'3c_PC'!U$42)</f>
        <v>-</v>
      </c>
      <c r="V97" s="88" t="str">
        <f>IF('3c_PC'!V$42="-","-",'3c_PC'!V$42)</f>
        <v>-</v>
      </c>
      <c r="W97" s="88" t="str">
        <f>IF('3c_PC'!W$42="-","-",'3c_PC'!W$42)</f>
        <v>-</v>
      </c>
      <c r="X97" s="88" t="str">
        <f>IF('3c_PC'!X$42="-","-",'3c_PC'!X$42)</f>
        <v>-</v>
      </c>
      <c r="Y97" s="88" t="str">
        <f>IF('3c_PC'!Y$42="-","-",'3c_PC'!Y$42)</f>
        <v>-</v>
      </c>
      <c r="Z97" s="88" t="str">
        <f>IF('3c_PC'!Z$42="-","-",'3c_PC'!Z$42)</f>
        <v>-</v>
      </c>
      <c r="AA97" s="138"/>
    </row>
    <row r="98" spans="1:27" s="140" customFormat="1" ht="11.25">
      <c r="A98" s="137">
        <v>4</v>
      </c>
      <c r="B98" s="87" t="s">
        <v>221</v>
      </c>
      <c r="C98" s="87" t="s">
        <v>135</v>
      </c>
      <c r="D98" s="150" t="s">
        <v>92</v>
      </c>
      <c r="E98" s="136"/>
      <c r="F98" s="139"/>
      <c r="G98" s="88">
        <f>IF('3e_NC-Gas'!F52="-","-",'3e_NC-Gas'!F52)</f>
        <v>128.26455915916478</v>
      </c>
      <c r="H98" s="88">
        <f>IF('3e_NC-Gas'!G52="-","-",'3e_NC-Gas'!G52)</f>
        <v>128.14455915824388</v>
      </c>
      <c r="I98" s="88">
        <f>IF('3e_NC-Gas'!H52="-","-",'3e_NC-Gas'!H52)</f>
        <v>135.60814189994264</v>
      </c>
      <c r="J98" s="88">
        <f>IF('3e_NC-Gas'!I52="-","-",'3e_NC-Gas'!I52)</f>
        <v>135.26014189727204</v>
      </c>
      <c r="K98" s="88">
        <f>IF('3e_NC-Gas'!J52="-","-",'3e_NC-Gas'!J52)</f>
        <v>132.52066043685861</v>
      </c>
      <c r="L98" s="88">
        <f>IF('3e_NC-Gas'!K52="-","-",'3e_NC-Gas'!K52)</f>
        <v>132.54466043704281</v>
      </c>
      <c r="M98" s="88">
        <f>IF('3e_NC-Gas'!L52="-","-",'3e_NC-Gas'!L52)</f>
        <v>140.09940757171941</v>
      </c>
      <c r="N98" s="88">
        <f>IF('3e_NC-Gas'!M52="-","-",'3e_NC-Gas'!M52)</f>
        <v>140.17140757227193</v>
      </c>
      <c r="O98" s="139"/>
      <c r="P98" s="88">
        <f>IF('3e_NC-Gas'!O52="-","-",'3e_NC-Gas'!O52)</f>
        <v>140.17140757227193</v>
      </c>
      <c r="Q98" s="88">
        <f>IF('3e_NC-Gas'!P52="-","-",'3e_NC-Gas'!P52)</f>
        <v>141.96531913399983</v>
      </c>
      <c r="R98" s="88">
        <f>IF('3e_NC-Gas'!Q52="-","-",'3e_NC-Gas'!Q52)</f>
        <v>141.52131913059253</v>
      </c>
      <c r="S98" s="88">
        <f>IF('3e_NC-Gas'!R52="-","-",'3e_NC-Gas'!R52)</f>
        <v>142.27338876596374</v>
      </c>
      <c r="T98" s="88">
        <f>IF('3e_NC-Gas'!S52="-","-",'3e_NC-Gas'!S52)</f>
        <v>139.60938874551994</v>
      </c>
      <c r="U98" s="88" t="str">
        <f>IF('3e_NC-Gas'!T52="-","-",'3e_NC-Gas'!T52)</f>
        <v>-</v>
      </c>
      <c r="V98" s="88" t="str">
        <f>IF('3e_NC-Gas'!U52="-","-",'3e_NC-Gas'!U52)</f>
        <v>-</v>
      </c>
      <c r="W98" s="88" t="str">
        <f>IF('3e_NC-Gas'!V52="-","-",'3e_NC-Gas'!V52)</f>
        <v>-</v>
      </c>
      <c r="X98" s="88" t="str">
        <f>IF('3e_NC-Gas'!W52="-","-",'3e_NC-Gas'!W52)</f>
        <v>-</v>
      </c>
      <c r="Y98" s="88" t="str">
        <f>IF('3e_NC-Gas'!X52="-","-",'3e_NC-Gas'!X52)</f>
        <v>-</v>
      </c>
      <c r="Z98" s="88" t="str">
        <f>IF('3e_NC-Gas'!Y52="-","-",'3e_NC-Gas'!Y52)</f>
        <v>-</v>
      </c>
      <c r="AA98" s="138"/>
    </row>
    <row r="99" spans="1:27" s="140" customFormat="1" ht="11.25">
      <c r="A99" s="137">
        <v>5</v>
      </c>
      <c r="B99" s="87" t="s">
        <v>168</v>
      </c>
      <c r="C99" s="87" t="s">
        <v>136</v>
      </c>
      <c r="D99" s="150" t="s">
        <v>92</v>
      </c>
      <c r="E99" s="136"/>
      <c r="F99" s="139"/>
      <c r="G99" s="88">
        <f>IF('3f_CPIH'!C$16="-","-",'3g_OC_'!$E$12*('3f_CPIH'!C$16/'3f_CPIH'!$G$16))</f>
        <v>87.194616340508801</v>
      </c>
      <c r="H99" s="88">
        <f>IF('3f_CPIH'!D$16="-","-",'3g_OC_'!$E$12*('3f_CPIH'!D$16/'3f_CPIH'!$G$16))</f>
        <v>87.369180136986301</v>
      </c>
      <c r="I99" s="88">
        <f>IF('3f_CPIH'!E$16="-","-",'3g_OC_'!$E$12*('3f_CPIH'!E$16/'3f_CPIH'!$G$16))</f>
        <v>87.631025831702544</v>
      </c>
      <c r="J99" s="88">
        <f>IF('3f_CPIH'!F$16="-","-",'3g_OC_'!$E$12*('3f_CPIH'!F$16/'3f_CPIH'!$G$16))</f>
        <v>88.15471722113503</v>
      </c>
      <c r="K99" s="88">
        <f>IF('3f_CPIH'!G$16="-","-",'3g_OC_'!$E$12*('3f_CPIH'!G$16/'3f_CPIH'!$G$16))</f>
        <v>89.202100000000002</v>
      </c>
      <c r="L99" s="88">
        <f>IF('3f_CPIH'!H$16="-","-",'3g_OC_'!$E$12*('3f_CPIH'!H$16/'3f_CPIH'!$G$16))</f>
        <v>90.33676467710373</v>
      </c>
      <c r="M99" s="88">
        <f>IF('3f_CPIH'!I$16="-","-",'3g_OC_'!$E$12*('3f_CPIH'!I$16/'3f_CPIH'!$G$16))</f>
        <v>91.645993150684916</v>
      </c>
      <c r="N99" s="88">
        <f>IF('3f_CPIH'!J$16="-","-",'3g_OC_'!$E$12*('3f_CPIH'!J$16/'3f_CPIH'!$G$16))</f>
        <v>92.431530234833673</v>
      </c>
      <c r="O99" s="139"/>
      <c r="P99" s="88">
        <f>IF('3f_CPIH'!L$16="-","-",'3g_OC_'!$E$12*('3f_CPIH'!L$16/'3f_CPIH'!$G$16))</f>
        <v>92.431530234833673</v>
      </c>
      <c r="Q99" s="88">
        <f>IF('3f_CPIH'!M$16="-","-",'3g_OC_'!$E$12*('3f_CPIH'!M$16/'3f_CPIH'!$G$16))</f>
        <v>93.47891301369863</v>
      </c>
      <c r="R99" s="88">
        <f>IF('3f_CPIH'!N$16="-","-",'3g_OC_'!$E$12*('3f_CPIH'!N$16/'3f_CPIH'!$G$16))</f>
        <v>94.177168199608616</v>
      </c>
      <c r="S99" s="88">
        <f>IF('3f_CPIH'!O$16="-","-",'3g_OC_'!$E$12*('3f_CPIH'!O$16/'3f_CPIH'!$G$16))</f>
        <v>94.700859589041102</v>
      </c>
      <c r="T99" s="88">
        <f>IF('3f_CPIH'!P$16="-","-",'3g_OC_'!$E$12*('3f_CPIH'!P$16/'3f_CPIH'!$G$16))</f>
        <v>94.96270528375733</v>
      </c>
      <c r="U99" s="88" t="str">
        <f>IF('3f_CPIH'!Q$16="-","-",'3g_OC_'!$E$12*('3f_CPIH'!Q$16/'3f_CPIH'!$G$16))</f>
        <v>-</v>
      </c>
      <c r="V99" s="88" t="str">
        <f>IF('3f_CPIH'!R$16="-","-",'3g_OC_'!$E$12*('3f_CPIH'!R$16/'3f_CPIH'!$G$16))</f>
        <v>-</v>
      </c>
      <c r="W99" s="88" t="str">
        <f>IF('3f_CPIH'!S$16="-","-",'3g_OC_'!$E$12*('3f_CPIH'!S$16/'3f_CPIH'!$G$16))</f>
        <v>-</v>
      </c>
      <c r="X99" s="88" t="str">
        <f>IF('3f_CPIH'!T$16="-","-",'3g_OC_'!$E$12*('3f_CPIH'!T$16/'3f_CPIH'!$G$16))</f>
        <v>-</v>
      </c>
      <c r="Y99" s="88" t="str">
        <f>IF('3f_CPIH'!U$16="-","-",'3g_OC_'!$E$12*('3f_CPIH'!U$16/'3f_CPIH'!$G$16))</f>
        <v>-</v>
      </c>
      <c r="Z99" s="88" t="str">
        <f>IF('3f_CPIH'!V$16="-","-",'3g_OC_'!$E$12*('3f_CPIH'!V$16/'3f_CPIH'!$G$16))</f>
        <v>-</v>
      </c>
      <c r="AA99" s="138"/>
    </row>
    <row r="100" spans="1:27" s="140" customFormat="1" ht="11.25">
      <c r="A100" s="137">
        <v>6</v>
      </c>
      <c r="B100" s="87" t="s">
        <v>168</v>
      </c>
      <c r="C100" s="87" t="s">
        <v>137</v>
      </c>
      <c r="D100" s="150" t="s">
        <v>92</v>
      </c>
      <c r="E100" s="136"/>
      <c r="F100" s="139"/>
      <c r="G100" s="88" t="s">
        <v>132</v>
      </c>
      <c r="H100" s="88" t="s">
        <v>132</v>
      </c>
      <c r="I100" s="88" t="s">
        <v>132</v>
      </c>
      <c r="J100" s="88" t="s">
        <v>132</v>
      </c>
      <c r="K100" s="88">
        <f>IF('3h_SMNCC'!F$30="-","-",'3h_SMNCC'!F$30)</f>
        <v>0</v>
      </c>
      <c r="L100" s="88">
        <f>IF('3h_SMNCC'!G$30="-","-",'3h_SMNCC'!G$30)</f>
        <v>-0.14839795210242812</v>
      </c>
      <c r="M100" s="88">
        <f>IF('3h_SMNCC'!H$30="-","-",'3h_SMNCC'!H$30)</f>
        <v>1.8996756847995959</v>
      </c>
      <c r="N100" s="88">
        <f>IF('3h_SMNCC'!I$30="-","-",'3h_SMNCC'!I$30)</f>
        <v>1.9653138101793148</v>
      </c>
      <c r="O100" s="139"/>
      <c r="P100" s="88">
        <f>IF('3h_SMNCC'!K$30="-","-",'3h_SMNCC'!K$30)</f>
        <v>1.9653138101793148</v>
      </c>
      <c r="Q100" s="88">
        <f>IF('3h_SMNCC'!L$30="-","-",'3h_SMNCC'!L$30)</f>
        <v>3.94070969375099</v>
      </c>
      <c r="R100" s="88">
        <f>IF('3h_SMNCC'!M$30="-","-",'3h_SMNCC'!M$30)</f>
        <v>3.6877871322225353</v>
      </c>
      <c r="S100" s="88">
        <f>IF('3h_SMNCC'!N$30="-","-",'3h_SMNCC'!N$30)</f>
        <v>5.396909444486452</v>
      </c>
      <c r="T100" s="88">
        <f>IF('3h_SMNCC'!O$30="-","-",'3h_SMNCC'!O$30)</f>
        <v>4.6837637900821658</v>
      </c>
      <c r="U100" s="88" t="str">
        <f>IF('3h_SMNCC'!P$30="-","-",'3h_SMNCC'!P$30)</f>
        <v>-</v>
      </c>
      <c r="V100" s="88" t="str">
        <f>IF('3h_SMNCC'!Q$30="-","-",'3h_SMNCC'!Q$30)</f>
        <v>-</v>
      </c>
      <c r="W100" s="88" t="str">
        <f>IF('3h_SMNCC'!R$30="-","-",'3h_SMNCC'!R$30)</f>
        <v>-</v>
      </c>
      <c r="X100" s="88" t="str">
        <f>IF('3h_SMNCC'!S$30="-","-",'3h_SMNCC'!S$30)</f>
        <v>-</v>
      </c>
      <c r="Y100" s="88" t="str">
        <f>IF('3h_SMNCC'!T$30="-","-",'3h_SMNCC'!T$30)</f>
        <v>-</v>
      </c>
      <c r="Z100" s="88" t="str">
        <f>IF('3h_SMNCC'!U$30="-","-",'3h_SMNCC'!U$30)</f>
        <v>-</v>
      </c>
      <c r="AA100" s="138"/>
    </row>
    <row r="101" spans="1:27" s="140" customFormat="1" ht="11.25">
      <c r="A101" s="137">
        <v>7</v>
      </c>
      <c r="B101" s="87" t="s">
        <v>168</v>
      </c>
      <c r="C101" s="87" t="s">
        <v>124</v>
      </c>
      <c r="D101" s="150" t="s">
        <v>92</v>
      </c>
      <c r="E101" s="136"/>
      <c r="F101" s="139"/>
      <c r="G101" s="88">
        <f>IF('3f_CPIH'!C$16="-","-",'3i_PPM'!$G$12*('3f_CPIH'!C$16/'3f_CPIH'!$G$16))</f>
        <v>38.769117710371823</v>
      </c>
      <c r="H101" s="88">
        <f>IF('3f_CPIH'!D$16="-","-",'3i_PPM'!$G$12*('3f_CPIH'!D$16/'3f_CPIH'!$G$16))</f>
        <v>38.846733561643838</v>
      </c>
      <c r="I101" s="88">
        <f>IF('3f_CPIH'!E$16="-","-",'3i_PPM'!$G$12*('3f_CPIH'!E$16/'3f_CPIH'!$G$16))</f>
        <v>38.963157338551866</v>
      </c>
      <c r="J101" s="88">
        <f>IF('3f_CPIH'!F$16="-","-",'3i_PPM'!$G$12*('3f_CPIH'!F$16/'3f_CPIH'!$G$16))</f>
        <v>39.19600489236791</v>
      </c>
      <c r="K101" s="88">
        <f>IF('3f_CPIH'!G$16="-","-",'3i_PPM'!$G$12*('3f_CPIH'!G$16/'3f_CPIH'!$G$16))</f>
        <v>39.661700000000003</v>
      </c>
      <c r="L101" s="88">
        <f>IF('3f_CPIH'!H$16="-","-",'3i_PPM'!$G$12*('3f_CPIH'!H$16/'3f_CPIH'!$G$16))</f>
        <v>40.166203033268111</v>
      </c>
      <c r="M101" s="88">
        <f>IF('3f_CPIH'!I$16="-","-",'3i_PPM'!$G$12*('3f_CPIH'!I$16/'3f_CPIH'!$G$16))</f>
        <v>40.748321917808219</v>
      </c>
      <c r="N101" s="88">
        <f>IF('3f_CPIH'!J$16="-","-",'3i_PPM'!$G$12*('3f_CPIH'!J$16/'3f_CPIH'!$G$16))</f>
        <v>41.097593248532299</v>
      </c>
      <c r="O101" s="139"/>
      <c r="P101" s="88">
        <f>IF('3f_CPIH'!L$16="-","-",'3i_PPM'!$G$12*('3f_CPIH'!L$16/'3f_CPIH'!$G$16))</f>
        <v>41.097593248532299</v>
      </c>
      <c r="Q101" s="88">
        <f>IF('3f_CPIH'!M$16="-","-",'3i_PPM'!$G$12*('3f_CPIH'!M$16/'3f_CPIH'!$G$16))</f>
        <v>41.563288356164385</v>
      </c>
      <c r="R101" s="88">
        <f>IF('3f_CPIH'!N$16="-","-",'3i_PPM'!$G$12*('3f_CPIH'!N$16/'3f_CPIH'!$G$16))</f>
        <v>41.87375176125245</v>
      </c>
      <c r="S101" s="88">
        <f>IF('3f_CPIH'!O$16="-","-",'3i_PPM'!$G$12*('3f_CPIH'!O$16/'3f_CPIH'!$G$16))</f>
        <v>42.1065993150685</v>
      </c>
      <c r="T101" s="88">
        <f>IF('3f_CPIH'!P$16="-","-",'3i_PPM'!$G$12*('3f_CPIH'!P$16/'3f_CPIH'!$G$16))</f>
        <v>42.223023091976515</v>
      </c>
      <c r="U101" s="88" t="str">
        <f>IF('3f_CPIH'!Q$16="-","-",'3i_PPM'!$G$12*('3f_CPIH'!Q$16/'3f_CPIH'!$G$16))</f>
        <v>-</v>
      </c>
      <c r="V101" s="88" t="str">
        <f>IF('3f_CPIH'!R$16="-","-",'3i_PPM'!$G$12*('3f_CPIH'!R$16/'3f_CPIH'!$G$16))</f>
        <v>-</v>
      </c>
      <c r="W101" s="88" t="str">
        <f>IF('3f_CPIH'!S$16="-","-",'3i_PPM'!$G$12*('3f_CPIH'!S$16/'3f_CPIH'!$G$16))</f>
        <v>-</v>
      </c>
      <c r="X101" s="88" t="str">
        <f>IF('3f_CPIH'!T$16="-","-",'3i_PPM'!$G$12*('3f_CPIH'!T$16/'3f_CPIH'!$G$16))</f>
        <v>-</v>
      </c>
      <c r="Y101" s="88" t="str">
        <f>IF('3f_CPIH'!U$16="-","-",'3i_PPM'!$G$12*('3f_CPIH'!U$16/'3f_CPIH'!$G$16))</f>
        <v>-</v>
      </c>
      <c r="Z101" s="88" t="str">
        <f>IF('3f_CPIH'!V$16="-","-",'3i_PPM'!$G$12*('3f_CPIH'!V$16/'3f_CPIH'!$G$16))</f>
        <v>-</v>
      </c>
      <c r="AA101" s="138"/>
    </row>
    <row r="102" spans="1:27" s="140" customFormat="1" ht="11.25">
      <c r="A102" s="137">
        <v>9</v>
      </c>
      <c r="B102" s="87" t="s">
        <v>138</v>
      </c>
      <c r="C102" s="87" t="s">
        <v>222</v>
      </c>
      <c r="D102" s="157" t="s">
        <v>92</v>
      </c>
      <c r="E102" s="136"/>
      <c r="F102" s="139"/>
      <c r="G102" s="88">
        <f>IF(G97="-","-",SUM(G95:G101)*'3j_EBIT'!$E$12)</f>
        <v>10.251567889592309</v>
      </c>
      <c r="H102" s="88">
        <f>IF(H97="-","-",SUM(H95:H101)*'3j_EBIT'!$E$12)</f>
        <v>9.4876313947268081</v>
      </c>
      <c r="I102" s="88">
        <f>IF(I97="-","-",SUM(I95:I101)*'3j_EBIT'!$E$12)</f>
        <v>8.9015302545589723</v>
      </c>
      <c r="J102" s="88">
        <f>IF(J97="-","-",SUM(J95:J101)*'3j_EBIT'!$E$12)</f>
        <v>8.6261777688937524</v>
      </c>
      <c r="K102" s="88">
        <f>IF(K97="-","-",SUM(K95:K101)*'3j_EBIT'!$E$12)</f>
        <v>9.3206096410939328</v>
      </c>
      <c r="L102" s="88">
        <f>IF(L97="-","-",SUM(L95:L101)*'3j_EBIT'!$E$12)</f>
        <v>9.3172308165355187</v>
      </c>
      <c r="M102" s="88">
        <f>IF(M97="-","-",SUM(M95:M101)*'3j_EBIT'!$E$12)</f>
        <v>9.8973744146593532</v>
      </c>
      <c r="N102" s="88">
        <f>IF(N97="-","-",SUM(N95:N101)*'3j_EBIT'!$E$12)</f>
        <v>10.456273532296244</v>
      </c>
      <c r="O102" s="139"/>
      <c r="P102" s="88">
        <f>IF(P97="-","-",SUM(P95:P101)*'3j_EBIT'!$E$11)</f>
        <v>10.456273532296244</v>
      </c>
      <c r="Q102" s="88">
        <f>IF(Q97="-","-",SUM(Q95:Q101)*'3j_EBIT'!$E$11)</f>
        <v>11.303721702611744</v>
      </c>
      <c r="R102" s="88">
        <f>IF(R97="-","-",SUM(R95:R101)*'3j_EBIT'!$E$11)</f>
        <v>10.339769291193951</v>
      </c>
      <c r="S102" s="88">
        <f>IF(S97="-","-",SUM(S95:S101)*'3j_EBIT'!$E$11)</f>
        <v>9.9949014020391012</v>
      </c>
      <c r="T102" s="88">
        <f>IF(T97="-","-",SUM(T95:T101)*'3j_EBIT'!$E$11)</f>
        <v>8.7306853870584575</v>
      </c>
      <c r="U102" s="88" t="str">
        <f>IF(U97="-","-",SUM(U95:U101)*'3j_EBIT'!$E$11)</f>
        <v>-</v>
      </c>
      <c r="V102" s="88" t="str">
        <f>IF(V97="-","-",SUM(V95:V101)*'3j_EBIT'!$E$11)</f>
        <v>-</v>
      </c>
      <c r="W102" s="88" t="str">
        <f>IF(W97="-","-",SUM(W95:W101)*'3j_EBIT'!$E$11)</f>
        <v>-</v>
      </c>
      <c r="X102" s="88" t="str">
        <f>IF(X97="-","-",SUM(X95:X101)*'3j_EBIT'!$E$11)</f>
        <v>-</v>
      </c>
      <c r="Y102" s="88" t="str">
        <f>IF(Y97="-","-",SUM(Y95:Y101)*'3j_EBIT'!$E$11)</f>
        <v>-</v>
      </c>
      <c r="Z102" s="88" t="str">
        <f>IF(Z97="-","-",SUM(Z95:Z101)*'3j_EBIT'!$E$11)</f>
        <v>-</v>
      </c>
      <c r="AA102" s="138"/>
    </row>
    <row r="103" spans="1:27" s="140" customFormat="1" ht="11.25">
      <c r="A103" s="137">
        <v>10</v>
      </c>
      <c r="B103" s="87" t="s">
        <v>223</v>
      </c>
      <c r="C103" s="151" t="s">
        <v>224</v>
      </c>
      <c r="D103" s="157" t="s">
        <v>92</v>
      </c>
      <c r="E103" s="136"/>
      <c r="F103" s="139"/>
      <c r="G103" s="88">
        <f>IF(G99="-","-",SUM(G95:G97,G99:G102)*'3k_HAP'!$E$13)</f>
        <v>6.0217177196219103</v>
      </c>
      <c r="H103" s="88">
        <f>IF(H99="-","-",SUM(H95:H97,H99:H102)*'3k_HAP'!$E$13)</f>
        <v>5.4348015027186003</v>
      </c>
      <c r="I103" s="88">
        <f>IF(I99="-","-",SUM(I95:I97,I99:I102)*'3k_HAP'!$E$13)</f>
        <v>4.8738901747052825</v>
      </c>
      <c r="J103" s="88">
        <f>IF(J99="-","-",SUM(J95:J97,J99:J102)*'3k_HAP'!$E$13)</f>
        <v>4.666804501827011</v>
      </c>
      <c r="K103" s="88">
        <f>IF(K99="-","-",SUM(K95:K97,K99:K102)*'3k_HAP'!$E$13)</f>
        <v>5.2420276099576295</v>
      </c>
      <c r="L103" s="88">
        <f>IF(L99="-","-",SUM(L95:L97,L99:L102)*'3k_HAP'!$E$13)</f>
        <v>5.2390725759588106</v>
      </c>
      <c r="M103" s="88">
        <f>IF(M99="-","-",SUM(M95:M97,M99:M102)*'3k_HAP'!$E$13)</f>
        <v>5.5755097816711707</v>
      </c>
      <c r="N103" s="88">
        <f>IF(N99="-","-",SUM(N95:N97,N99:N102)*'3k_HAP'!$E$13)</f>
        <v>6.0051313455251192</v>
      </c>
      <c r="O103" s="139"/>
      <c r="P103" s="88">
        <f>IF(P99="-","-",SUM(P95:P97,P99:P102)*'3k_HAP'!$E$13)</f>
        <v>6.0051313455251192</v>
      </c>
      <c r="Q103" s="88">
        <f>IF(Q99="-","-",SUM(Q95:Q97,Q99:Q102)*'3k_HAP'!$E$13)</f>
        <v>6.6318921356469946</v>
      </c>
      <c r="R103" s="88">
        <f>IF(R99="-","-",SUM(R95:R97,R99:R102)*'3k_HAP'!$E$13)</f>
        <v>5.895591612009266</v>
      </c>
      <c r="S103" s="88">
        <f>IF(S99="-","-",SUM(S95:S97,S99:S102)*'3k_HAP'!$E$13)</f>
        <v>5.6188327352395202</v>
      </c>
      <c r="T103" s="88">
        <f>IF(T99="-","-",SUM(T95:T97,T99:T102)*'3k_HAP'!$E$13)</f>
        <v>4.6836585158554733</v>
      </c>
      <c r="U103" s="88" t="str">
        <f>IF(U99="-","-",SUM(U95:U97,U99:U102)*'3k_HAP'!$E$13)</f>
        <v>-</v>
      </c>
      <c r="V103" s="88" t="str">
        <f>IF(V99="-","-",SUM(V95:V97,V99:V102)*'3k_HAP'!$E$13)</f>
        <v>-</v>
      </c>
      <c r="W103" s="88" t="str">
        <f>IF(W99="-","-",SUM(W95:W97,W99:W102)*'3k_HAP'!$E$13)</f>
        <v>-</v>
      </c>
      <c r="X103" s="88" t="str">
        <f>IF(X99="-","-",SUM(X95:X97,X99:X102)*'3k_HAP'!$E$13)</f>
        <v>-</v>
      </c>
      <c r="Y103" s="88" t="str">
        <f>IF(Y99="-","-",SUM(Y95:Y97,Y99:Y102)*'3k_HAP'!$E$13)</f>
        <v>-</v>
      </c>
      <c r="Z103" s="88" t="str">
        <f>IF(Z99="-","-",SUM(Z95:Z97,Z99:Z102)*'3k_HAP'!$E$13)</f>
        <v>-</v>
      </c>
      <c r="AA103" s="138"/>
    </row>
    <row r="104" spans="1:27" s="140" customFormat="1" ht="11.25">
      <c r="A104" s="137">
        <v>11</v>
      </c>
      <c r="B104" s="87" t="s">
        <v>225</v>
      </c>
      <c r="C104" s="87" t="str">
        <f>B104&amp;"_"&amp;D104</f>
        <v>Total_South East</v>
      </c>
      <c r="D104" s="157" t="s">
        <v>92</v>
      </c>
      <c r="E104" s="136"/>
      <c r="F104" s="139"/>
      <c r="G104" s="88">
        <f t="shared" ref="G104:N104" si="16">IF(G95="-","-",SUM(G95:G103))</f>
        <v>545.57769956999016</v>
      </c>
      <c r="H104" s="88">
        <f t="shared" si="16"/>
        <v>504.78361602047346</v>
      </c>
      <c r="I104" s="88">
        <f t="shared" si="16"/>
        <v>473.37528900418027</v>
      </c>
      <c r="J104" s="88">
        <f t="shared" si="16"/>
        <v>458.6759732297125</v>
      </c>
      <c r="K104" s="88">
        <f t="shared" si="16"/>
        <v>495.80022714644258</v>
      </c>
      <c r="L104" s="88">
        <f t="shared" si="16"/>
        <v>495.61943931440254</v>
      </c>
      <c r="M104" s="88">
        <f t="shared" si="16"/>
        <v>526.48973749348829</v>
      </c>
      <c r="N104" s="88">
        <f t="shared" si="16"/>
        <v>556.33508994061788</v>
      </c>
      <c r="O104" s="139"/>
      <c r="P104" s="88">
        <f t="shared" ref="P104:Z104" si="17">IF(P95="-","-",SUM(P95:P103))</f>
        <v>556.33508994061788</v>
      </c>
      <c r="Q104" s="88">
        <f t="shared" si="17"/>
        <v>601.56436758731616</v>
      </c>
      <c r="R104" s="88">
        <f t="shared" si="17"/>
        <v>550.09375057657951</v>
      </c>
      <c r="S104" s="88">
        <f t="shared" si="17"/>
        <v>531.6660576626349</v>
      </c>
      <c r="T104" s="88">
        <f t="shared" si="17"/>
        <v>464.19322592782402</v>
      </c>
      <c r="U104" s="88" t="str">
        <f t="shared" si="17"/>
        <v>-</v>
      </c>
      <c r="V104" s="88" t="str">
        <f t="shared" si="17"/>
        <v>-</v>
      </c>
      <c r="W104" s="88" t="str">
        <f t="shared" si="17"/>
        <v>-</v>
      </c>
      <c r="X104" s="88" t="str">
        <f t="shared" si="17"/>
        <v>-</v>
      </c>
      <c r="Y104" s="88" t="str">
        <f t="shared" si="17"/>
        <v>-</v>
      </c>
      <c r="Z104" s="88" t="str">
        <f t="shared" si="17"/>
        <v>-</v>
      </c>
      <c r="AA104" s="138"/>
    </row>
    <row r="105" spans="1:27" s="140" customFormat="1" ht="11.25">
      <c r="A105" s="137">
        <v>1</v>
      </c>
      <c r="B105" s="152" t="s">
        <v>155</v>
      </c>
      <c r="C105" s="152" t="s">
        <v>131</v>
      </c>
      <c r="D105" s="158" t="s">
        <v>97</v>
      </c>
      <c r="E105" s="154"/>
      <c r="F105" s="139"/>
      <c r="G105" s="155">
        <f>IF('3a_DF'!H$41="-","-",'3a_DF'!H$41)</f>
        <v>253.14985164432846</v>
      </c>
      <c r="H105" s="155">
        <f>IF('3a_DF'!I$41="-","-",'3a_DF'!I$41)</f>
        <v>213.57444115975193</v>
      </c>
      <c r="I105" s="155">
        <f>IF('3a_DF'!J$41="-","-",'3a_DF'!J$41)</f>
        <v>174.74989531236287</v>
      </c>
      <c r="J105" s="155">
        <f>IF('3a_DF'!K$41="-","-",'3a_DF'!K$41)</f>
        <v>160.26701947738721</v>
      </c>
      <c r="K105" s="155">
        <f>IF('3a_DF'!L$41="-","-",'3a_DF'!L$41)</f>
        <v>200.74683223176862</v>
      </c>
      <c r="L105" s="155">
        <f>IF('3a_DF'!M$41="-","-",'3a_DF'!M$41)</f>
        <v>199.05760849983216</v>
      </c>
      <c r="M105" s="155">
        <f>IF('3a_DF'!N$41="-","-",'3a_DF'!N$41)</f>
        <v>215.77106184657606</v>
      </c>
      <c r="N105" s="155">
        <f>IF('3a_DF'!O$41="-","-",'3a_DF'!O$41)</f>
        <v>243.35846990910571</v>
      </c>
      <c r="O105" s="139"/>
      <c r="P105" s="155">
        <f>IF('3a_DF'!Q$41="-","-",'3a_DF'!Q$41)</f>
        <v>243.35846990910571</v>
      </c>
      <c r="Q105" s="155">
        <f>IF('3a_DF'!R$41="-","-",'3a_DF'!R$41)</f>
        <v>281.17733015023742</v>
      </c>
      <c r="R105" s="155">
        <f>IF('3a_DF'!S$41="-","-",'3a_DF'!S$41)</f>
        <v>230.77888190073497</v>
      </c>
      <c r="S105" s="155">
        <f>IF('3a_DF'!T$41="-","-",'3a_DF'!T$41)</f>
        <v>206.31785050021912</v>
      </c>
      <c r="T105" s="155">
        <f>IF('3a_DF'!U$41="-","-",'3a_DF'!U$41)</f>
        <v>145.13269789847291</v>
      </c>
      <c r="U105" s="155" t="str">
        <f>IF('3a_DF'!V$41="-","-",'3a_DF'!V$41)</f>
        <v>-</v>
      </c>
      <c r="V105" s="155" t="str">
        <f>IF('3a_DF'!W$41="-","-",'3a_DF'!W$41)</f>
        <v>-</v>
      </c>
      <c r="W105" s="155" t="str">
        <f>IF('3a_DF'!X$41="-","-",'3a_DF'!X$41)</f>
        <v>-</v>
      </c>
      <c r="X105" s="155" t="str">
        <f>IF('3a_DF'!Y$41="-","-",'3a_DF'!Y$41)</f>
        <v>-</v>
      </c>
      <c r="Y105" s="155" t="str">
        <f>IF('3a_DF'!Z$41="-","-",'3a_DF'!Z$41)</f>
        <v>-</v>
      </c>
      <c r="Z105" s="155" t="str">
        <f>IF('3a_DF'!AA$41="-","-",'3a_DF'!AA$41)</f>
        <v>-</v>
      </c>
      <c r="AA105" s="138"/>
    </row>
    <row r="106" spans="1:27" s="140" customFormat="1" ht="11.25">
      <c r="A106" s="137">
        <v>2</v>
      </c>
      <c r="B106" s="152" t="s">
        <v>155</v>
      </c>
      <c r="C106" s="152" t="s">
        <v>133</v>
      </c>
      <c r="D106" s="158" t="s">
        <v>97</v>
      </c>
      <c r="E106" s="154"/>
      <c r="F106" s="139"/>
      <c r="G106" s="155" t="s">
        <v>132</v>
      </c>
      <c r="H106" s="155" t="s">
        <v>132</v>
      </c>
      <c r="I106" s="155" t="s">
        <v>132</v>
      </c>
      <c r="J106" s="155" t="s">
        <v>132</v>
      </c>
      <c r="K106" s="155" t="s">
        <v>132</v>
      </c>
      <c r="L106" s="155" t="s">
        <v>132</v>
      </c>
      <c r="M106" s="155" t="s">
        <v>132</v>
      </c>
      <c r="N106" s="155" t="s">
        <v>132</v>
      </c>
      <c r="O106" s="139"/>
      <c r="P106" s="155" t="s">
        <v>132</v>
      </c>
      <c r="Q106" s="155" t="s">
        <v>132</v>
      </c>
      <c r="R106" s="155" t="s">
        <v>132</v>
      </c>
      <c r="S106" s="155" t="s">
        <v>132</v>
      </c>
      <c r="T106" s="155" t="s">
        <v>132</v>
      </c>
      <c r="U106" s="155" t="s">
        <v>132</v>
      </c>
      <c r="V106" s="155" t="s">
        <v>132</v>
      </c>
      <c r="W106" s="155" t="s">
        <v>132</v>
      </c>
      <c r="X106" s="155" t="s">
        <v>132</v>
      </c>
      <c r="Y106" s="155" t="s">
        <v>132</v>
      </c>
      <c r="Z106" s="155" t="s">
        <v>132</v>
      </c>
      <c r="AA106" s="138"/>
    </row>
    <row r="107" spans="1:27" s="140" customFormat="1" ht="11.25">
      <c r="A107" s="137">
        <v>3</v>
      </c>
      <c r="B107" s="152" t="s">
        <v>220</v>
      </c>
      <c r="C107" s="152" t="s">
        <v>134</v>
      </c>
      <c r="D107" s="158" t="s">
        <v>97</v>
      </c>
      <c r="E107" s="154"/>
      <c r="F107" s="139"/>
      <c r="G107" s="155">
        <f>IF('3c_PC'!G$42="-","-",'3c_PC'!G$42)</f>
        <v>21.926269106402124</v>
      </c>
      <c r="H107" s="155">
        <f>IF('3c_PC'!H$42="-","-",'3c_PC'!H$42)</f>
        <v>21.926269106402124</v>
      </c>
      <c r="I107" s="155">
        <f>IF('3c_PC'!I$42="-","-",'3c_PC'!I$42)</f>
        <v>22.64764819235609</v>
      </c>
      <c r="J107" s="155">
        <f>IF('3c_PC'!J$42="-","-",'3c_PC'!J$42)</f>
        <v>22.505107470829557</v>
      </c>
      <c r="K107" s="155">
        <f>IF('3c_PC'!K$42="-","-",'3c_PC'!K$42)</f>
        <v>19.106297226763825</v>
      </c>
      <c r="L107" s="155">
        <f>IF('3c_PC'!L$42="-","-",'3c_PC'!L$42)</f>
        <v>19.106297226763825</v>
      </c>
      <c r="M107" s="155">
        <f>IF('3c_PC'!M$42="-","-",'3c_PC'!M$42)</f>
        <v>20.852393125569616</v>
      </c>
      <c r="N107" s="155">
        <f>IF('3c_PC'!N$42="-","-",'3c_PC'!N$42)</f>
        <v>20.849370287873604</v>
      </c>
      <c r="O107" s="139"/>
      <c r="P107" s="155">
        <f>IF('3c_PC'!P$42="-","-",'3c_PC'!P$42)</f>
        <v>20.849370287873604</v>
      </c>
      <c r="Q107" s="155">
        <f>IF('3c_PC'!Q$42="-","-",'3c_PC'!Q$42)</f>
        <v>21.503193401206047</v>
      </c>
      <c r="R107" s="155">
        <f>IF('3c_PC'!R$42="-","-",'3c_PC'!R$42)</f>
        <v>21.819481548965161</v>
      </c>
      <c r="S107" s="155">
        <f>IF('3c_PC'!S$42="-","-",'3c_PC'!S$42)</f>
        <v>25.256715910577427</v>
      </c>
      <c r="T107" s="155">
        <f>IF('3c_PC'!T$42="-","-",'3c_PC'!T$42)</f>
        <v>24.167303215101221</v>
      </c>
      <c r="U107" s="155" t="str">
        <f>IF('3c_PC'!U$42="-","-",'3c_PC'!U$42)</f>
        <v>-</v>
      </c>
      <c r="V107" s="155" t="str">
        <f>IF('3c_PC'!V$42="-","-",'3c_PC'!V$42)</f>
        <v>-</v>
      </c>
      <c r="W107" s="155" t="str">
        <f>IF('3c_PC'!W$42="-","-",'3c_PC'!W$42)</f>
        <v>-</v>
      </c>
      <c r="X107" s="155" t="str">
        <f>IF('3c_PC'!X$42="-","-",'3c_PC'!X$42)</f>
        <v>-</v>
      </c>
      <c r="Y107" s="155" t="str">
        <f>IF('3c_PC'!Y$42="-","-",'3c_PC'!Y$42)</f>
        <v>-</v>
      </c>
      <c r="Z107" s="155" t="str">
        <f>IF('3c_PC'!Z$42="-","-",'3c_PC'!Z$42)</f>
        <v>-</v>
      </c>
      <c r="AA107" s="138"/>
    </row>
    <row r="108" spans="1:27" s="140" customFormat="1" ht="11.25">
      <c r="A108" s="137">
        <v>4</v>
      </c>
      <c r="B108" s="152" t="s">
        <v>221</v>
      </c>
      <c r="C108" s="152" t="s">
        <v>135</v>
      </c>
      <c r="D108" s="158" t="s">
        <v>97</v>
      </c>
      <c r="E108" s="154"/>
      <c r="F108" s="139"/>
      <c r="G108" s="155">
        <f>IF('3e_NC-Gas'!F53="-","-",'3e_NC-Gas'!F53)</f>
        <v>117.25912991101427</v>
      </c>
      <c r="H108" s="155">
        <f>IF('3e_NC-Gas'!G53="-","-",'3e_NC-Gas'!G53)</f>
        <v>117.13912991501969</v>
      </c>
      <c r="I108" s="155">
        <f>IF('3e_NC-Gas'!H53="-","-",'3e_NC-Gas'!H53)</f>
        <v>119.52683006717739</v>
      </c>
      <c r="J108" s="155">
        <f>IF('3e_NC-Gas'!I53="-","-",'3e_NC-Gas'!I53)</f>
        <v>119.17883007879314</v>
      </c>
      <c r="K108" s="155">
        <f>IF('3e_NC-Gas'!J53="-","-",'3e_NC-Gas'!J53)</f>
        <v>121.42513481279587</v>
      </c>
      <c r="L108" s="155">
        <f>IF('3e_NC-Gas'!K53="-","-",'3e_NC-Gas'!K53)</f>
        <v>121.44913481199478</v>
      </c>
      <c r="M108" s="155">
        <f>IF('3e_NC-Gas'!L53="-","-",'3e_NC-Gas'!L53)</f>
        <v>122.70618502036943</v>
      </c>
      <c r="N108" s="155">
        <f>IF('3e_NC-Gas'!M53="-","-",'3e_NC-Gas'!M53)</f>
        <v>122.77818501796618</v>
      </c>
      <c r="O108" s="139"/>
      <c r="P108" s="155">
        <f>IF('3e_NC-Gas'!O53="-","-",'3e_NC-Gas'!O53)</f>
        <v>122.77818501796618</v>
      </c>
      <c r="Q108" s="155">
        <f>IF('3e_NC-Gas'!P53="-","-",'3e_NC-Gas'!P53)</f>
        <v>129.08535083090231</v>
      </c>
      <c r="R108" s="155">
        <f>IF('3e_NC-Gas'!Q53="-","-",'3e_NC-Gas'!Q53)</f>
        <v>128.64135084572243</v>
      </c>
      <c r="S108" s="155">
        <f>IF('3e_NC-Gas'!R53="-","-",'3e_NC-Gas'!R53)</f>
        <v>127.49027461518759</v>
      </c>
      <c r="T108" s="155">
        <f>IF('3e_NC-Gas'!S53="-","-",'3e_NC-Gas'!S53)</f>
        <v>124.82627470410817</v>
      </c>
      <c r="U108" s="155" t="str">
        <f>IF('3e_NC-Gas'!T53="-","-",'3e_NC-Gas'!T53)</f>
        <v>-</v>
      </c>
      <c r="V108" s="155" t="str">
        <f>IF('3e_NC-Gas'!U53="-","-",'3e_NC-Gas'!U53)</f>
        <v>-</v>
      </c>
      <c r="W108" s="155" t="str">
        <f>IF('3e_NC-Gas'!V53="-","-",'3e_NC-Gas'!V53)</f>
        <v>-</v>
      </c>
      <c r="X108" s="155" t="str">
        <f>IF('3e_NC-Gas'!W53="-","-",'3e_NC-Gas'!W53)</f>
        <v>-</v>
      </c>
      <c r="Y108" s="155" t="str">
        <f>IF('3e_NC-Gas'!X53="-","-",'3e_NC-Gas'!X53)</f>
        <v>-</v>
      </c>
      <c r="Z108" s="155" t="str">
        <f>IF('3e_NC-Gas'!Y53="-","-",'3e_NC-Gas'!Y53)</f>
        <v>-</v>
      </c>
      <c r="AA108" s="138"/>
    </row>
    <row r="109" spans="1:27" s="140" customFormat="1" ht="11.25">
      <c r="A109" s="137">
        <v>5</v>
      </c>
      <c r="B109" s="152" t="s">
        <v>168</v>
      </c>
      <c r="C109" s="152" t="s">
        <v>136</v>
      </c>
      <c r="D109" s="158" t="s">
        <v>97</v>
      </c>
      <c r="E109" s="154"/>
      <c r="F109" s="139"/>
      <c r="G109" s="155">
        <f>IF('3f_CPIH'!C$16="-","-",'3g_OC_'!$E$12*('3f_CPIH'!C$16/'3f_CPIH'!$G$16))</f>
        <v>87.194616340508801</v>
      </c>
      <c r="H109" s="155">
        <f>IF('3f_CPIH'!D$16="-","-",'3g_OC_'!$E$12*('3f_CPIH'!D$16/'3f_CPIH'!$G$16))</f>
        <v>87.369180136986301</v>
      </c>
      <c r="I109" s="155">
        <f>IF('3f_CPIH'!E$16="-","-",'3g_OC_'!$E$12*('3f_CPIH'!E$16/'3f_CPIH'!$G$16))</f>
        <v>87.631025831702544</v>
      </c>
      <c r="J109" s="155">
        <f>IF('3f_CPIH'!F$16="-","-",'3g_OC_'!$E$12*('3f_CPIH'!F$16/'3f_CPIH'!$G$16))</f>
        <v>88.15471722113503</v>
      </c>
      <c r="K109" s="155">
        <f>IF('3f_CPIH'!G$16="-","-",'3g_OC_'!$E$12*('3f_CPIH'!G$16/'3f_CPIH'!$G$16))</f>
        <v>89.202100000000002</v>
      </c>
      <c r="L109" s="155">
        <f>IF('3f_CPIH'!H$16="-","-",'3g_OC_'!$E$12*('3f_CPIH'!H$16/'3f_CPIH'!$G$16))</f>
        <v>90.33676467710373</v>
      </c>
      <c r="M109" s="155">
        <f>IF('3f_CPIH'!I$16="-","-",'3g_OC_'!$E$12*('3f_CPIH'!I$16/'3f_CPIH'!$G$16))</f>
        <v>91.645993150684916</v>
      </c>
      <c r="N109" s="155">
        <f>IF('3f_CPIH'!J$16="-","-",'3g_OC_'!$E$12*('3f_CPIH'!J$16/'3f_CPIH'!$G$16))</f>
        <v>92.431530234833673</v>
      </c>
      <c r="O109" s="139"/>
      <c r="P109" s="155">
        <f>IF('3f_CPIH'!L$16="-","-",'3g_OC_'!$E$12*('3f_CPIH'!L$16/'3f_CPIH'!$G$16))</f>
        <v>92.431530234833673</v>
      </c>
      <c r="Q109" s="155">
        <f>IF('3f_CPIH'!M$16="-","-",'3g_OC_'!$E$12*('3f_CPIH'!M$16/'3f_CPIH'!$G$16))</f>
        <v>93.47891301369863</v>
      </c>
      <c r="R109" s="155">
        <f>IF('3f_CPIH'!N$16="-","-",'3g_OC_'!$E$12*('3f_CPIH'!N$16/'3f_CPIH'!$G$16))</f>
        <v>94.177168199608616</v>
      </c>
      <c r="S109" s="155">
        <f>IF('3f_CPIH'!O$16="-","-",'3g_OC_'!$E$12*('3f_CPIH'!O$16/'3f_CPIH'!$G$16))</f>
        <v>94.700859589041102</v>
      </c>
      <c r="T109" s="155">
        <f>IF('3f_CPIH'!P$16="-","-",'3g_OC_'!$E$12*('3f_CPIH'!P$16/'3f_CPIH'!$G$16))</f>
        <v>94.96270528375733</v>
      </c>
      <c r="U109" s="155" t="str">
        <f>IF('3f_CPIH'!Q$16="-","-",'3g_OC_'!$E$12*('3f_CPIH'!Q$16/'3f_CPIH'!$G$16))</f>
        <v>-</v>
      </c>
      <c r="V109" s="155" t="str">
        <f>IF('3f_CPIH'!R$16="-","-",'3g_OC_'!$E$12*('3f_CPIH'!R$16/'3f_CPIH'!$G$16))</f>
        <v>-</v>
      </c>
      <c r="W109" s="155" t="str">
        <f>IF('3f_CPIH'!S$16="-","-",'3g_OC_'!$E$12*('3f_CPIH'!S$16/'3f_CPIH'!$G$16))</f>
        <v>-</v>
      </c>
      <c r="X109" s="155" t="str">
        <f>IF('3f_CPIH'!T$16="-","-",'3g_OC_'!$E$12*('3f_CPIH'!T$16/'3f_CPIH'!$G$16))</f>
        <v>-</v>
      </c>
      <c r="Y109" s="155" t="str">
        <f>IF('3f_CPIH'!U$16="-","-",'3g_OC_'!$E$12*('3f_CPIH'!U$16/'3f_CPIH'!$G$16))</f>
        <v>-</v>
      </c>
      <c r="Z109" s="155" t="str">
        <f>IF('3f_CPIH'!V$16="-","-",'3g_OC_'!$E$12*('3f_CPIH'!V$16/'3f_CPIH'!$G$16))</f>
        <v>-</v>
      </c>
      <c r="AA109" s="138"/>
    </row>
    <row r="110" spans="1:27" s="140" customFormat="1" ht="11.25">
      <c r="A110" s="137">
        <v>6</v>
      </c>
      <c r="B110" s="152" t="s">
        <v>168</v>
      </c>
      <c r="C110" s="152" t="s">
        <v>137</v>
      </c>
      <c r="D110" s="153" t="s">
        <v>97</v>
      </c>
      <c r="E110" s="154"/>
      <c r="F110" s="139"/>
      <c r="G110" s="155" t="s">
        <v>132</v>
      </c>
      <c r="H110" s="155" t="s">
        <v>132</v>
      </c>
      <c r="I110" s="155" t="s">
        <v>132</v>
      </c>
      <c r="J110" s="155" t="s">
        <v>132</v>
      </c>
      <c r="K110" s="155">
        <f>IF('3h_SMNCC'!F$30="-","-",'3h_SMNCC'!F$30)</f>
        <v>0</v>
      </c>
      <c r="L110" s="155">
        <f>IF('3h_SMNCC'!G$30="-","-",'3h_SMNCC'!G$30)</f>
        <v>-0.14839795210242812</v>
      </c>
      <c r="M110" s="155">
        <f>IF('3h_SMNCC'!H$30="-","-",'3h_SMNCC'!H$30)</f>
        <v>1.8996756847995959</v>
      </c>
      <c r="N110" s="155">
        <f>IF('3h_SMNCC'!I$30="-","-",'3h_SMNCC'!I$30)</f>
        <v>1.9653138101793148</v>
      </c>
      <c r="O110" s="139"/>
      <c r="P110" s="155">
        <f>IF('3h_SMNCC'!K$30="-","-",'3h_SMNCC'!K$30)</f>
        <v>1.9653138101793148</v>
      </c>
      <c r="Q110" s="155">
        <f>IF('3h_SMNCC'!L$30="-","-",'3h_SMNCC'!L$30)</f>
        <v>3.94070969375099</v>
      </c>
      <c r="R110" s="155">
        <f>IF('3h_SMNCC'!M$30="-","-",'3h_SMNCC'!M$30)</f>
        <v>3.6877871322225353</v>
      </c>
      <c r="S110" s="155">
        <f>IF('3h_SMNCC'!N$30="-","-",'3h_SMNCC'!N$30)</f>
        <v>5.396909444486452</v>
      </c>
      <c r="T110" s="155">
        <f>IF('3h_SMNCC'!O$30="-","-",'3h_SMNCC'!O$30)</f>
        <v>4.6837637900821658</v>
      </c>
      <c r="U110" s="155" t="str">
        <f>IF('3h_SMNCC'!P$30="-","-",'3h_SMNCC'!P$30)</f>
        <v>-</v>
      </c>
      <c r="V110" s="155" t="str">
        <f>IF('3h_SMNCC'!Q$30="-","-",'3h_SMNCC'!Q$30)</f>
        <v>-</v>
      </c>
      <c r="W110" s="155" t="str">
        <f>IF('3h_SMNCC'!R$30="-","-",'3h_SMNCC'!R$30)</f>
        <v>-</v>
      </c>
      <c r="X110" s="155" t="str">
        <f>IF('3h_SMNCC'!S$30="-","-",'3h_SMNCC'!S$30)</f>
        <v>-</v>
      </c>
      <c r="Y110" s="155" t="str">
        <f>IF('3h_SMNCC'!T$30="-","-",'3h_SMNCC'!T$30)</f>
        <v>-</v>
      </c>
      <c r="Z110" s="155" t="str">
        <f>IF('3h_SMNCC'!U$30="-","-",'3h_SMNCC'!U$30)</f>
        <v>-</v>
      </c>
      <c r="AA110" s="138"/>
    </row>
    <row r="111" spans="1:27" s="140" customFormat="1" ht="12.5" customHeight="1">
      <c r="A111" s="137">
        <v>7</v>
      </c>
      <c r="B111" s="152" t="s">
        <v>168</v>
      </c>
      <c r="C111" s="152" t="s">
        <v>124</v>
      </c>
      <c r="D111" s="153" t="s">
        <v>97</v>
      </c>
      <c r="E111" s="154"/>
      <c r="F111" s="139"/>
      <c r="G111" s="155">
        <f>IF('3f_CPIH'!C$16="-","-",'3i_PPM'!$G$12*('3f_CPIH'!C$16/'3f_CPIH'!$G$16))</f>
        <v>38.769117710371823</v>
      </c>
      <c r="H111" s="155">
        <f>IF('3f_CPIH'!D$16="-","-",'3i_PPM'!$G$12*('3f_CPIH'!D$16/'3f_CPIH'!$G$16))</f>
        <v>38.846733561643838</v>
      </c>
      <c r="I111" s="155">
        <f>IF('3f_CPIH'!E$16="-","-",'3i_PPM'!$G$12*('3f_CPIH'!E$16/'3f_CPIH'!$G$16))</f>
        <v>38.963157338551866</v>
      </c>
      <c r="J111" s="155">
        <f>IF('3f_CPIH'!F$16="-","-",'3i_PPM'!$G$12*('3f_CPIH'!F$16/'3f_CPIH'!$G$16))</f>
        <v>39.19600489236791</v>
      </c>
      <c r="K111" s="155">
        <f>IF('3f_CPIH'!G$16="-","-",'3i_PPM'!$G$12*('3f_CPIH'!G$16/'3f_CPIH'!$G$16))</f>
        <v>39.661700000000003</v>
      </c>
      <c r="L111" s="155">
        <f>IF('3f_CPIH'!H$16="-","-",'3i_PPM'!$G$12*('3f_CPIH'!H$16/'3f_CPIH'!$G$16))</f>
        <v>40.166203033268111</v>
      </c>
      <c r="M111" s="155">
        <f>IF('3f_CPIH'!I$16="-","-",'3i_PPM'!$G$12*('3f_CPIH'!I$16/'3f_CPIH'!$G$16))</f>
        <v>40.748321917808219</v>
      </c>
      <c r="N111" s="155">
        <f>IF('3f_CPIH'!J$16="-","-",'3i_PPM'!$G$12*('3f_CPIH'!J$16/'3f_CPIH'!$G$16))</f>
        <v>41.097593248532299</v>
      </c>
      <c r="O111" s="139"/>
      <c r="P111" s="155">
        <f>IF('3f_CPIH'!L$16="-","-",'3i_PPM'!$G$12*('3f_CPIH'!L$16/'3f_CPIH'!$G$16))</f>
        <v>41.097593248532299</v>
      </c>
      <c r="Q111" s="155">
        <f>IF('3f_CPIH'!M$16="-","-",'3i_PPM'!$G$12*('3f_CPIH'!M$16/'3f_CPIH'!$G$16))</f>
        <v>41.563288356164385</v>
      </c>
      <c r="R111" s="155">
        <f>IF('3f_CPIH'!N$16="-","-",'3i_PPM'!$G$12*('3f_CPIH'!N$16/'3f_CPIH'!$G$16))</f>
        <v>41.87375176125245</v>
      </c>
      <c r="S111" s="155">
        <f>IF('3f_CPIH'!O$16="-","-",'3i_PPM'!$G$12*('3f_CPIH'!O$16/'3f_CPIH'!$G$16))</f>
        <v>42.1065993150685</v>
      </c>
      <c r="T111" s="155">
        <f>IF('3f_CPIH'!P$16="-","-",'3i_PPM'!$G$12*('3f_CPIH'!P$16/'3f_CPIH'!$G$16))</f>
        <v>42.223023091976515</v>
      </c>
      <c r="U111" s="155" t="str">
        <f>IF('3f_CPIH'!Q$16="-","-",'3i_PPM'!$G$12*('3f_CPIH'!Q$16/'3f_CPIH'!$G$16))</f>
        <v>-</v>
      </c>
      <c r="V111" s="155" t="str">
        <f>IF('3f_CPIH'!R$16="-","-",'3i_PPM'!$G$12*('3f_CPIH'!R$16/'3f_CPIH'!$G$16))</f>
        <v>-</v>
      </c>
      <c r="W111" s="155" t="str">
        <f>IF('3f_CPIH'!S$16="-","-",'3i_PPM'!$G$12*('3f_CPIH'!S$16/'3f_CPIH'!$G$16))</f>
        <v>-</v>
      </c>
      <c r="X111" s="155" t="str">
        <f>IF('3f_CPIH'!T$16="-","-",'3i_PPM'!$G$12*('3f_CPIH'!T$16/'3f_CPIH'!$G$16))</f>
        <v>-</v>
      </c>
      <c r="Y111" s="155" t="str">
        <f>IF('3f_CPIH'!U$16="-","-",'3i_PPM'!$G$12*('3f_CPIH'!U$16/'3f_CPIH'!$G$16))</f>
        <v>-</v>
      </c>
      <c r="Z111" s="155" t="str">
        <f>IF('3f_CPIH'!V$16="-","-",'3i_PPM'!$G$12*('3f_CPIH'!V$16/'3f_CPIH'!$G$16))</f>
        <v>-</v>
      </c>
      <c r="AA111" s="138"/>
    </row>
    <row r="112" spans="1:27" s="140" customFormat="1" ht="11.25">
      <c r="A112" s="137">
        <v>9</v>
      </c>
      <c r="B112" s="152" t="s">
        <v>138</v>
      </c>
      <c r="C112" s="152" t="s">
        <v>222</v>
      </c>
      <c r="D112" s="153" t="s">
        <v>97</v>
      </c>
      <c r="E112" s="154"/>
      <c r="F112" s="139"/>
      <c r="G112" s="155">
        <f>IF(G107="-","-",SUM(G105:G111)*'3j_EBIT'!$E$12)</f>
        <v>10.038414735914131</v>
      </c>
      <c r="H112" s="155">
        <f>IF(H107="-","-",SUM(H105:H111)*'3j_EBIT'!$E$12)</f>
        <v>9.2744782411440401</v>
      </c>
      <c r="I112" s="155">
        <f>IF(I107="-","-",SUM(I105:I111)*'3j_EBIT'!$E$12)</f>
        <v>8.5900674069819765</v>
      </c>
      <c r="J112" s="155">
        <f>IF(J107="-","-",SUM(J105:J111)*'3j_EBIT'!$E$12)</f>
        <v>8.3147149215934526</v>
      </c>
      <c r="K112" s="155">
        <f>IF(K107="-","-",SUM(K105:K111)*'3j_EBIT'!$E$12)</f>
        <v>9.1057115008070859</v>
      </c>
      <c r="L112" s="155">
        <f>IF(L107="-","-",SUM(L105:L111)*'3j_EBIT'!$E$12)</f>
        <v>9.1023326762295884</v>
      </c>
      <c r="M112" s="155">
        <f>IF(M107="-","-",SUM(M105:M111)*'3j_EBIT'!$E$12)</f>
        <v>9.5605024802848071</v>
      </c>
      <c r="N112" s="155">
        <f>IF(N107="-","-",SUM(N105:N111)*'3j_EBIT'!$E$12)</f>
        <v>10.119401597864449</v>
      </c>
      <c r="O112" s="139"/>
      <c r="P112" s="155">
        <f>IF(P107="-","-",SUM(P105:P111)*'3j_EBIT'!$E$11)</f>
        <v>10.119401597864449</v>
      </c>
      <c r="Q112" s="155">
        <f>IF(Q107="-","-",SUM(Q105:Q111)*'3j_EBIT'!$E$11)</f>
        <v>11.054262476517351</v>
      </c>
      <c r="R112" s="155">
        <f>IF(R107="-","-",SUM(R105:R111)*'3j_EBIT'!$E$11)</f>
        <v>10.090310065452586</v>
      </c>
      <c r="S112" s="155">
        <f>IF(S107="-","-",SUM(S105:S111)*'3j_EBIT'!$E$11)</f>
        <v>9.7085820471668676</v>
      </c>
      <c r="T112" s="155">
        <f>IF(T107="-","-",SUM(T105:T111)*'3j_EBIT'!$E$11)</f>
        <v>8.4443660343043945</v>
      </c>
      <c r="U112" s="155" t="str">
        <f>IF(U107="-","-",SUM(U105:U111)*'3j_EBIT'!$E$11)</f>
        <v>-</v>
      </c>
      <c r="V112" s="155" t="str">
        <f>IF(V107="-","-",SUM(V105:V111)*'3j_EBIT'!$E$11)</f>
        <v>-</v>
      </c>
      <c r="W112" s="155" t="str">
        <f>IF(W107="-","-",SUM(W105:W111)*'3j_EBIT'!$E$11)</f>
        <v>-</v>
      </c>
      <c r="X112" s="155" t="str">
        <f>IF(X107="-","-",SUM(X105:X111)*'3j_EBIT'!$E$11)</f>
        <v>-</v>
      </c>
      <c r="Y112" s="155" t="str">
        <f>IF(Y107="-","-",SUM(Y105:Y111)*'3j_EBIT'!$E$11)</f>
        <v>-</v>
      </c>
      <c r="Z112" s="155" t="str">
        <f>IF(Z107="-","-",SUM(Z105:Z111)*'3j_EBIT'!$E$11)</f>
        <v>-</v>
      </c>
      <c r="AA112" s="138"/>
    </row>
    <row r="113" spans="1:27" s="140" customFormat="1" ht="11.25">
      <c r="A113" s="137">
        <v>10</v>
      </c>
      <c r="B113" s="152" t="s">
        <v>223</v>
      </c>
      <c r="C113" s="156" t="s">
        <v>224</v>
      </c>
      <c r="D113" s="153" t="s">
        <v>97</v>
      </c>
      <c r="E113" s="154"/>
      <c r="F113" s="139"/>
      <c r="G113" s="155">
        <f>IF(G109="-","-",SUM(G105:G107,G109:G112)*'3k_HAP'!$E$13)</f>
        <v>6.018596944298908</v>
      </c>
      <c r="H113" s="155">
        <f>IF(H109="-","-",SUM(H105:H107,H109:H112)*'3k_HAP'!$E$13)</f>
        <v>5.4316807273969943</v>
      </c>
      <c r="I113" s="155">
        <f>IF(I109="-","-",SUM(I105:I107,I109:I112)*'3k_HAP'!$E$13)</f>
        <v>4.8693300471539072</v>
      </c>
      <c r="J113" s="155">
        <f>IF(J109="-","-",SUM(J105:J107,J109:J112)*'3k_HAP'!$E$13)</f>
        <v>4.6622443742796875</v>
      </c>
      <c r="K113" s="155">
        <f>IF(K109="-","-",SUM(K105:K107,K109:K112)*'3k_HAP'!$E$13)</f>
        <v>5.2388812862856904</v>
      </c>
      <c r="L113" s="155">
        <f>IF(L109="-","-",SUM(L105:L107,L109:L112)*'3k_HAP'!$E$13)</f>
        <v>5.2359262522865917</v>
      </c>
      <c r="M113" s="155">
        <f>IF(M109="-","-",SUM(M105:M107,M109:M112)*'3k_HAP'!$E$13)</f>
        <v>5.5705776396799926</v>
      </c>
      <c r="N113" s="155">
        <f>IF(N109="-","-",SUM(N105:N107,N109:N112)*'3k_HAP'!$E$13)</f>
        <v>6.0001992035331035</v>
      </c>
      <c r="O113" s="139"/>
      <c r="P113" s="155">
        <f>IF(P109="-","-",SUM(P105:P107,P109:P112)*'3k_HAP'!$E$13)</f>
        <v>6.0001992035331035</v>
      </c>
      <c r="Q113" s="155">
        <f>IF(Q109="-","-",SUM(Q105:Q107,Q109:Q112)*'3k_HAP'!$E$13)</f>
        <v>6.6282398031177463</v>
      </c>
      <c r="R113" s="155">
        <f>IF(R109="-","-",SUM(R105:R107,R109:R112)*'3k_HAP'!$E$13)</f>
        <v>5.8919392794851868</v>
      </c>
      <c r="S113" s="155">
        <f>IF(S109="-","-",SUM(S105:S107,S109:S112)*'3k_HAP'!$E$13)</f>
        <v>5.6146407335648361</v>
      </c>
      <c r="T113" s="155">
        <f>IF(T109="-","-",SUM(T105:T107,T109:T112)*'3k_HAP'!$E$13)</f>
        <v>4.6794665142118008</v>
      </c>
      <c r="U113" s="155" t="str">
        <f>IF(U109="-","-",SUM(U105:U107,U109:U112)*'3k_HAP'!$E$13)</f>
        <v>-</v>
      </c>
      <c r="V113" s="155" t="str">
        <f>IF(V109="-","-",SUM(V105:V107,V109:V112)*'3k_HAP'!$E$13)</f>
        <v>-</v>
      </c>
      <c r="W113" s="155" t="str">
        <f>IF(W109="-","-",SUM(W105:W107,W109:W112)*'3k_HAP'!$E$13)</f>
        <v>-</v>
      </c>
      <c r="X113" s="155" t="str">
        <f>IF(X109="-","-",SUM(X105:X107,X109:X112)*'3k_HAP'!$E$13)</f>
        <v>-</v>
      </c>
      <c r="Y113" s="155" t="str">
        <f>IF(Y109="-","-",SUM(Y105:Y107,Y109:Y112)*'3k_HAP'!$E$13)</f>
        <v>-</v>
      </c>
      <c r="Z113" s="155" t="str">
        <f>IF(Z109="-","-",SUM(Z105:Z107,Z109:Z112)*'3k_HAP'!$E$13)</f>
        <v>-</v>
      </c>
      <c r="AA113" s="138"/>
    </row>
    <row r="114" spans="1:27" s="140" customFormat="1" ht="11.25">
      <c r="A114" s="137">
        <v>11</v>
      </c>
      <c r="B114" s="152" t="s">
        <v>225</v>
      </c>
      <c r="C114" s="152" t="str">
        <f>B114&amp;"_"&amp;D114</f>
        <v>Total_South Wales</v>
      </c>
      <c r="D114" s="153" t="s">
        <v>97</v>
      </c>
      <c r="E114" s="154"/>
      <c r="F114" s="139"/>
      <c r="G114" s="155">
        <f t="shared" ref="G114:N114" si="18">IF(G105="-","-",SUM(G105:G113))</f>
        <v>534.35599639283851</v>
      </c>
      <c r="H114" s="155">
        <f t="shared" si="18"/>
        <v>493.56191284834489</v>
      </c>
      <c r="I114" s="155">
        <f t="shared" si="18"/>
        <v>456.97795419628665</v>
      </c>
      <c r="J114" s="155">
        <f t="shared" si="18"/>
        <v>442.27863843638602</v>
      </c>
      <c r="K114" s="155">
        <f t="shared" si="18"/>
        <v>484.48665705842109</v>
      </c>
      <c r="L114" s="155">
        <f t="shared" si="18"/>
        <v>484.3058692253764</v>
      </c>
      <c r="M114" s="155">
        <f t="shared" si="18"/>
        <v>508.75471086577267</v>
      </c>
      <c r="N114" s="155">
        <f t="shared" si="18"/>
        <v>538.60006330988836</v>
      </c>
      <c r="O114" s="139"/>
      <c r="P114" s="155">
        <f t="shared" ref="P114:Z114" si="19">IF(P105="-","-",SUM(P105:P113))</f>
        <v>538.60006330988836</v>
      </c>
      <c r="Q114" s="155">
        <f t="shared" si="19"/>
        <v>588.43128772559498</v>
      </c>
      <c r="R114" s="155">
        <f t="shared" si="19"/>
        <v>536.96067073344398</v>
      </c>
      <c r="S114" s="155">
        <f t="shared" si="19"/>
        <v>516.59243215531183</v>
      </c>
      <c r="T114" s="155">
        <f t="shared" si="19"/>
        <v>449.11960053201449</v>
      </c>
      <c r="U114" s="155" t="str">
        <f t="shared" si="19"/>
        <v>-</v>
      </c>
      <c r="V114" s="155" t="str">
        <f t="shared" si="19"/>
        <v>-</v>
      </c>
      <c r="W114" s="155" t="str">
        <f t="shared" si="19"/>
        <v>-</v>
      </c>
      <c r="X114" s="155" t="str">
        <f t="shared" si="19"/>
        <v>-</v>
      </c>
      <c r="Y114" s="155" t="str">
        <f t="shared" si="19"/>
        <v>-</v>
      </c>
      <c r="Z114" s="155" t="str">
        <f t="shared" si="19"/>
        <v>-</v>
      </c>
      <c r="AA114" s="138"/>
    </row>
    <row r="115" spans="1:27" s="140" customFormat="1" ht="11.25">
      <c r="A115" s="137">
        <v>1</v>
      </c>
      <c r="B115" s="87" t="s">
        <v>155</v>
      </c>
      <c r="C115" s="87" t="s">
        <v>131</v>
      </c>
      <c r="D115" s="150" t="s">
        <v>96</v>
      </c>
      <c r="E115" s="136"/>
      <c r="F115" s="139"/>
      <c r="G115" s="88">
        <f>IF('3a_DF'!H$41="-","-",'3a_DF'!H$41)</f>
        <v>253.14985164432846</v>
      </c>
      <c r="H115" s="88">
        <f>IF('3a_DF'!I$41="-","-",'3a_DF'!I$41)</f>
        <v>213.57444115975193</v>
      </c>
      <c r="I115" s="88">
        <f>IF('3a_DF'!J$41="-","-",'3a_DF'!J$41)</f>
        <v>174.74989531236287</v>
      </c>
      <c r="J115" s="88">
        <f>IF('3a_DF'!K$41="-","-",'3a_DF'!K$41)</f>
        <v>160.26701947738721</v>
      </c>
      <c r="K115" s="88">
        <f>IF('3a_DF'!L$41="-","-",'3a_DF'!L$41)</f>
        <v>200.74683223176862</v>
      </c>
      <c r="L115" s="88">
        <f>IF('3a_DF'!M$41="-","-",'3a_DF'!M$41)</f>
        <v>199.05760849983216</v>
      </c>
      <c r="M115" s="88">
        <f>IF('3a_DF'!N$41="-","-",'3a_DF'!N$41)</f>
        <v>215.77106184657606</v>
      </c>
      <c r="N115" s="88">
        <f>IF('3a_DF'!O$41="-","-",'3a_DF'!O$41)</f>
        <v>243.35846990910571</v>
      </c>
      <c r="O115" s="139"/>
      <c r="P115" s="88">
        <f>IF('3a_DF'!Q$41="-","-",'3a_DF'!Q$41)</f>
        <v>243.35846990910571</v>
      </c>
      <c r="Q115" s="88">
        <f>IF('3a_DF'!R$41="-","-",'3a_DF'!R$41)</f>
        <v>281.17733015023742</v>
      </c>
      <c r="R115" s="88">
        <f>IF('3a_DF'!S$41="-","-",'3a_DF'!S$41)</f>
        <v>230.77888190073497</v>
      </c>
      <c r="S115" s="88">
        <f>IF('3a_DF'!T$41="-","-",'3a_DF'!T$41)</f>
        <v>206.31785050021912</v>
      </c>
      <c r="T115" s="88">
        <f>IF('3a_DF'!U$41="-","-",'3a_DF'!U$41)</f>
        <v>145.13269789847291</v>
      </c>
      <c r="U115" s="88" t="str">
        <f>IF('3a_DF'!V$41="-","-",'3a_DF'!V$41)</f>
        <v>-</v>
      </c>
      <c r="V115" s="88" t="str">
        <f>IF('3a_DF'!W$41="-","-",'3a_DF'!W$41)</f>
        <v>-</v>
      </c>
      <c r="W115" s="88" t="str">
        <f>IF('3a_DF'!X$41="-","-",'3a_DF'!X$41)</f>
        <v>-</v>
      </c>
      <c r="X115" s="88" t="str">
        <f>IF('3a_DF'!Y$41="-","-",'3a_DF'!Y$41)</f>
        <v>-</v>
      </c>
      <c r="Y115" s="88" t="str">
        <f>IF('3a_DF'!Z$41="-","-",'3a_DF'!Z$41)</f>
        <v>-</v>
      </c>
      <c r="Z115" s="88" t="str">
        <f>IF('3a_DF'!AA$41="-","-",'3a_DF'!AA$41)</f>
        <v>-</v>
      </c>
      <c r="AA115" s="138"/>
    </row>
    <row r="116" spans="1:27" s="140" customFormat="1" ht="11.25">
      <c r="A116" s="137">
        <v>2</v>
      </c>
      <c r="B116" s="87" t="s">
        <v>155</v>
      </c>
      <c r="C116" s="87" t="s">
        <v>133</v>
      </c>
      <c r="D116" s="150" t="s">
        <v>96</v>
      </c>
      <c r="E116" s="136"/>
      <c r="F116" s="139"/>
      <c r="G116" s="88" t="s">
        <v>132</v>
      </c>
      <c r="H116" s="88" t="s">
        <v>132</v>
      </c>
      <c r="I116" s="88" t="s">
        <v>132</v>
      </c>
      <c r="J116" s="88" t="s">
        <v>132</v>
      </c>
      <c r="K116" s="88" t="s">
        <v>132</v>
      </c>
      <c r="L116" s="88" t="s">
        <v>132</v>
      </c>
      <c r="M116" s="88" t="s">
        <v>132</v>
      </c>
      <c r="N116" s="88" t="s">
        <v>132</v>
      </c>
      <c r="O116" s="139"/>
      <c r="P116" s="88" t="s">
        <v>132</v>
      </c>
      <c r="Q116" s="88" t="s">
        <v>132</v>
      </c>
      <c r="R116" s="88" t="s">
        <v>132</v>
      </c>
      <c r="S116" s="88" t="s">
        <v>132</v>
      </c>
      <c r="T116" s="88" t="s">
        <v>132</v>
      </c>
      <c r="U116" s="88" t="s">
        <v>132</v>
      </c>
      <c r="V116" s="88" t="s">
        <v>132</v>
      </c>
      <c r="W116" s="88" t="s">
        <v>132</v>
      </c>
      <c r="X116" s="88" t="s">
        <v>132</v>
      </c>
      <c r="Y116" s="88" t="s">
        <v>132</v>
      </c>
      <c r="Z116" s="88" t="s">
        <v>132</v>
      </c>
      <c r="AA116" s="138"/>
    </row>
    <row r="117" spans="1:27" s="140" customFormat="1" ht="11.25">
      <c r="A117" s="137">
        <v>3</v>
      </c>
      <c r="B117" s="87" t="s">
        <v>220</v>
      </c>
      <c r="C117" s="87" t="s">
        <v>134</v>
      </c>
      <c r="D117" s="150" t="s">
        <v>96</v>
      </c>
      <c r="E117" s="136"/>
      <c r="F117" s="139"/>
      <c r="G117" s="88">
        <f>IF('3c_PC'!G$42="-","-",'3c_PC'!G$42)</f>
        <v>21.926269106402124</v>
      </c>
      <c r="H117" s="88">
        <f>IF('3c_PC'!H$42="-","-",'3c_PC'!H$42)</f>
        <v>21.926269106402124</v>
      </c>
      <c r="I117" s="88">
        <f>IF('3c_PC'!I$42="-","-",'3c_PC'!I$42)</f>
        <v>22.64764819235609</v>
      </c>
      <c r="J117" s="88">
        <f>IF('3c_PC'!J$42="-","-",'3c_PC'!J$42)</f>
        <v>22.505107470829557</v>
      </c>
      <c r="K117" s="88">
        <f>IF('3c_PC'!K$42="-","-",'3c_PC'!K$42)</f>
        <v>19.106297226763825</v>
      </c>
      <c r="L117" s="88">
        <f>IF('3c_PC'!L$42="-","-",'3c_PC'!L$42)</f>
        <v>19.106297226763825</v>
      </c>
      <c r="M117" s="88">
        <f>IF('3c_PC'!M$42="-","-",'3c_PC'!M$42)</f>
        <v>20.852393125569616</v>
      </c>
      <c r="N117" s="88">
        <f>IF('3c_PC'!N$42="-","-",'3c_PC'!N$42)</f>
        <v>20.849370287873604</v>
      </c>
      <c r="O117" s="139"/>
      <c r="P117" s="88">
        <f>IF('3c_PC'!P$42="-","-",'3c_PC'!P$42)</f>
        <v>20.849370287873604</v>
      </c>
      <c r="Q117" s="88">
        <f>IF('3c_PC'!Q$42="-","-",'3c_PC'!Q$42)</f>
        <v>21.503193401206047</v>
      </c>
      <c r="R117" s="88">
        <f>IF('3c_PC'!R$42="-","-",'3c_PC'!R$42)</f>
        <v>21.819481548965161</v>
      </c>
      <c r="S117" s="88">
        <f>IF('3c_PC'!S$42="-","-",'3c_PC'!S$42)</f>
        <v>25.256715910577427</v>
      </c>
      <c r="T117" s="88">
        <f>IF('3c_PC'!T$42="-","-",'3c_PC'!T$42)</f>
        <v>24.167303215101221</v>
      </c>
      <c r="U117" s="88" t="str">
        <f>IF('3c_PC'!U$42="-","-",'3c_PC'!U$42)</f>
        <v>-</v>
      </c>
      <c r="V117" s="88" t="str">
        <f>IF('3c_PC'!V$42="-","-",'3c_PC'!V$42)</f>
        <v>-</v>
      </c>
      <c r="W117" s="88" t="str">
        <f>IF('3c_PC'!W$42="-","-",'3c_PC'!W$42)</f>
        <v>-</v>
      </c>
      <c r="X117" s="88" t="str">
        <f>IF('3c_PC'!X$42="-","-",'3c_PC'!X$42)</f>
        <v>-</v>
      </c>
      <c r="Y117" s="88" t="str">
        <f>IF('3c_PC'!Y$42="-","-",'3c_PC'!Y$42)</f>
        <v>-</v>
      </c>
      <c r="Z117" s="88" t="str">
        <f>IF('3c_PC'!Z$42="-","-",'3c_PC'!Z$42)</f>
        <v>-</v>
      </c>
      <c r="AA117" s="138"/>
    </row>
    <row r="118" spans="1:27" s="140" customFormat="1" ht="11.25">
      <c r="A118" s="137">
        <v>4</v>
      </c>
      <c r="B118" s="87" t="s">
        <v>221</v>
      </c>
      <c r="C118" s="87" t="s">
        <v>135</v>
      </c>
      <c r="D118" s="150" t="s">
        <v>96</v>
      </c>
      <c r="E118" s="136"/>
      <c r="F118" s="139"/>
      <c r="G118" s="88">
        <f>IF('3e_NC-Gas'!F54="-","-",'3e_NC-Gas'!F54)</f>
        <v>131.21426541432564</v>
      </c>
      <c r="H118" s="88">
        <f>IF('3e_NC-Gas'!G54="-","-",'3e_NC-Gas'!G54)</f>
        <v>131.09426542047683</v>
      </c>
      <c r="I118" s="88">
        <f>IF('3e_NC-Gas'!H54="-","-",'3e_NC-Gas'!H54)</f>
        <v>135.2478202516063</v>
      </c>
      <c r="J118" s="88">
        <f>IF('3e_NC-Gas'!I54="-","-",'3e_NC-Gas'!I54)</f>
        <v>134.89982026944477</v>
      </c>
      <c r="K118" s="88">
        <f>IF('3e_NC-Gas'!J54="-","-",'3e_NC-Gas'!J54)</f>
        <v>133.31609533843078</v>
      </c>
      <c r="L118" s="88">
        <f>IF('3e_NC-Gas'!K54="-","-",'3e_NC-Gas'!K54)</f>
        <v>133.34009533720052</v>
      </c>
      <c r="M118" s="88">
        <f>IF('3e_NC-Gas'!L54="-","-",'3e_NC-Gas'!L54)</f>
        <v>140.85566212422739</v>
      </c>
      <c r="N118" s="88">
        <f>IF('3e_NC-Gas'!M54="-","-",'3e_NC-Gas'!M54)</f>
        <v>140.9276621205367</v>
      </c>
      <c r="O118" s="139"/>
      <c r="P118" s="88">
        <f>IF('3e_NC-Gas'!O54="-","-",'3e_NC-Gas'!O54)</f>
        <v>140.9276621205367</v>
      </c>
      <c r="Q118" s="88">
        <f>IF('3e_NC-Gas'!P54="-","-",'3e_NC-Gas'!P54)</f>
        <v>150.79038998511555</v>
      </c>
      <c r="R118" s="88">
        <f>IF('3e_NC-Gas'!Q54="-","-",'3e_NC-Gas'!Q54)</f>
        <v>150.34639000787499</v>
      </c>
      <c r="S118" s="88">
        <f>IF('3e_NC-Gas'!R54="-","-",'3e_NC-Gas'!R54)</f>
        <v>142.51282308408926</v>
      </c>
      <c r="T118" s="88">
        <f>IF('3e_NC-Gas'!S54="-","-",'3e_NC-Gas'!S54)</f>
        <v>139.8488232206459</v>
      </c>
      <c r="U118" s="88" t="str">
        <f>IF('3e_NC-Gas'!T54="-","-",'3e_NC-Gas'!T54)</f>
        <v>-</v>
      </c>
      <c r="V118" s="88" t="str">
        <f>IF('3e_NC-Gas'!U54="-","-",'3e_NC-Gas'!U54)</f>
        <v>-</v>
      </c>
      <c r="W118" s="88" t="str">
        <f>IF('3e_NC-Gas'!V54="-","-",'3e_NC-Gas'!V54)</f>
        <v>-</v>
      </c>
      <c r="X118" s="88" t="str">
        <f>IF('3e_NC-Gas'!W54="-","-",'3e_NC-Gas'!W54)</f>
        <v>-</v>
      </c>
      <c r="Y118" s="88" t="str">
        <f>IF('3e_NC-Gas'!X54="-","-",'3e_NC-Gas'!X54)</f>
        <v>-</v>
      </c>
      <c r="Z118" s="88" t="str">
        <f>IF('3e_NC-Gas'!Y54="-","-",'3e_NC-Gas'!Y54)</f>
        <v>-</v>
      </c>
      <c r="AA118" s="138"/>
    </row>
    <row r="119" spans="1:27" s="140" customFormat="1" ht="11.25">
      <c r="A119" s="137">
        <v>5</v>
      </c>
      <c r="B119" s="87" t="s">
        <v>168</v>
      </c>
      <c r="C119" s="87" t="s">
        <v>136</v>
      </c>
      <c r="D119" s="157" t="s">
        <v>96</v>
      </c>
      <c r="E119" s="136"/>
      <c r="F119" s="139"/>
      <c r="G119" s="88">
        <f>IF('3f_CPIH'!C$16="-","-",'3g_OC_'!$E$12*('3f_CPIH'!C$16/'3f_CPIH'!$G$16))</f>
        <v>87.194616340508801</v>
      </c>
      <c r="H119" s="88">
        <f>IF('3f_CPIH'!D$16="-","-",'3g_OC_'!$E$12*('3f_CPIH'!D$16/'3f_CPIH'!$G$16))</f>
        <v>87.369180136986301</v>
      </c>
      <c r="I119" s="88">
        <f>IF('3f_CPIH'!E$16="-","-",'3g_OC_'!$E$12*('3f_CPIH'!E$16/'3f_CPIH'!$G$16))</f>
        <v>87.631025831702544</v>
      </c>
      <c r="J119" s="88">
        <f>IF('3f_CPIH'!F$16="-","-",'3g_OC_'!$E$12*('3f_CPIH'!F$16/'3f_CPIH'!$G$16))</f>
        <v>88.15471722113503</v>
      </c>
      <c r="K119" s="88">
        <f>IF('3f_CPIH'!G$16="-","-",'3g_OC_'!$E$12*('3f_CPIH'!G$16/'3f_CPIH'!$G$16))</f>
        <v>89.202100000000002</v>
      </c>
      <c r="L119" s="88">
        <f>IF('3f_CPIH'!H$16="-","-",'3g_OC_'!$E$12*('3f_CPIH'!H$16/'3f_CPIH'!$G$16))</f>
        <v>90.33676467710373</v>
      </c>
      <c r="M119" s="88">
        <f>IF('3f_CPIH'!I$16="-","-",'3g_OC_'!$E$12*('3f_CPIH'!I$16/'3f_CPIH'!$G$16))</f>
        <v>91.645993150684916</v>
      </c>
      <c r="N119" s="88">
        <f>IF('3f_CPIH'!J$16="-","-",'3g_OC_'!$E$12*('3f_CPIH'!J$16/'3f_CPIH'!$G$16))</f>
        <v>92.431530234833673</v>
      </c>
      <c r="O119" s="139"/>
      <c r="P119" s="88">
        <f>IF('3f_CPIH'!L$16="-","-",'3g_OC_'!$E$12*('3f_CPIH'!L$16/'3f_CPIH'!$G$16))</f>
        <v>92.431530234833673</v>
      </c>
      <c r="Q119" s="88">
        <f>IF('3f_CPIH'!M$16="-","-",'3g_OC_'!$E$12*('3f_CPIH'!M$16/'3f_CPIH'!$G$16))</f>
        <v>93.47891301369863</v>
      </c>
      <c r="R119" s="88">
        <f>IF('3f_CPIH'!N$16="-","-",'3g_OC_'!$E$12*('3f_CPIH'!N$16/'3f_CPIH'!$G$16))</f>
        <v>94.177168199608616</v>
      </c>
      <c r="S119" s="88">
        <f>IF('3f_CPIH'!O$16="-","-",'3g_OC_'!$E$12*('3f_CPIH'!O$16/'3f_CPIH'!$G$16))</f>
        <v>94.700859589041102</v>
      </c>
      <c r="T119" s="88">
        <f>IF('3f_CPIH'!P$16="-","-",'3g_OC_'!$E$12*('3f_CPIH'!P$16/'3f_CPIH'!$G$16))</f>
        <v>94.96270528375733</v>
      </c>
      <c r="U119" s="88" t="str">
        <f>IF('3f_CPIH'!Q$16="-","-",'3g_OC_'!$E$12*('3f_CPIH'!Q$16/'3f_CPIH'!$G$16))</f>
        <v>-</v>
      </c>
      <c r="V119" s="88" t="str">
        <f>IF('3f_CPIH'!R$16="-","-",'3g_OC_'!$E$12*('3f_CPIH'!R$16/'3f_CPIH'!$G$16))</f>
        <v>-</v>
      </c>
      <c r="W119" s="88" t="str">
        <f>IF('3f_CPIH'!S$16="-","-",'3g_OC_'!$E$12*('3f_CPIH'!S$16/'3f_CPIH'!$G$16))</f>
        <v>-</v>
      </c>
      <c r="X119" s="88" t="str">
        <f>IF('3f_CPIH'!T$16="-","-",'3g_OC_'!$E$12*('3f_CPIH'!T$16/'3f_CPIH'!$G$16))</f>
        <v>-</v>
      </c>
      <c r="Y119" s="88" t="str">
        <f>IF('3f_CPIH'!U$16="-","-",'3g_OC_'!$E$12*('3f_CPIH'!U$16/'3f_CPIH'!$G$16))</f>
        <v>-</v>
      </c>
      <c r="Z119" s="88" t="str">
        <f>IF('3f_CPIH'!V$16="-","-",'3g_OC_'!$E$12*('3f_CPIH'!V$16/'3f_CPIH'!$G$16))</f>
        <v>-</v>
      </c>
      <c r="AA119" s="138"/>
    </row>
    <row r="120" spans="1:27" s="140" customFormat="1" ht="11.25">
      <c r="A120" s="137">
        <v>6</v>
      </c>
      <c r="B120" s="87" t="s">
        <v>168</v>
      </c>
      <c r="C120" s="87" t="s">
        <v>137</v>
      </c>
      <c r="D120" s="157" t="s">
        <v>96</v>
      </c>
      <c r="E120" s="136"/>
      <c r="F120" s="139"/>
      <c r="G120" s="88" t="s">
        <v>132</v>
      </c>
      <c r="H120" s="88" t="s">
        <v>132</v>
      </c>
      <c r="I120" s="88" t="s">
        <v>132</v>
      </c>
      <c r="J120" s="88" t="s">
        <v>132</v>
      </c>
      <c r="K120" s="88">
        <f>IF('3h_SMNCC'!F$30="-","-",'3h_SMNCC'!F$30)</f>
        <v>0</v>
      </c>
      <c r="L120" s="88">
        <f>IF('3h_SMNCC'!G$30="-","-",'3h_SMNCC'!G$30)</f>
        <v>-0.14839795210242812</v>
      </c>
      <c r="M120" s="88">
        <f>IF('3h_SMNCC'!H$30="-","-",'3h_SMNCC'!H$30)</f>
        <v>1.8996756847995959</v>
      </c>
      <c r="N120" s="88">
        <f>IF('3h_SMNCC'!I$30="-","-",'3h_SMNCC'!I$30)</f>
        <v>1.9653138101793148</v>
      </c>
      <c r="O120" s="139"/>
      <c r="P120" s="88">
        <f>IF('3h_SMNCC'!K$30="-","-",'3h_SMNCC'!K$30)</f>
        <v>1.9653138101793148</v>
      </c>
      <c r="Q120" s="88">
        <f>IF('3h_SMNCC'!L$30="-","-",'3h_SMNCC'!L$30)</f>
        <v>3.94070969375099</v>
      </c>
      <c r="R120" s="88">
        <f>IF('3h_SMNCC'!M$30="-","-",'3h_SMNCC'!M$30)</f>
        <v>3.6877871322225353</v>
      </c>
      <c r="S120" s="88">
        <f>IF('3h_SMNCC'!N$30="-","-",'3h_SMNCC'!N$30)</f>
        <v>5.396909444486452</v>
      </c>
      <c r="T120" s="88">
        <f>IF('3h_SMNCC'!O$30="-","-",'3h_SMNCC'!O$30)</f>
        <v>4.6837637900821658</v>
      </c>
      <c r="U120" s="88" t="str">
        <f>IF('3h_SMNCC'!P$30="-","-",'3h_SMNCC'!P$30)</f>
        <v>-</v>
      </c>
      <c r="V120" s="88" t="str">
        <f>IF('3h_SMNCC'!Q$30="-","-",'3h_SMNCC'!Q$30)</f>
        <v>-</v>
      </c>
      <c r="W120" s="88" t="str">
        <f>IF('3h_SMNCC'!R$30="-","-",'3h_SMNCC'!R$30)</f>
        <v>-</v>
      </c>
      <c r="X120" s="88" t="str">
        <f>IF('3h_SMNCC'!S$30="-","-",'3h_SMNCC'!S$30)</f>
        <v>-</v>
      </c>
      <c r="Y120" s="88" t="str">
        <f>IF('3h_SMNCC'!T$30="-","-",'3h_SMNCC'!T$30)</f>
        <v>-</v>
      </c>
      <c r="Z120" s="88" t="str">
        <f>IF('3h_SMNCC'!U$30="-","-",'3h_SMNCC'!U$30)</f>
        <v>-</v>
      </c>
      <c r="AA120" s="138"/>
    </row>
    <row r="121" spans="1:27" s="140" customFormat="1" ht="11.25">
      <c r="A121" s="137">
        <v>7</v>
      </c>
      <c r="B121" s="87" t="s">
        <v>168</v>
      </c>
      <c r="C121" s="87" t="s">
        <v>124</v>
      </c>
      <c r="D121" s="157" t="s">
        <v>96</v>
      </c>
      <c r="E121" s="136"/>
      <c r="F121" s="139"/>
      <c r="G121" s="88">
        <f>IF('3f_CPIH'!C$16="-","-",'3i_PPM'!$G$12*('3f_CPIH'!C$16/'3f_CPIH'!$G$16))</f>
        <v>38.769117710371823</v>
      </c>
      <c r="H121" s="88">
        <f>IF('3f_CPIH'!D$16="-","-",'3i_PPM'!$G$12*('3f_CPIH'!D$16/'3f_CPIH'!$G$16))</f>
        <v>38.846733561643838</v>
      </c>
      <c r="I121" s="88">
        <f>IF('3f_CPIH'!E$16="-","-",'3i_PPM'!$G$12*('3f_CPIH'!E$16/'3f_CPIH'!$G$16))</f>
        <v>38.963157338551866</v>
      </c>
      <c r="J121" s="88">
        <f>IF('3f_CPIH'!F$16="-","-",'3i_PPM'!$G$12*('3f_CPIH'!F$16/'3f_CPIH'!$G$16))</f>
        <v>39.19600489236791</v>
      </c>
      <c r="K121" s="88">
        <f>IF('3f_CPIH'!G$16="-","-",'3i_PPM'!$G$12*('3f_CPIH'!G$16/'3f_CPIH'!$G$16))</f>
        <v>39.661700000000003</v>
      </c>
      <c r="L121" s="88">
        <f>IF('3f_CPIH'!H$16="-","-",'3i_PPM'!$G$12*('3f_CPIH'!H$16/'3f_CPIH'!$G$16))</f>
        <v>40.166203033268111</v>
      </c>
      <c r="M121" s="88">
        <f>IF('3f_CPIH'!I$16="-","-",'3i_PPM'!$G$12*('3f_CPIH'!I$16/'3f_CPIH'!$G$16))</f>
        <v>40.748321917808219</v>
      </c>
      <c r="N121" s="88">
        <f>IF('3f_CPIH'!J$16="-","-",'3i_PPM'!$G$12*('3f_CPIH'!J$16/'3f_CPIH'!$G$16))</f>
        <v>41.097593248532299</v>
      </c>
      <c r="O121" s="139"/>
      <c r="P121" s="88">
        <f>IF('3f_CPIH'!L$16="-","-",'3i_PPM'!$G$12*('3f_CPIH'!L$16/'3f_CPIH'!$G$16))</f>
        <v>41.097593248532299</v>
      </c>
      <c r="Q121" s="88">
        <f>IF('3f_CPIH'!M$16="-","-",'3i_PPM'!$G$12*('3f_CPIH'!M$16/'3f_CPIH'!$G$16))</f>
        <v>41.563288356164385</v>
      </c>
      <c r="R121" s="88">
        <f>IF('3f_CPIH'!N$16="-","-",'3i_PPM'!$G$12*('3f_CPIH'!N$16/'3f_CPIH'!$G$16))</f>
        <v>41.87375176125245</v>
      </c>
      <c r="S121" s="88">
        <f>IF('3f_CPIH'!O$16="-","-",'3i_PPM'!$G$12*('3f_CPIH'!O$16/'3f_CPIH'!$G$16))</f>
        <v>42.1065993150685</v>
      </c>
      <c r="T121" s="88">
        <f>IF('3f_CPIH'!P$16="-","-",'3i_PPM'!$G$12*('3f_CPIH'!P$16/'3f_CPIH'!$G$16))</f>
        <v>42.223023091976515</v>
      </c>
      <c r="U121" s="88" t="str">
        <f>IF('3f_CPIH'!Q$16="-","-",'3i_PPM'!$G$12*('3f_CPIH'!Q$16/'3f_CPIH'!$G$16))</f>
        <v>-</v>
      </c>
      <c r="V121" s="88" t="str">
        <f>IF('3f_CPIH'!R$16="-","-",'3i_PPM'!$G$12*('3f_CPIH'!R$16/'3f_CPIH'!$G$16))</f>
        <v>-</v>
      </c>
      <c r="W121" s="88" t="str">
        <f>IF('3f_CPIH'!S$16="-","-",'3i_PPM'!$G$12*('3f_CPIH'!S$16/'3f_CPIH'!$G$16))</f>
        <v>-</v>
      </c>
      <c r="X121" s="88" t="str">
        <f>IF('3f_CPIH'!T$16="-","-",'3i_PPM'!$G$12*('3f_CPIH'!T$16/'3f_CPIH'!$G$16))</f>
        <v>-</v>
      </c>
      <c r="Y121" s="88" t="str">
        <f>IF('3f_CPIH'!U$16="-","-",'3i_PPM'!$G$12*('3f_CPIH'!U$16/'3f_CPIH'!$G$16))</f>
        <v>-</v>
      </c>
      <c r="Z121" s="88" t="str">
        <f>IF('3f_CPIH'!V$16="-","-",'3i_PPM'!$G$12*('3f_CPIH'!V$16/'3f_CPIH'!$G$16))</f>
        <v>-</v>
      </c>
      <c r="AA121" s="138"/>
    </row>
    <row r="122" spans="1:27" s="140" customFormat="1" ht="11.25">
      <c r="A122" s="137">
        <v>9</v>
      </c>
      <c r="B122" s="87" t="s">
        <v>138</v>
      </c>
      <c r="C122" s="87" t="s">
        <v>222</v>
      </c>
      <c r="D122" s="157" t="s">
        <v>96</v>
      </c>
      <c r="E122" s="136"/>
      <c r="F122" s="139"/>
      <c r="G122" s="88">
        <f>IF(G117="-","-",SUM(G115:G121)*'3j_EBIT'!$E$12)</f>
        <v>10.308697800342264</v>
      </c>
      <c r="H122" s="88">
        <f>IF(H117="-","-",SUM(H115:H121)*'3j_EBIT'!$E$12)</f>
        <v>9.5447613056137346</v>
      </c>
      <c r="I122" s="88">
        <f>IF(I117="-","-",SUM(I115:I121)*'3j_EBIT'!$E$12)</f>
        <v>8.8945515448739947</v>
      </c>
      <c r="J122" s="88">
        <f>IF(J117="-","-",SUM(J115:J121)*'3j_EBIT'!$E$12)</f>
        <v>8.6191990596059931</v>
      </c>
      <c r="K122" s="88">
        <f>IF(K117="-","-",SUM(K115:K121)*'3j_EBIT'!$E$12)</f>
        <v>9.3360156242675831</v>
      </c>
      <c r="L122" s="88">
        <f>IF(L117="-","-",SUM(L115:L121)*'3j_EBIT'!$E$12)</f>
        <v>9.3326367996817723</v>
      </c>
      <c r="M122" s="88">
        <f>IF(M117="-","-",SUM(M115:M121)*'3j_EBIT'!$E$12)</f>
        <v>9.9120215528323286</v>
      </c>
      <c r="N122" s="88">
        <f>IF(N117="-","-",SUM(N115:N121)*'3j_EBIT'!$E$12)</f>
        <v>10.470920670387036</v>
      </c>
      <c r="O122" s="139"/>
      <c r="P122" s="88">
        <f>IF(P117="-","-",SUM(P115:P121)*'3j_EBIT'!$E$11)</f>
        <v>10.470920670387036</v>
      </c>
      <c r="Q122" s="88">
        <f>IF(Q117="-","-",SUM(Q115:Q121)*'3j_EBIT'!$E$11)</f>
        <v>11.474645674856152</v>
      </c>
      <c r="R122" s="88">
        <f>IF(R117="-","-",SUM(R115:R121)*'3j_EBIT'!$E$11)</f>
        <v>10.510693263945159</v>
      </c>
      <c r="S122" s="88">
        <f>IF(S117="-","-",SUM(S115:S121)*'3j_EBIT'!$E$11)</f>
        <v>9.9995387659125559</v>
      </c>
      <c r="T122" s="88">
        <f>IF(T117="-","-",SUM(T115:T121)*'3j_EBIT'!$E$11)</f>
        <v>8.7353227539726976</v>
      </c>
      <c r="U122" s="88" t="str">
        <f>IF(U117="-","-",SUM(U115:U121)*'3j_EBIT'!$E$11)</f>
        <v>-</v>
      </c>
      <c r="V122" s="88" t="str">
        <f>IF(V117="-","-",SUM(V115:V121)*'3j_EBIT'!$E$11)</f>
        <v>-</v>
      </c>
      <c r="W122" s="88" t="str">
        <f>IF(W117="-","-",SUM(W115:W121)*'3j_EBIT'!$E$11)</f>
        <v>-</v>
      </c>
      <c r="X122" s="88" t="str">
        <f>IF(X117="-","-",SUM(X115:X121)*'3j_EBIT'!$E$11)</f>
        <v>-</v>
      </c>
      <c r="Y122" s="88" t="str">
        <f>IF(Y117="-","-",SUM(Y115:Y121)*'3j_EBIT'!$E$11)</f>
        <v>-</v>
      </c>
      <c r="Z122" s="88" t="str">
        <f>IF(Z117="-","-",SUM(Z115:Z121)*'3j_EBIT'!$E$11)</f>
        <v>-</v>
      </c>
      <c r="AA122" s="138"/>
    </row>
    <row r="123" spans="1:27" s="140" customFormat="1" ht="11.25">
      <c r="A123" s="137">
        <v>10</v>
      </c>
      <c r="B123" s="87" t="s">
        <v>223</v>
      </c>
      <c r="C123" s="151" t="s">
        <v>224</v>
      </c>
      <c r="D123" s="157" t="s">
        <v>96</v>
      </c>
      <c r="E123" s="136"/>
      <c r="F123" s="139"/>
      <c r="G123" s="88">
        <f>IF(G119="-","-",SUM(G115:G117,G119:G122)*'3k_HAP'!$E$13)</f>
        <v>6.0225541586451996</v>
      </c>
      <c r="H123" s="88">
        <f>IF(H119="-","-",SUM(H115:H117,H119:H122)*'3k_HAP'!$E$13)</f>
        <v>5.435637941743896</v>
      </c>
      <c r="I123" s="88">
        <f>IF(I119="-","-",SUM(I115:I117,I119:I122)*'3k_HAP'!$E$13)</f>
        <v>4.873787999416785</v>
      </c>
      <c r="J123" s="88">
        <f>IF(J119="-","-",SUM(J115:J117,J119:J122)*'3k_HAP'!$E$13)</f>
        <v>4.6667023265443293</v>
      </c>
      <c r="K123" s="88">
        <f>IF(K119="-","-",SUM(K115:K117,K119:K122)*'3k_HAP'!$E$13)</f>
        <v>5.2422531689572747</v>
      </c>
      <c r="L123" s="88">
        <f>IF(L119="-","-",SUM(L115:L117,L119:L122)*'3k_HAP'!$E$13)</f>
        <v>5.2392981349580552</v>
      </c>
      <c r="M123" s="88">
        <f>IF(M119="-","-",SUM(M115:M117,M119:M122)*'3k_HAP'!$E$13)</f>
        <v>5.5757242304211614</v>
      </c>
      <c r="N123" s="88">
        <f>IF(N119="-","-",SUM(N115:N117,N119:N122)*'3k_HAP'!$E$13)</f>
        <v>6.0053457942739072</v>
      </c>
      <c r="O123" s="139"/>
      <c r="P123" s="88">
        <f>IF(P119="-","-",SUM(P115:P117,P119:P122)*'3k_HAP'!$E$13)</f>
        <v>6.0053457942739072</v>
      </c>
      <c r="Q123" s="88">
        <f>IF(Q119="-","-",SUM(Q115:Q117,Q119:Q122)*'3k_HAP'!$E$13)</f>
        <v>6.6343946335246251</v>
      </c>
      <c r="R123" s="88">
        <f>IF(R119="-","-",SUM(R115:R117,R119:R122)*'3k_HAP'!$E$13)</f>
        <v>5.8980941098943163</v>
      </c>
      <c r="S123" s="88">
        <f>IF(S119="-","-",SUM(S115:S117,S119:S122)*'3k_HAP'!$E$13)</f>
        <v>5.6189006308839922</v>
      </c>
      <c r="T123" s="88">
        <f>IF(T119="-","-",SUM(T115:T117,T119:T122)*'3k_HAP'!$E$13)</f>
        <v>4.6837264115444643</v>
      </c>
      <c r="U123" s="88" t="str">
        <f>IF(U119="-","-",SUM(U115:U117,U119:U122)*'3k_HAP'!$E$13)</f>
        <v>-</v>
      </c>
      <c r="V123" s="88" t="str">
        <f>IF(V119="-","-",SUM(V115:V117,V119:V122)*'3k_HAP'!$E$13)</f>
        <v>-</v>
      </c>
      <c r="W123" s="88" t="str">
        <f>IF(W119="-","-",SUM(W115:W117,W119:W122)*'3k_HAP'!$E$13)</f>
        <v>-</v>
      </c>
      <c r="X123" s="88" t="str">
        <f>IF(X119="-","-",SUM(X115:X117,X119:X122)*'3k_HAP'!$E$13)</f>
        <v>-</v>
      </c>
      <c r="Y123" s="88" t="str">
        <f>IF(Y119="-","-",SUM(Y115:Y117,Y119:Y122)*'3k_HAP'!$E$13)</f>
        <v>-</v>
      </c>
      <c r="Z123" s="88" t="str">
        <f>IF(Z119="-","-",SUM(Z115:Z117,Z119:Z122)*'3k_HAP'!$E$13)</f>
        <v>-</v>
      </c>
      <c r="AA123" s="138"/>
    </row>
    <row r="124" spans="1:27" s="140" customFormat="1" ht="11.25">
      <c r="A124" s="137">
        <v>11</v>
      </c>
      <c r="B124" s="87" t="s">
        <v>225</v>
      </c>
      <c r="C124" s="87" t="str">
        <f>B124&amp;"_"&amp;D124</f>
        <v>Total_Southern Western</v>
      </c>
      <c r="D124" s="157" t="s">
        <v>96</v>
      </c>
      <c r="E124" s="136"/>
      <c r="F124" s="139"/>
      <c r="G124" s="88">
        <f t="shared" ref="G124:N124" si="20">IF(G115="-","-",SUM(G115:G123))</f>
        <v>548.58537217492437</v>
      </c>
      <c r="H124" s="88">
        <f t="shared" si="20"/>
        <v>507.7912886326186</v>
      </c>
      <c r="I124" s="88">
        <f t="shared" si="20"/>
        <v>473.0078864708704</v>
      </c>
      <c r="J124" s="88">
        <f t="shared" si="20"/>
        <v>458.30857071731481</v>
      </c>
      <c r="K124" s="88">
        <f t="shared" si="20"/>
        <v>496.6112935901881</v>
      </c>
      <c r="L124" s="88">
        <f t="shared" si="20"/>
        <v>496.43050575670577</v>
      </c>
      <c r="M124" s="88">
        <f t="shared" si="20"/>
        <v>527.26085363291941</v>
      </c>
      <c r="N124" s="88">
        <f t="shared" si="20"/>
        <v>557.1062060757223</v>
      </c>
      <c r="O124" s="139"/>
      <c r="P124" s="88">
        <f t="shared" ref="P124:Z124" si="21">IF(P115="-","-",SUM(P115:P123))</f>
        <v>557.1062060757223</v>
      </c>
      <c r="Q124" s="88">
        <f t="shared" si="21"/>
        <v>610.56286490855382</v>
      </c>
      <c r="R124" s="88">
        <f t="shared" si="21"/>
        <v>559.09224792449822</v>
      </c>
      <c r="S124" s="88">
        <f t="shared" si="21"/>
        <v>531.91019724027842</v>
      </c>
      <c r="T124" s="88">
        <f t="shared" si="21"/>
        <v>464.43736566555316</v>
      </c>
      <c r="U124" s="88" t="str">
        <f t="shared" si="21"/>
        <v>-</v>
      </c>
      <c r="V124" s="88" t="str">
        <f t="shared" si="21"/>
        <v>-</v>
      </c>
      <c r="W124" s="88" t="str">
        <f t="shared" si="21"/>
        <v>-</v>
      </c>
      <c r="X124" s="88" t="str">
        <f t="shared" si="21"/>
        <v>-</v>
      </c>
      <c r="Y124" s="88" t="str">
        <f t="shared" si="21"/>
        <v>-</v>
      </c>
      <c r="Z124" s="88" t="str">
        <f t="shared" si="21"/>
        <v>-</v>
      </c>
      <c r="AA124" s="138"/>
    </row>
    <row r="125" spans="1:27" s="140" customFormat="1" ht="11.25">
      <c r="A125" s="137">
        <v>1</v>
      </c>
      <c r="B125" s="152" t="s">
        <v>155</v>
      </c>
      <c r="C125" s="152" t="s">
        <v>131</v>
      </c>
      <c r="D125" s="158" t="s">
        <v>86</v>
      </c>
      <c r="E125" s="154"/>
      <c r="F125" s="139"/>
      <c r="G125" s="155">
        <f>IF('3a_DF'!H$41="-","-",'3a_DF'!H$41)</f>
        <v>253.14985164432846</v>
      </c>
      <c r="H125" s="155">
        <f>IF('3a_DF'!I$41="-","-",'3a_DF'!I$41)</f>
        <v>213.57444115975193</v>
      </c>
      <c r="I125" s="155">
        <f>IF('3a_DF'!J$41="-","-",'3a_DF'!J$41)</f>
        <v>174.74989531236287</v>
      </c>
      <c r="J125" s="155">
        <f>IF('3a_DF'!K$41="-","-",'3a_DF'!K$41)</f>
        <v>160.26701947738721</v>
      </c>
      <c r="K125" s="155">
        <f>IF('3a_DF'!L$41="-","-",'3a_DF'!L$41)</f>
        <v>200.74683223176862</v>
      </c>
      <c r="L125" s="155">
        <f>IF('3a_DF'!M$41="-","-",'3a_DF'!M$41)</f>
        <v>199.05760849983216</v>
      </c>
      <c r="M125" s="155">
        <f>IF('3a_DF'!N$41="-","-",'3a_DF'!N$41)</f>
        <v>215.77106184657606</v>
      </c>
      <c r="N125" s="155">
        <f>IF('3a_DF'!O$41="-","-",'3a_DF'!O$41)</f>
        <v>243.35846990910571</v>
      </c>
      <c r="O125" s="139"/>
      <c r="P125" s="155">
        <f>IF('3a_DF'!Q$41="-","-",'3a_DF'!Q$41)</f>
        <v>243.35846990910571</v>
      </c>
      <c r="Q125" s="155">
        <f>IF('3a_DF'!R$41="-","-",'3a_DF'!R$41)</f>
        <v>281.17733015023742</v>
      </c>
      <c r="R125" s="155">
        <f>IF('3a_DF'!S$41="-","-",'3a_DF'!S$41)</f>
        <v>230.77888190073497</v>
      </c>
      <c r="S125" s="155">
        <f>IF('3a_DF'!T$41="-","-",'3a_DF'!T$41)</f>
        <v>206.31785050021912</v>
      </c>
      <c r="T125" s="155">
        <f>IF('3a_DF'!U$41="-","-",'3a_DF'!U$41)</f>
        <v>145.13269789847291</v>
      </c>
      <c r="U125" s="155" t="str">
        <f>IF('3a_DF'!V$41="-","-",'3a_DF'!V$41)</f>
        <v>-</v>
      </c>
      <c r="V125" s="155" t="str">
        <f>IF('3a_DF'!W$41="-","-",'3a_DF'!W$41)</f>
        <v>-</v>
      </c>
      <c r="W125" s="155" t="str">
        <f>IF('3a_DF'!X$41="-","-",'3a_DF'!X$41)</f>
        <v>-</v>
      </c>
      <c r="X125" s="155" t="str">
        <f>IF('3a_DF'!Y$41="-","-",'3a_DF'!Y$41)</f>
        <v>-</v>
      </c>
      <c r="Y125" s="155" t="str">
        <f>IF('3a_DF'!Z$41="-","-",'3a_DF'!Z$41)</f>
        <v>-</v>
      </c>
      <c r="Z125" s="155" t="str">
        <f>IF('3a_DF'!AA$41="-","-",'3a_DF'!AA$41)</f>
        <v>-</v>
      </c>
      <c r="AA125" s="138"/>
    </row>
    <row r="126" spans="1:27" s="140" customFormat="1" ht="11.25">
      <c r="A126" s="137">
        <v>2</v>
      </c>
      <c r="B126" s="152" t="s">
        <v>155</v>
      </c>
      <c r="C126" s="152" t="s">
        <v>133</v>
      </c>
      <c r="D126" s="153" t="s">
        <v>86</v>
      </c>
      <c r="E126" s="154"/>
      <c r="F126" s="139"/>
      <c r="G126" s="155" t="s">
        <v>132</v>
      </c>
      <c r="H126" s="155" t="s">
        <v>132</v>
      </c>
      <c r="I126" s="155" t="s">
        <v>132</v>
      </c>
      <c r="J126" s="155" t="s">
        <v>132</v>
      </c>
      <c r="K126" s="155" t="s">
        <v>132</v>
      </c>
      <c r="L126" s="155" t="s">
        <v>132</v>
      </c>
      <c r="M126" s="155" t="s">
        <v>132</v>
      </c>
      <c r="N126" s="155" t="s">
        <v>132</v>
      </c>
      <c r="O126" s="139"/>
      <c r="P126" s="155" t="s">
        <v>132</v>
      </c>
      <c r="Q126" s="155" t="s">
        <v>132</v>
      </c>
      <c r="R126" s="155" t="s">
        <v>132</v>
      </c>
      <c r="S126" s="155" t="s">
        <v>132</v>
      </c>
      <c r="T126" s="155" t="s">
        <v>132</v>
      </c>
      <c r="U126" s="155" t="s">
        <v>132</v>
      </c>
      <c r="V126" s="155" t="s">
        <v>132</v>
      </c>
      <c r="W126" s="155" t="s">
        <v>132</v>
      </c>
      <c r="X126" s="155" t="s">
        <v>132</v>
      </c>
      <c r="Y126" s="155" t="s">
        <v>132</v>
      </c>
      <c r="Z126" s="155" t="s">
        <v>132</v>
      </c>
      <c r="AA126" s="138"/>
    </row>
    <row r="127" spans="1:27" s="140" customFormat="1" ht="12.5" customHeight="1">
      <c r="A127" s="137">
        <v>3</v>
      </c>
      <c r="B127" s="152" t="s">
        <v>220</v>
      </c>
      <c r="C127" s="152" t="s">
        <v>134</v>
      </c>
      <c r="D127" s="153" t="s">
        <v>86</v>
      </c>
      <c r="E127" s="154"/>
      <c r="F127" s="139"/>
      <c r="G127" s="155">
        <f>IF('3c_PC'!G$42="-","-",'3c_PC'!G$42)</f>
        <v>21.926269106402124</v>
      </c>
      <c r="H127" s="155">
        <f>IF('3c_PC'!H$42="-","-",'3c_PC'!H$42)</f>
        <v>21.926269106402124</v>
      </c>
      <c r="I127" s="155">
        <f>IF('3c_PC'!I$42="-","-",'3c_PC'!I$42)</f>
        <v>22.64764819235609</v>
      </c>
      <c r="J127" s="155">
        <f>IF('3c_PC'!J$42="-","-",'3c_PC'!J$42)</f>
        <v>22.505107470829557</v>
      </c>
      <c r="K127" s="155">
        <f>IF('3c_PC'!K$42="-","-",'3c_PC'!K$42)</f>
        <v>19.106297226763825</v>
      </c>
      <c r="L127" s="155">
        <f>IF('3c_PC'!L$42="-","-",'3c_PC'!L$42)</f>
        <v>19.106297226763825</v>
      </c>
      <c r="M127" s="155">
        <f>IF('3c_PC'!M$42="-","-",'3c_PC'!M$42)</f>
        <v>20.852393125569616</v>
      </c>
      <c r="N127" s="155">
        <f>IF('3c_PC'!N$42="-","-",'3c_PC'!N$42)</f>
        <v>20.849370287873604</v>
      </c>
      <c r="O127" s="139"/>
      <c r="P127" s="155">
        <f>IF('3c_PC'!P$42="-","-",'3c_PC'!P$42)</f>
        <v>20.849370287873604</v>
      </c>
      <c r="Q127" s="155">
        <f>IF('3c_PC'!Q$42="-","-",'3c_PC'!Q$42)</f>
        <v>21.503193401206047</v>
      </c>
      <c r="R127" s="155">
        <f>IF('3c_PC'!R$42="-","-",'3c_PC'!R$42)</f>
        <v>21.819481548965161</v>
      </c>
      <c r="S127" s="155">
        <f>IF('3c_PC'!S$42="-","-",'3c_PC'!S$42)</f>
        <v>25.256715910577427</v>
      </c>
      <c r="T127" s="155">
        <f>IF('3c_PC'!T$42="-","-",'3c_PC'!T$42)</f>
        <v>24.167303215101221</v>
      </c>
      <c r="U127" s="155" t="str">
        <f>IF('3c_PC'!U$42="-","-",'3c_PC'!U$42)</f>
        <v>-</v>
      </c>
      <c r="V127" s="155" t="str">
        <f>IF('3c_PC'!V$42="-","-",'3c_PC'!V$42)</f>
        <v>-</v>
      </c>
      <c r="W127" s="155" t="str">
        <f>IF('3c_PC'!W$42="-","-",'3c_PC'!W$42)</f>
        <v>-</v>
      </c>
      <c r="X127" s="155" t="str">
        <f>IF('3c_PC'!X$42="-","-",'3c_PC'!X$42)</f>
        <v>-</v>
      </c>
      <c r="Y127" s="155" t="str">
        <f>IF('3c_PC'!Y$42="-","-",'3c_PC'!Y$42)</f>
        <v>-</v>
      </c>
      <c r="Z127" s="155" t="str">
        <f>IF('3c_PC'!Z$42="-","-",'3c_PC'!Z$42)</f>
        <v>-</v>
      </c>
      <c r="AA127" s="138"/>
    </row>
    <row r="128" spans="1:27" s="140" customFormat="1" ht="11.25">
      <c r="A128" s="137">
        <v>4</v>
      </c>
      <c r="B128" s="152" t="s">
        <v>221</v>
      </c>
      <c r="C128" s="152" t="s">
        <v>135</v>
      </c>
      <c r="D128" s="153" t="s">
        <v>86</v>
      </c>
      <c r="E128" s="154"/>
      <c r="F128" s="139"/>
      <c r="G128" s="155">
        <f>IF('3e_NC-Gas'!F55="-","-",'3e_NC-Gas'!F55)</f>
        <v>112.87642100972228</v>
      </c>
      <c r="H128" s="155">
        <f>IF('3e_NC-Gas'!G55="-","-",'3e_NC-Gas'!G55)</f>
        <v>112.75642101444296</v>
      </c>
      <c r="I128" s="155">
        <f>IF('3e_NC-Gas'!H55="-","-",'3e_NC-Gas'!H55)</f>
        <v>113.60237542192557</v>
      </c>
      <c r="J128" s="155">
        <f>IF('3e_NC-Gas'!I55="-","-",'3e_NC-Gas'!I55)</f>
        <v>113.25437543561557</v>
      </c>
      <c r="K128" s="155">
        <f>IF('3e_NC-Gas'!J55="-","-",'3e_NC-Gas'!J55)</f>
        <v>114.0082032933804</v>
      </c>
      <c r="L128" s="155">
        <f>IF('3e_NC-Gas'!K55="-","-",'3e_NC-Gas'!K55)</f>
        <v>114.03220329243628</v>
      </c>
      <c r="M128" s="155">
        <f>IF('3e_NC-Gas'!L55="-","-",'3e_NC-Gas'!L55)</f>
        <v>115.35194889108359</v>
      </c>
      <c r="N128" s="155">
        <f>IF('3e_NC-Gas'!M55="-","-",'3e_NC-Gas'!M55)</f>
        <v>115.42394888825118</v>
      </c>
      <c r="O128" s="139"/>
      <c r="P128" s="155">
        <f>IF('3e_NC-Gas'!O55="-","-",'3e_NC-Gas'!O55)</f>
        <v>115.42394888825118</v>
      </c>
      <c r="Q128" s="155">
        <f>IF('3e_NC-Gas'!P55="-","-",'3e_NC-Gas'!P55)</f>
        <v>121.27843709343988</v>
      </c>
      <c r="R128" s="155">
        <f>IF('3e_NC-Gas'!Q55="-","-",'3e_NC-Gas'!Q55)</f>
        <v>120.83443711090642</v>
      </c>
      <c r="S128" s="155">
        <f>IF('3e_NC-Gas'!R55="-","-",'3e_NC-Gas'!R55)</f>
        <v>121.37198584620985</v>
      </c>
      <c r="T128" s="155">
        <f>IF('3e_NC-Gas'!S55="-","-",'3e_NC-Gas'!S55)</f>
        <v>118.70798595100914</v>
      </c>
      <c r="U128" s="155" t="str">
        <f>IF('3e_NC-Gas'!T55="-","-",'3e_NC-Gas'!T55)</f>
        <v>-</v>
      </c>
      <c r="V128" s="155" t="str">
        <f>IF('3e_NC-Gas'!U55="-","-",'3e_NC-Gas'!U55)</f>
        <v>-</v>
      </c>
      <c r="W128" s="155" t="str">
        <f>IF('3e_NC-Gas'!V55="-","-",'3e_NC-Gas'!V55)</f>
        <v>-</v>
      </c>
      <c r="X128" s="155" t="str">
        <f>IF('3e_NC-Gas'!W55="-","-",'3e_NC-Gas'!W55)</f>
        <v>-</v>
      </c>
      <c r="Y128" s="155" t="str">
        <f>IF('3e_NC-Gas'!X55="-","-",'3e_NC-Gas'!X55)</f>
        <v>-</v>
      </c>
      <c r="Z128" s="155" t="str">
        <f>IF('3e_NC-Gas'!Y55="-","-",'3e_NC-Gas'!Y55)</f>
        <v>-</v>
      </c>
      <c r="AA128" s="138"/>
    </row>
    <row r="129" spans="1:27" s="140" customFormat="1" ht="11.25">
      <c r="A129" s="137">
        <v>5</v>
      </c>
      <c r="B129" s="152" t="s">
        <v>168</v>
      </c>
      <c r="C129" s="152" t="s">
        <v>136</v>
      </c>
      <c r="D129" s="153" t="s">
        <v>86</v>
      </c>
      <c r="E129" s="154"/>
      <c r="F129" s="139"/>
      <c r="G129" s="155">
        <f>IF('3f_CPIH'!C$16="-","-",'3g_OC_'!$E$12*('3f_CPIH'!C$16/'3f_CPIH'!$G$16))</f>
        <v>87.194616340508801</v>
      </c>
      <c r="H129" s="155">
        <f>IF('3f_CPIH'!D$16="-","-",'3g_OC_'!$E$12*('3f_CPIH'!D$16/'3f_CPIH'!$G$16))</f>
        <v>87.369180136986301</v>
      </c>
      <c r="I129" s="155">
        <f>IF('3f_CPIH'!E$16="-","-",'3g_OC_'!$E$12*('3f_CPIH'!E$16/'3f_CPIH'!$G$16))</f>
        <v>87.631025831702544</v>
      </c>
      <c r="J129" s="155">
        <f>IF('3f_CPIH'!F$16="-","-",'3g_OC_'!$E$12*('3f_CPIH'!F$16/'3f_CPIH'!$G$16))</f>
        <v>88.15471722113503</v>
      </c>
      <c r="K129" s="155">
        <f>IF('3f_CPIH'!G$16="-","-",'3g_OC_'!$E$12*('3f_CPIH'!G$16/'3f_CPIH'!$G$16))</f>
        <v>89.202100000000002</v>
      </c>
      <c r="L129" s="155">
        <f>IF('3f_CPIH'!H$16="-","-",'3g_OC_'!$E$12*('3f_CPIH'!H$16/'3f_CPIH'!$G$16))</f>
        <v>90.33676467710373</v>
      </c>
      <c r="M129" s="155">
        <f>IF('3f_CPIH'!I$16="-","-",'3g_OC_'!$E$12*('3f_CPIH'!I$16/'3f_CPIH'!$G$16))</f>
        <v>91.645993150684916</v>
      </c>
      <c r="N129" s="155">
        <f>IF('3f_CPIH'!J$16="-","-",'3g_OC_'!$E$12*('3f_CPIH'!J$16/'3f_CPIH'!$G$16))</f>
        <v>92.431530234833673</v>
      </c>
      <c r="O129" s="139"/>
      <c r="P129" s="155">
        <f>IF('3f_CPIH'!L$16="-","-",'3g_OC_'!$E$12*('3f_CPIH'!L$16/'3f_CPIH'!$G$16))</f>
        <v>92.431530234833673</v>
      </c>
      <c r="Q129" s="155">
        <f>IF('3f_CPIH'!M$16="-","-",'3g_OC_'!$E$12*('3f_CPIH'!M$16/'3f_CPIH'!$G$16))</f>
        <v>93.47891301369863</v>
      </c>
      <c r="R129" s="155">
        <f>IF('3f_CPIH'!N$16="-","-",'3g_OC_'!$E$12*('3f_CPIH'!N$16/'3f_CPIH'!$G$16))</f>
        <v>94.177168199608616</v>
      </c>
      <c r="S129" s="155">
        <f>IF('3f_CPIH'!O$16="-","-",'3g_OC_'!$E$12*('3f_CPIH'!O$16/'3f_CPIH'!$G$16))</f>
        <v>94.700859589041102</v>
      </c>
      <c r="T129" s="155">
        <f>IF('3f_CPIH'!P$16="-","-",'3g_OC_'!$E$12*('3f_CPIH'!P$16/'3f_CPIH'!$G$16))</f>
        <v>94.96270528375733</v>
      </c>
      <c r="U129" s="155" t="str">
        <f>IF('3f_CPIH'!Q$16="-","-",'3g_OC_'!$E$12*('3f_CPIH'!Q$16/'3f_CPIH'!$G$16))</f>
        <v>-</v>
      </c>
      <c r="V129" s="155" t="str">
        <f>IF('3f_CPIH'!R$16="-","-",'3g_OC_'!$E$12*('3f_CPIH'!R$16/'3f_CPIH'!$G$16))</f>
        <v>-</v>
      </c>
      <c r="W129" s="155" t="str">
        <f>IF('3f_CPIH'!S$16="-","-",'3g_OC_'!$E$12*('3f_CPIH'!S$16/'3f_CPIH'!$G$16))</f>
        <v>-</v>
      </c>
      <c r="X129" s="155" t="str">
        <f>IF('3f_CPIH'!T$16="-","-",'3g_OC_'!$E$12*('3f_CPIH'!T$16/'3f_CPIH'!$G$16))</f>
        <v>-</v>
      </c>
      <c r="Y129" s="155" t="str">
        <f>IF('3f_CPIH'!U$16="-","-",'3g_OC_'!$E$12*('3f_CPIH'!U$16/'3f_CPIH'!$G$16))</f>
        <v>-</v>
      </c>
      <c r="Z129" s="155" t="str">
        <f>IF('3f_CPIH'!V$16="-","-",'3g_OC_'!$E$12*('3f_CPIH'!V$16/'3f_CPIH'!$G$16))</f>
        <v>-</v>
      </c>
      <c r="AA129" s="138"/>
    </row>
    <row r="130" spans="1:27" s="140" customFormat="1" ht="11.25">
      <c r="A130" s="137">
        <v>6</v>
      </c>
      <c r="B130" s="152" t="s">
        <v>168</v>
      </c>
      <c r="C130" s="152" t="s">
        <v>137</v>
      </c>
      <c r="D130" s="153" t="s">
        <v>86</v>
      </c>
      <c r="E130" s="154"/>
      <c r="F130" s="139"/>
      <c r="G130" s="155" t="s">
        <v>132</v>
      </c>
      <c r="H130" s="155" t="s">
        <v>132</v>
      </c>
      <c r="I130" s="155" t="s">
        <v>132</v>
      </c>
      <c r="J130" s="155" t="s">
        <v>132</v>
      </c>
      <c r="K130" s="155">
        <f>IF('3h_SMNCC'!F$30="-","-",'3h_SMNCC'!F$30)</f>
        <v>0</v>
      </c>
      <c r="L130" s="155">
        <f>IF('3h_SMNCC'!G$30="-","-",'3h_SMNCC'!G$30)</f>
        <v>-0.14839795210242812</v>
      </c>
      <c r="M130" s="155">
        <f>IF('3h_SMNCC'!H$30="-","-",'3h_SMNCC'!H$30)</f>
        <v>1.8996756847995959</v>
      </c>
      <c r="N130" s="155">
        <f>IF('3h_SMNCC'!I$30="-","-",'3h_SMNCC'!I$30)</f>
        <v>1.9653138101793148</v>
      </c>
      <c r="O130" s="139"/>
      <c r="P130" s="155">
        <f>IF('3h_SMNCC'!K$30="-","-",'3h_SMNCC'!K$30)</f>
        <v>1.9653138101793148</v>
      </c>
      <c r="Q130" s="155">
        <f>IF('3h_SMNCC'!L$30="-","-",'3h_SMNCC'!L$30)</f>
        <v>3.94070969375099</v>
      </c>
      <c r="R130" s="155">
        <f>IF('3h_SMNCC'!M$30="-","-",'3h_SMNCC'!M$30)</f>
        <v>3.6877871322225353</v>
      </c>
      <c r="S130" s="155">
        <f>IF('3h_SMNCC'!N$30="-","-",'3h_SMNCC'!N$30)</f>
        <v>5.396909444486452</v>
      </c>
      <c r="T130" s="155">
        <f>IF('3h_SMNCC'!O$30="-","-",'3h_SMNCC'!O$30)</f>
        <v>4.6837637900821658</v>
      </c>
      <c r="U130" s="155" t="str">
        <f>IF('3h_SMNCC'!P$30="-","-",'3h_SMNCC'!P$30)</f>
        <v>-</v>
      </c>
      <c r="V130" s="155" t="str">
        <f>IF('3h_SMNCC'!Q$30="-","-",'3h_SMNCC'!Q$30)</f>
        <v>-</v>
      </c>
      <c r="W130" s="155" t="str">
        <f>IF('3h_SMNCC'!R$30="-","-",'3h_SMNCC'!R$30)</f>
        <v>-</v>
      </c>
      <c r="X130" s="155" t="str">
        <f>IF('3h_SMNCC'!S$30="-","-",'3h_SMNCC'!S$30)</f>
        <v>-</v>
      </c>
      <c r="Y130" s="155" t="str">
        <f>IF('3h_SMNCC'!T$30="-","-",'3h_SMNCC'!T$30)</f>
        <v>-</v>
      </c>
      <c r="Z130" s="155" t="str">
        <f>IF('3h_SMNCC'!U$30="-","-",'3h_SMNCC'!U$30)</f>
        <v>-</v>
      </c>
      <c r="AA130" s="138"/>
    </row>
    <row r="131" spans="1:27" s="140" customFormat="1" ht="11.25">
      <c r="A131" s="137">
        <v>7</v>
      </c>
      <c r="B131" s="152" t="s">
        <v>168</v>
      </c>
      <c r="C131" s="152" t="s">
        <v>124</v>
      </c>
      <c r="D131" s="153" t="s">
        <v>86</v>
      </c>
      <c r="E131" s="154"/>
      <c r="F131" s="139"/>
      <c r="G131" s="155">
        <f>IF('3f_CPIH'!C$16="-","-",'3i_PPM'!$G$12*('3f_CPIH'!C$16/'3f_CPIH'!$G$16))</f>
        <v>38.769117710371823</v>
      </c>
      <c r="H131" s="155">
        <f>IF('3f_CPIH'!D$16="-","-",'3i_PPM'!$G$12*('3f_CPIH'!D$16/'3f_CPIH'!$G$16))</f>
        <v>38.846733561643838</v>
      </c>
      <c r="I131" s="155">
        <f>IF('3f_CPIH'!E$16="-","-",'3i_PPM'!$G$12*('3f_CPIH'!E$16/'3f_CPIH'!$G$16))</f>
        <v>38.963157338551866</v>
      </c>
      <c r="J131" s="155">
        <f>IF('3f_CPIH'!F$16="-","-",'3i_PPM'!$G$12*('3f_CPIH'!F$16/'3f_CPIH'!$G$16))</f>
        <v>39.19600489236791</v>
      </c>
      <c r="K131" s="155">
        <f>IF('3f_CPIH'!G$16="-","-",'3i_PPM'!$G$12*('3f_CPIH'!G$16/'3f_CPIH'!$G$16))</f>
        <v>39.661700000000003</v>
      </c>
      <c r="L131" s="155">
        <f>IF('3f_CPIH'!H$16="-","-",'3i_PPM'!$G$12*('3f_CPIH'!H$16/'3f_CPIH'!$G$16))</f>
        <v>40.166203033268111</v>
      </c>
      <c r="M131" s="155">
        <f>IF('3f_CPIH'!I$16="-","-",'3i_PPM'!$G$12*('3f_CPIH'!I$16/'3f_CPIH'!$G$16))</f>
        <v>40.748321917808219</v>
      </c>
      <c r="N131" s="155">
        <f>IF('3f_CPIH'!J$16="-","-",'3i_PPM'!$G$12*('3f_CPIH'!J$16/'3f_CPIH'!$G$16))</f>
        <v>41.097593248532299</v>
      </c>
      <c r="O131" s="139"/>
      <c r="P131" s="155">
        <f>IF('3f_CPIH'!L$16="-","-",'3i_PPM'!$G$12*('3f_CPIH'!L$16/'3f_CPIH'!$G$16))</f>
        <v>41.097593248532299</v>
      </c>
      <c r="Q131" s="155">
        <f>IF('3f_CPIH'!M$16="-","-",'3i_PPM'!$G$12*('3f_CPIH'!M$16/'3f_CPIH'!$G$16))</f>
        <v>41.563288356164385</v>
      </c>
      <c r="R131" s="155">
        <f>IF('3f_CPIH'!N$16="-","-",'3i_PPM'!$G$12*('3f_CPIH'!N$16/'3f_CPIH'!$G$16))</f>
        <v>41.87375176125245</v>
      </c>
      <c r="S131" s="155">
        <f>IF('3f_CPIH'!O$16="-","-",'3i_PPM'!$G$12*('3f_CPIH'!O$16/'3f_CPIH'!$G$16))</f>
        <v>42.1065993150685</v>
      </c>
      <c r="T131" s="155">
        <f>IF('3f_CPIH'!P$16="-","-",'3i_PPM'!$G$12*('3f_CPIH'!P$16/'3f_CPIH'!$G$16))</f>
        <v>42.223023091976515</v>
      </c>
      <c r="U131" s="155" t="str">
        <f>IF('3f_CPIH'!Q$16="-","-",'3i_PPM'!$G$12*('3f_CPIH'!Q$16/'3f_CPIH'!$G$16))</f>
        <v>-</v>
      </c>
      <c r="V131" s="155" t="str">
        <f>IF('3f_CPIH'!R$16="-","-",'3i_PPM'!$G$12*('3f_CPIH'!R$16/'3f_CPIH'!$G$16))</f>
        <v>-</v>
      </c>
      <c r="W131" s="155" t="str">
        <f>IF('3f_CPIH'!S$16="-","-",'3i_PPM'!$G$12*('3f_CPIH'!S$16/'3f_CPIH'!$G$16))</f>
        <v>-</v>
      </c>
      <c r="X131" s="155" t="str">
        <f>IF('3f_CPIH'!T$16="-","-",'3i_PPM'!$G$12*('3f_CPIH'!T$16/'3f_CPIH'!$G$16))</f>
        <v>-</v>
      </c>
      <c r="Y131" s="155" t="str">
        <f>IF('3f_CPIH'!U$16="-","-",'3i_PPM'!$G$12*('3f_CPIH'!U$16/'3f_CPIH'!$G$16))</f>
        <v>-</v>
      </c>
      <c r="Z131" s="155" t="str">
        <f>IF('3f_CPIH'!V$16="-","-",'3i_PPM'!$G$12*('3f_CPIH'!V$16/'3f_CPIH'!$G$16))</f>
        <v>-</v>
      </c>
      <c r="AA131" s="138"/>
    </row>
    <row r="132" spans="1:27" s="140" customFormat="1" ht="11.25">
      <c r="A132" s="137">
        <v>9</v>
      </c>
      <c r="B132" s="152" t="s">
        <v>138</v>
      </c>
      <c r="C132" s="152" t="s">
        <v>222</v>
      </c>
      <c r="D132" s="153" t="s">
        <v>86</v>
      </c>
      <c r="E132" s="154"/>
      <c r="F132" s="139"/>
      <c r="G132" s="155">
        <f>IF(G127="-","-",SUM(G125:G131)*'3j_EBIT'!$E$12)</f>
        <v>9.953530429913906</v>
      </c>
      <c r="H132" s="155">
        <f>IF(H127="-","-",SUM(H125:H131)*'3j_EBIT'!$E$12)</f>
        <v>9.1895939351576708</v>
      </c>
      <c r="I132" s="155">
        <f>IF(I127="-","-",SUM(I125:I131)*'3j_EBIT'!$E$12)</f>
        <v>8.4753225694127376</v>
      </c>
      <c r="J132" s="155">
        <f>IF(J127="-","-",SUM(J125:J131)*'3j_EBIT'!$E$12)</f>
        <v>8.1999700840643897</v>
      </c>
      <c r="K132" s="155">
        <f>IF(K127="-","-",SUM(K125:K131)*'3j_EBIT'!$E$12)</f>
        <v>8.9620603711390476</v>
      </c>
      <c r="L132" s="155">
        <f>IF(L127="-","-",SUM(L125:L131)*'3j_EBIT'!$E$12)</f>
        <v>8.958681546558779</v>
      </c>
      <c r="M132" s="155">
        <f>IF(M127="-","-",SUM(M125:M131)*'3j_EBIT'!$E$12)</f>
        <v>9.4180656349327982</v>
      </c>
      <c r="N132" s="155">
        <f>IF(N127="-","-",SUM(N125:N131)*'3j_EBIT'!$E$12)</f>
        <v>9.976964752504129</v>
      </c>
      <c r="O132" s="139"/>
      <c r="P132" s="155">
        <f>IF(P127="-","-",SUM(P125:P131)*'3j_EBIT'!$E$11)</f>
        <v>9.976964752504129</v>
      </c>
      <c r="Q132" s="155">
        <f>IF(Q127="-","-",SUM(Q125:Q131)*'3j_EBIT'!$E$11)</f>
        <v>10.90305817125018</v>
      </c>
      <c r="R132" s="155">
        <f>IF(R127="-","-",SUM(R125:R131)*'3j_EBIT'!$E$11)</f>
        <v>9.9391057602366697</v>
      </c>
      <c r="S132" s="155">
        <f>IF(S127="-","-",SUM(S125:S131)*'3j_EBIT'!$E$11)</f>
        <v>9.590083030289307</v>
      </c>
      <c r="T132" s="155">
        <f>IF(T127="-","-",SUM(T125:T131)*'3j_EBIT'!$E$11)</f>
        <v>8.3258670177343728</v>
      </c>
      <c r="U132" s="155" t="str">
        <f>IF(U127="-","-",SUM(U125:U131)*'3j_EBIT'!$E$11)</f>
        <v>-</v>
      </c>
      <c r="V132" s="155" t="str">
        <f>IF(V127="-","-",SUM(V125:V131)*'3j_EBIT'!$E$11)</f>
        <v>-</v>
      </c>
      <c r="W132" s="155" t="str">
        <f>IF(W127="-","-",SUM(W125:W131)*'3j_EBIT'!$E$11)</f>
        <v>-</v>
      </c>
      <c r="X132" s="155" t="str">
        <f>IF(X127="-","-",SUM(X125:X131)*'3j_EBIT'!$E$11)</f>
        <v>-</v>
      </c>
      <c r="Y132" s="155" t="str">
        <f>IF(Y127="-","-",SUM(Y125:Y131)*'3j_EBIT'!$E$11)</f>
        <v>-</v>
      </c>
      <c r="Z132" s="155" t="str">
        <f>IF(Z127="-","-",SUM(Z125:Z131)*'3j_EBIT'!$E$11)</f>
        <v>-</v>
      </c>
      <c r="AA132" s="138"/>
    </row>
    <row r="133" spans="1:27" s="140" customFormat="1" ht="11.25">
      <c r="A133" s="137">
        <v>10</v>
      </c>
      <c r="B133" s="152" t="s">
        <v>223</v>
      </c>
      <c r="C133" s="156" t="s">
        <v>224</v>
      </c>
      <c r="D133" s="153" t="s">
        <v>86</v>
      </c>
      <c r="E133" s="154"/>
      <c r="F133" s="139"/>
      <c r="G133" s="155">
        <f>IF(G129="-","-",SUM(G125:G127,G129:G132)*'3k_HAP'!$E$13)</f>
        <v>6.0173541531747583</v>
      </c>
      <c r="H133" s="155">
        <f>IF(H129="-","-",SUM(H125:H127,H129:H132)*'3k_HAP'!$E$13)</f>
        <v>5.4304379362730488</v>
      </c>
      <c r="I133" s="155">
        <f>IF(I129="-","-",SUM(I125:I127,I129:I132)*'3k_HAP'!$E$13)</f>
        <v>4.8676500679870562</v>
      </c>
      <c r="J133" s="155">
        <f>IF(J129="-","-",SUM(J125:J127,J129:J132)*'3k_HAP'!$E$13)</f>
        <v>4.6605643951134246</v>
      </c>
      <c r="K133" s="155">
        <f>IF(K129="-","-",SUM(K125:K127,K129:K132)*'3k_HAP'!$E$13)</f>
        <v>5.2367780900962195</v>
      </c>
      <c r="L133" s="155">
        <f>IF(L129="-","-",SUM(L125:L127,L129:L132)*'3k_HAP'!$E$13)</f>
        <v>5.2338230560970818</v>
      </c>
      <c r="M133" s="155">
        <f>IF(M129="-","-",SUM(M125:M127,M129:M132)*'3k_HAP'!$E$13)</f>
        <v>5.5684922218271939</v>
      </c>
      <c r="N133" s="155">
        <f>IF(N129="-","-",SUM(N125:N127,N129:N132)*'3k_HAP'!$E$13)</f>
        <v>5.9981137856801832</v>
      </c>
      <c r="O133" s="139"/>
      <c r="P133" s="155">
        <f>IF(P129="-","-",SUM(P125:P127,P129:P132)*'3k_HAP'!$E$13)</f>
        <v>5.9981137856801832</v>
      </c>
      <c r="Q133" s="155">
        <f>IF(Q129="-","-",SUM(Q125:Q127,Q129:Q132)*'3k_HAP'!$E$13)</f>
        <v>6.6260260208843293</v>
      </c>
      <c r="R133" s="155">
        <f>IF(R129="-","-",SUM(R125:R127,R129:R132)*'3k_HAP'!$E$13)</f>
        <v>5.8897254972525204</v>
      </c>
      <c r="S133" s="155">
        <f>IF(S129="-","-",SUM(S125:S127,S129:S132)*'3k_HAP'!$E$13)</f>
        <v>5.6129057894587318</v>
      </c>
      <c r="T133" s="155">
        <f>IF(T129="-","-",SUM(T125:T127,T129:T132)*'3k_HAP'!$E$13)</f>
        <v>4.6777315701101996</v>
      </c>
      <c r="U133" s="155" t="str">
        <f>IF(U129="-","-",SUM(U125:U127,U129:U132)*'3k_HAP'!$E$13)</f>
        <v>-</v>
      </c>
      <c r="V133" s="155" t="str">
        <f>IF(V129="-","-",SUM(V125:V127,V129:V132)*'3k_HAP'!$E$13)</f>
        <v>-</v>
      </c>
      <c r="W133" s="155" t="str">
        <f>IF(W129="-","-",SUM(W125:W127,W129:W132)*'3k_HAP'!$E$13)</f>
        <v>-</v>
      </c>
      <c r="X133" s="155" t="str">
        <f>IF(X129="-","-",SUM(X125:X127,X129:X132)*'3k_HAP'!$E$13)</f>
        <v>-</v>
      </c>
      <c r="Y133" s="155" t="str">
        <f>IF(Y129="-","-",SUM(Y125:Y127,Y129:Y132)*'3k_HAP'!$E$13)</f>
        <v>-</v>
      </c>
      <c r="Z133" s="155" t="str">
        <f>IF(Z129="-","-",SUM(Z125:Z127,Z129:Z132)*'3k_HAP'!$E$13)</f>
        <v>-</v>
      </c>
      <c r="AA133" s="138"/>
    </row>
    <row r="134" spans="1:27" s="140" customFormat="1" ht="11.25">
      <c r="A134" s="137">
        <v>11</v>
      </c>
      <c r="B134" s="152" t="s">
        <v>225</v>
      </c>
      <c r="C134" s="152" t="str">
        <f>B134&amp;"_"&amp;D134</f>
        <v>Total_Yorkshire</v>
      </c>
      <c r="D134" s="153" t="s">
        <v>86</v>
      </c>
      <c r="E134" s="154"/>
      <c r="F134" s="139"/>
      <c r="G134" s="155">
        <f t="shared" ref="G134:N134" si="22">IF(G125="-","-",SUM(G125:G133))</f>
        <v>529.88716039442215</v>
      </c>
      <c r="H134" s="155">
        <f t="shared" si="22"/>
        <v>489.09307685065789</v>
      </c>
      <c r="I134" s="155">
        <f t="shared" si="22"/>
        <v>450.93707473429868</v>
      </c>
      <c r="J134" s="155">
        <f t="shared" si="22"/>
        <v>436.23775897651308</v>
      </c>
      <c r="K134" s="155">
        <f t="shared" si="22"/>
        <v>476.92397121314809</v>
      </c>
      <c r="L134" s="155">
        <f t="shared" si="22"/>
        <v>476.7431833799576</v>
      </c>
      <c r="M134" s="155">
        <f t="shared" si="22"/>
        <v>501.25595247328204</v>
      </c>
      <c r="N134" s="155">
        <f t="shared" si="22"/>
        <v>531.10130491696009</v>
      </c>
      <c r="O134" s="139"/>
      <c r="P134" s="155">
        <f t="shared" ref="P134:Z134" si="23">IF(P125="-","-",SUM(P125:P133))</f>
        <v>531.10130491696009</v>
      </c>
      <c r="Q134" s="155">
        <f t="shared" si="23"/>
        <v>580.47095590063202</v>
      </c>
      <c r="R134" s="155">
        <f t="shared" si="23"/>
        <v>529.00033891117926</v>
      </c>
      <c r="S134" s="155">
        <f t="shared" si="23"/>
        <v>510.35390942535042</v>
      </c>
      <c r="T134" s="155">
        <f t="shared" si="23"/>
        <v>442.88107781824385</v>
      </c>
      <c r="U134" s="155" t="str">
        <f t="shared" si="23"/>
        <v>-</v>
      </c>
      <c r="V134" s="155" t="str">
        <f t="shared" si="23"/>
        <v>-</v>
      </c>
      <c r="W134" s="155" t="str">
        <f t="shared" si="23"/>
        <v>-</v>
      </c>
      <c r="X134" s="155" t="str">
        <f t="shared" si="23"/>
        <v>-</v>
      </c>
      <c r="Y134" s="155" t="str">
        <f t="shared" si="23"/>
        <v>-</v>
      </c>
      <c r="Z134" s="155" t="str">
        <f t="shared" si="23"/>
        <v>-</v>
      </c>
      <c r="AA134" s="138"/>
    </row>
    <row r="135" spans="1:27" s="140" customFormat="1" ht="11.25">
      <c r="A135" s="137">
        <v>1</v>
      </c>
      <c r="B135" s="87" t="s">
        <v>155</v>
      </c>
      <c r="C135" s="87" t="s">
        <v>131</v>
      </c>
      <c r="D135" s="157" t="s">
        <v>89</v>
      </c>
      <c r="E135" s="136"/>
      <c r="F135" s="139"/>
      <c r="G135" s="88">
        <f>IF('3a_DF'!H$41="-","-",'3a_DF'!H$41)</f>
        <v>253.14985164432846</v>
      </c>
      <c r="H135" s="88">
        <f>IF('3a_DF'!I$41="-","-",'3a_DF'!I$41)</f>
        <v>213.57444115975193</v>
      </c>
      <c r="I135" s="88">
        <f>IF('3a_DF'!J$41="-","-",'3a_DF'!J$41)</f>
        <v>174.74989531236287</v>
      </c>
      <c r="J135" s="88">
        <f>IF('3a_DF'!K$41="-","-",'3a_DF'!K$41)</f>
        <v>160.26701947738721</v>
      </c>
      <c r="K135" s="88">
        <f>IF('3a_DF'!L$41="-","-",'3a_DF'!L$41)</f>
        <v>200.74683223176862</v>
      </c>
      <c r="L135" s="88">
        <f>IF('3a_DF'!M$41="-","-",'3a_DF'!M$41)</f>
        <v>199.05760849983216</v>
      </c>
      <c r="M135" s="88">
        <f>IF('3a_DF'!N$41="-","-",'3a_DF'!N$41)</f>
        <v>215.77106184657606</v>
      </c>
      <c r="N135" s="88">
        <f>IF('3a_DF'!O$41="-","-",'3a_DF'!O$41)</f>
        <v>243.35846990910571</v>
      </c>
      <c r="O135" s="139"/>
      <c r="P135" s="88">
        <f>IF('3a_DF'!Q$41="-","-",'3a_DF'!Q$41)</f>
        <v>243.35846990910571</v>
      </c>
      <c r="Q135" s="88">
        <f>IF('3a_DF'!R$41="-","-",'3a_DF'!R$41)</f>
        <v>281.17733015023742</v>
      </c>
      <c r="R135" s="88">
        <f>IF('3a_DF'!S$41="-","-",'3a_DF'!S$41)</f>
        <v>230.77888190073497</v>
      </c>
      <c r="S135" s="88">
        <f>IF('3a_DF'!T$41="-","-",'3a_DF'!T$41)</f>
        <v>206.31785050021912</v>
      </c>
      <c r="T135" s="88">
        <f>IF('3a_DF'!U$41="-","-",'3a_DF'!U$41)</f>
        <v>145.13269789847291</v>
      </c>
      <c r="U135" s="88" t="str">
        <f>IF('3a_DF'!V$41="-","-",'3a_DF'!V$41)</f>
        <v>-</v>
      </c>
      <c r="V135" s="88" t="str">
        <f>IF('3a_DF'!W$41="-","-",'3a_DF'!W$41)</f>
        <v>-</v>
      </c>
      <c r="W135" s="88" t="str">
        <f>IF('3a_DF'!X$41="-","-",'3a_DF'!X$41)</f>
        <v>-</v>
      </c>
      <c r="X135" s="88" t="str">
        <f>IF('3a_DF'!Y$41="-","-",'3a_DF'!Y$41)</f>
        <v>-</v>
      </c>
      <c r="Y135" s="88" t="str">
        <f>IF('3a_DF'!Z$41="-","-",'3a_DF'!Z$41)</f>
        <v>-</v>
      </c>
      <c r="Z135" s="88" t="str">
        <f>IF('3a_DF'!AA$41="-","-",'3a_DF'!AA$41)</f>
        <v>-</v>
      </c>
      <c r="AA135" s="138"/>
    </row>
    <row r="136" spans="1:27" s="140" customFormat="1" ht="11.25">
      <c r="A136" s="137">
        <v>2</v>
      </c>
      <c r="B136" s="87" t="s">
        <v>155</v>
      </c>
      <c r="C136" s="87" t="s">
        <v>133</v>
      </c>
      <c r="D136" s="157" t="s">
        <v>89</v>
      </c>
      <c r="E136" s="136"/>
      <c r="F136" s="139"/>
      <c r="G136" s="88" t="s">
        <v>132</v>
      </c>
      <c r="H136" s="88" t="s">
        <v>132</v>
      </c>
      <c r="I136" s="88" t="s">
        <v>132</v>
      </c>
      <c r="J136" s="88" t="s">
        <v>132</v>
      </c>
      <c r="K136" s="88" t="s">
        <v>132</v>
      </c>
      <c r="L136" s="88" t="s">
        <v>132</v>
      </c>
      <c r="M136" s="88" t="s">
        <v>132</v>
      </c>
      <c r="N136" s="88" t="s">
        <v>132</v>
      </c>
      <c r="O136" s="139"/>
      <c r="P136" s="88" t="s">
        <v>132</v>
      </c>
      <c r="Q136" s="88" t="s">
        <v>132</v>
      </c>
      <c r="R136" s="88" t="s">
        <v>132</v>
      </c>
      <c r="S136" s="88" t="s">
        <v>132</v>
      </c>
      <c r="T136" s="88" t="s">
        <v>132</v>
      </c>
      <c r="U136" s="88" t="s">
        <v>132</v>
      </c>
      <c r="V136" s="88" t="s">
        <v>132</v>
      </c>
      <c r="W136" s="88" t="s">
        <v>132</v>
      </c>
      <c r="X136" s="88" t="s">
        <v>132</v>
      </c>
      <c r="Y136" s="88" t="s">
        <v>132</v>
      </c>
      <c r="Z136" s="88" t="s">
        <v>132</v>
      </c>
      <c r="AA136" s="138"/>
    </row>
    <row r="137" spans="1:27" s="140" customFormat="1" ht="11.25">
      <c r="A137" s="137">
        <v>3</v>
      </c>
      <c r="B137" s="87" t="s">
        <v>220</v>
      </c>
      <c r="C137" s="87" t="s">
        <v>134</v>
      </c>
      <c r="D137" s="157" t="s">
        <v>89</v>
      </c>
      <c r="E137" s="136"/>
      <c r="F137" s="139"/>
      <c r="G137" s="88">
        <f>IF('3c_PC'!G$42="-","-",'3c_PC'!G$42)</f>
        <v>21.926269106402124</v>
      </c>
      <c r="H137" s="88">
        <f>IF('3c_PC'!H$42="-","-",'3c_PC'!H$42)</f>
        <v>21.926269106402124</v>
      </c>
      <c r="I137" s="88">
        <f>IF('3c_PC'!I$42="-","-",'3c_PC'!I$42)</f>
        <v>22.64764819235609</v>
      </c>
      <c r="J137" s="88">
        <f>IF('3c_PC'!J$42="-","-",'3c_PC'!J$42)</f>
        <v>22.505107470829557</v>
      </c>
      <c r="K137" s="88">
        <f>IF('3c_PC'!K$42="-","-",'3c_PC'!K$42)</f>
        <v>19.106297226763825</v>
      </c>
      <c r="L137" s="88">
        <f>IF('3c_PC'!L$42="-","-",'3c_PC'!L$42)</f>
        <v>19.106297226763825</v>
      </c>
      <c r="M137" s="88">
        <f>IF('3c_PC'!M$42="-","-",'3c_PC'!M$42)</f>
        <v>20.852393125569616</v>
      </c>
      <c r="N137" s="88">
        <f>IF('3c_PC'!N$42="-","-",'3c_PC'!N$42)</f>
        <v>20.849370287873604</v>
      </c>
      <c r="O137" s="139"/>
      <c r="P137" s="88">
        <f>IF('3c_PC'!P$42="-","-",'3c_PC'!P$42)</f>
        <v>20.849370287873604</v>
      </c>
      <c r="Q137" s="88">
        <f>IF('3c_PC'!Q$42="-","-",'3c_PC'!Q$42)</f>
        <v>21.503193401206047</v>
      </c>
      <c r="R137" s="88">
        <f>IF('3c_PC'!R$42="-","-",'3c_PC'!R$42)</f>
        <v>21.819481548965161</v>
      </c>
      <c r="S137" s="88">
        <f>IF('3c_PC'!S$42="-","-",'3c_PC'!S$42)</f>
        <v>25.256715910577427</v>
      </c>
      <c r="T137" s="88">
        <f>IF('3c_PC'!T$42="-","-",'3c_PC'!T$42)</f>
        <v>24.167303215101221</v>
      </c>
      <c r="U137" s="88" t="str">
        <f>IF('3c_PC'!U$42="-","-",'3c_PC'!U$42)</f>
        <v>-</v>
      </c>
      <c r="V137" s="88" t="str">
        <f>IF('3c_PC'!V$42="-","-",'3c_PC'!V$42)</f>
        <v>-</v>
      </c>
      <c r="W137" s="88" t="str">
        <f>IF('3c_PC'!W$42="-","-",'3c_PC'!W$42)</f>
        <v>-</v>
      </c>
      <c r="X137" s="88" t="str">
        <f>IF('3c_PC'!X$42="-","-",'3c_PC'!X$42)</f>
        <v>-</v>
      </c>
      <c r="Y137" s="88" t="str">
        <f>IF('3c_PC'!Y$42="-","-",'3c_PC'!Y$42)</f>
        <v>-</v>
      </c>
      <c r="Z137" s="88" t="str">
        <f>IF('3c_PC'!Z$42="-","-",'3c_PC'!Z$42)</f>
        <v>-</v>
      </c>
      <c r="AA137" s="138"/>
    </row>
    <row r="138" spans="1:27" s="140" customFormat="1" ht="11.25">
      <c r="A138" s="137">
        <v>4</v>
      </c>
      <c r="B138" s="87" t="s">
        <v>221</v>
      </c>
      <c r="C138" s="87" t="s">
        <v>135</v>
      </c>
      <c r="D138" s="157" t="s">
        <v>89</v>
      </c>
      <c r="E138" s="136"/>
      <c r="F138" s="139"/>
      <c r="G138" s="88">
        <f>IF('3e_NC-Gas'!F56="-","-",'3e_NC-Gas'!F56)</f>
        <v>108.45356419022889</v>
      </c>
      <c r="H138" s="88">
        <f>IF('3e_NC-Gas'!G56="-","-",'3e_NC-Gas'!G56)</f>
        <v>108.33356418640227</v>
      </c>
      <c r="I138" s="88">
        <f>IF('3e_NC-Gas'!H56="-","-",'3e_NC-Gas'!H56)</f>
        <v>120.97434724310997</v>
      </c>
      <c r="J138" s="88">
        <f>IF('3e_NC-Gas'!I56="-","-",'3e_NC-Gas'!I56)</f>
        <v>120.62634723201279</v>
      </c>
      <c r="K138" s="88">
        <f>IF('3e_NC-Gas'!J56="-","-",'3e_NC-Gas'!J56)</f>
        <v>116.38071491606703</v>
      </c>
      <c r="L138" s="88">
        <f>IF('3e_NC-Gas'!K56="-","-",'3e_NC-Gas'!K56)</f>
        <v>116.40471491683236</v>
      </c>
      <c r="M138" s="88">
        <f>IF('3e_NC-Gas'!L56="-","-",'3e_NC-Gas'!L56)</f>
        <v>120.67304283265682</v>
      </c>
      <c r="N138" s="88">
        <f>IF('3e_NC-Gas'!M56="-","-",'3e_NC-Gas'!M56)</f>
        <v>120.74504283495278</v>
      </c>
      <c r="O138" s="139"/>
      <c r="P138" s="88">
        <f>IF('3e_NC-Gas'!O56="-","-",'3e_NC-Gas'!O56)</f>
        <v>120.74504283495278</v>
      </c>
      <c r="Q138" s="88">
        <f>IF('3e_NC-Gas'!P56="-","-",'3e_NC-Gas'!P56)</f>
        <v>124.35987626838403</v>
      </c>
      <c r="R138" s="88">
        <f>IF('3e_NC-Gas'!Q56="-","-",'3e_NC-Gas'!Q56)</f>
        <v>123.91587625422555</v>
      </c>
      <c r="S138" s="88">
        <f>IF('3e_NC-Gas'!R56="-","-",'3e_NC-Gas'!R56)</f>
        <v>134.24032048035727</v>
      </c>
      <c r="T138" s="88">
        <f>IF('3e_NC-Gas'!S56="-","-",'3e_NC-Gas'!S56)</f>
        <v>131.57632039540636</v>
      </c>
      <c r="U138" s="88" t="str">
        <f>IF('3e_NC-Gas'!T56="-","-",'3e_NC-Gas'!T56)</f>
        <v>-</v>
      </c>
      <c r="V138" s="88" t="str">
        <f>IF('3e_NC-Gas'!U56="-","-",'3e_NC-Gas'!U56)</f>
        <v>-</v>
      </c>
      <c r="W138" s="88" t="str">
        <f>IF('3e_NC-Gas'!V56="-","-",'3e_NC-Gas'!V56)</f>
        <v>-</v>
      </c>
      <c r="X138" s="88" t="str">
        <f>IF('3e_NC-Gas'!W56="-","-",'3e_NC-Gas'!W56)</f>
        <v>-</v>
      </c>
      <c r="Y138" s="88" t="str">
        <f>IF('3e_NC-Gas'!X56="-","-",'3e_NC-Gas'!X56)</f>
        <v>-</v>
      </c>
      <c r="Z138" s="88" t="str">
        <f>IF('3e_NC-Gas'!Y56="-","-",'3e_NC-Gas'!Y56)</f>
        <v>-</v>
      </c>
      <c r="AA138" s="138"/>
    </row>
    <row r="139" spans="1:27" s="140" customFormat="1" ht="11.25">
      <c r="A139" s="137">
        <v>5</v>
      </c>
      <c r="B139" s="87" t="s">
        <v>168</v>
      </c>
      <c r="C139" s="87" t="s">
        <v>136</v>
      </c>
      <c r="D139" s="157" t="s">
        <v>89</v>
      </c>
      <c r="E139" s="136"/>
      <c r="F139" s="139"/>
      <c r="G139" s="88">
        <f>IF('3f_CPIH'!C$16="-","-",'3g_OC_'!$E$12*('3f_CPIH'!C$16/'3f_CPIH'!$G$16))</f>
        <v>87.194616340508801</v>
      </c>
      <c r="H139" s="88">
        <f>IF('3f_CPIH'!D$16="-","-",'3g_OC_'!$E$12*('3f_CPIH'!D$16/'3f_CPIH'!$G$16))</f>
        <v>87.369180136986301</v>
      </c>
      <c r="I139" s="88">
        <f>IF('3f_CPIH'!E$16="-","-",'3g_OC_'!$E$12*('3f_CPIH'!E$16/'3f_CPIH'!$G$16))</f>
        <v>87.631025831702544</v>
      </c>
      <c r="J139" s="88">
        <f>IF('3f_CPIH'!F$16="-","-",'3g_OC_'!$E$12*('3f_CPIH'!F$16/'3f_CPIH'!$G$16))</f>
        <v>88.15471722113503</v>
      </c>
      <c r="K139" s="88">
        <f>IF('3f_CPIH'!G$16="-","-",'3g_OC_'!$E$12*('3f_CPIH'!G$16/'3f_CPIH'!$G$16))</f>
        <v>89.202100000000002</v>
      </c>
      <c r="L139" s="88">
        <f>IF('3f_CPIH'!H$16="-","-",'3g_OC_'!$E$12*('3f_CPIH'!H$16/'3f_CPIH'!$G$16))</f>
        <v>90.33676467710373</v>
      </c>
      <c r="M139" s="88">
        <f>IF('3f_CPIH'!I$16="-","-",'3g_OC_'!$E$12*('3f_CPIH'!I$16/'3f_CPIH'!$G$16))</f>
        <v>91.645993150684916</v>
      </c>
      <c r="N139" s="88">
        <f>IF('3f_CPIH'!J$16="-","-",'3g_OC_'!$E$12*('3f_CPIH'!J$16/'3f_CPIH'!$G$16))</f>
        <v>92.431530234833673</v>
      </c>
      <c r="O139" s="139"/>
      <c r="P139" s="88">
        <f>IF('3f_CPIH'!L$16="-","-",'3g_OC_'!$E$12*('3f_CPIH'!L$16/'3f_CPIH'!$G$16))</f>
        <v>92.431530234833673</v>
      </c>
      <c r="Q139" s="88">
        <f>IF('3f_CPIH'!M$16="-","-",'3g_OC_'!$E$12*('3f_CPIH'!M$16/'3f_CPIH'!$G$16))</f>
        <v>93.47891301369863</v>
      </c>
      <c r="R139" s="88">
        <f>IF('3f_CPIH'!N$16="-","-",'3g_OC_'!$E$12*('3f_CPIH'!N$16/'3f_CPIH'!$G$16))</f>
        <v>94.177168199608616</v>
      </c>
      <c r="S139" s="88">
        <f>IF('3f_CPIH'!O$16="-","-",'3g_OC_'!$E$12*('3f_CPIH'!O$16/'3f_CPIH'!$G$16))</f>
        <v>94.700859589041102</v>
      </c>
      <c r="T139" s="88">
        <f>IF('3f_CPIH'!P$16="-","-",'3g_OC_'!$E$12*('3f_CPIH'!P$16/'3f_CPIH'!$G$16))</f>
        <v>94.96270528375733</v>
      </c>
      <c r="U139" s="88" t="str">
        <f>IF('3f_CPIH'!Q$16="-","-",'3g_OC_'!$E$12*('3f_CPIH'!Q$16/'3f_CPIH'!$G$16))</f>
        <v>-</v>
      </c>
      <c r="V139" s="88" t="str">
        <f>IF('3f_CPIH'!R$16="-","-",'3g_OC_'!$E$12*('3f_CPIH'!R$16/'3f_CPIH'!$G$16))</f>
        <v>-</v>
      </c>
      <c r="W139" s="88" t="str">
        <f>IF('3f_CPIH'!S$16="-","-",'3g_OC_'!$E$12*('3f_CPIH'!S$16/'3f_CPIH'!$G$16))</f>
        <v>-</v>
      </c>
      <c r="X139" s="88" t="str">
        <f>IF('3f_CPIH'!T$16="-","-",'3g_OC_'!$E$12*('3f_CPIH'!T$16/'3f_CPIH'!$G$16))</f>
        <v>-</v>
      </c>
      <c r="Y139" s="88" t="str">
        <f>IF('3f_CPIH'!U$16="-","-",'3g_OC_'!$E$12*('3f_CPIH'!U$16/'3f_CPIH'!$G$16))</f>
        <v>-</v>
      </c>
      <c r="Z139" s="88" t="str">
        <f>IF('3f_CPIH'!V$16="-","-",'3g_OC_'!$E$12*('3f_CPIH'!V$16/'3f_CPIH'!$G$16))</f>
        <v>-</v>
      </c>
      <c r="AA139" s="138"/>
    </row>
    <row r="140" spans="1:27" s="140" customFormat="1" ht="11.25">
      <c r="A140" s="137">
        <v>6</v>
      </c>
      <c r="B140" s="87" t="s">
        <v>168</v>
      </c>
      <c r="C140" s="87" t="s">
        <v>137</v>
      </c>
      <c r="D140" s="157" t="s">
        <v>89</v>
      </c>
      <c r="E140" s="136"/>
      <c r="F140" s="139"/>
      <c r="G140" s="88" t="s">
        <v>132</v>
      </c>
      <c r="H140" s="88" t="s">
        <v>132</v>
      </c>
      <c r="I140" s="88" t="s">
        <v>132</v>
      </c>
      <c r="J140" s="88" t="s">
        <v>132</v>
      </c>
      <c r="K140" s="88">
        <f>IF('3h_SMNCC'!F$30="-","-",'3h_SMNCC'!F$30)</f>
        <v>0</v>
      </c>
      <c r="L140" s="88">
        <f>IF('3h_SMNCC'!G$30="-","-",'3h_SMNCC'!G$30)</f>
        <v>-0.14839795210242812</v>
      </c>
      <c r="M140" s="88">
        <f>IF('3h_SMNCC'!H$30="-","-",'3h_SMNCC'!H$30)</f>
        <v>1.8996756847995959</v>
      </c>
      <c r="N140" s="88">
        <f>IF('3h_SMNCC'!I$30="-","-",'3h_SMNCC'!I$30)</f>
        <v>1.9653138101793148</v>
      </c>
      <c r="O140" s="139"/>
      <c r="P140" s="88">
        <f>IF('3h_SMNCC'!K$30="-","-",'3h_SMNCC'!K$30)</f>
        <v>1.9653138101793148</v>
      </c>
      <c r="Q140" s="88">
        <f>IF('3h_SMNCC'!L$30="-","-",'3h_SMNCC'!L$30)</f>
        <v>3.94070969375099</v>
      </c>
      <c r="R140" s="88">
        <f>IF('3h_SMNCC'!M$30="-","-",'3h_SMNCC'!M$30)</f>
        <v>3.6877871322225353</v>
      </c>
      <c r="S140" s="88">
        <f>IF('3h_SMNCC'!N$30="-","-",'3h_SMNCC'!N$30)</f>
        <v>5.396909444486452</v>
      </c>
      <c r="T140" s="88">
        <f>IF('3h_SMNCC'!O$30="-","-",'3h_SMNCC'!O$30)</f>
        <v>4.6837637900821658</v>
      </c>
      <c r="U140" s="88" t="str">
        <f>IF('3h_SMNCC'!P$30="-","-",'3h_SMNCC'!P$30)</f>
        <v>-</v>
      </c>
      <c r="V140" s="88" t="str">
        <f>IF('3h_SMNCC'!Q$30="-","-",'3h_SMNCC'!Q$30)</f>
        <v>-</v>
      </c>
      <c r="W140" s="88" t="str">
        <f>IF('3h_SMNCC'!R$30="-","-",'3h_SMNCC'!R$30)</f>
        <v>-</v>
      </c>
      <c r="X140" s="88" t="str">
        <f>IF('3h_SMNCC'!S$30="-","-",'3h_SMNCC'!S$30)</f>
        <v>-</v>
      </c>
      <c r="Y140" s="88" t="str">
        <f>IF('3h_SMNCC'!T$30="-","-",'3h_SMNCC'!T$30)</f>
        <v>-</v>
      </c>
      <c r="Z140" s="88" t="str">
        <f>IF('3h_SMNCC'!U$30="-","-",'3h_SMNCC'!U$30)</f>
        <v>-</v>
      </c>
      <c r="AA140" s="138"/>
    </row>
    <row r="141" spans="1:27" s="140" customFormat="1" ht="11.25">
      <c r="A141" s="137">
        <v>7</v>
      </c>
      <c r="B141" s="87" t="s">
        <v>168</v>
      </c>
      <c r="C141" s="87" t="s">
        <v>124</v>
      </c>
      <c r="D141" s="157" t="s">
        <v>89</v>
      </c>
      <c r="E141" s="136"/>
      <c r="F141" s="139"/>
      <c r="G141" s="88">
        <f>IF('3f_CPIH'!C$16="-","-",'3i_PPM'!$G$12*('3f_CPIH'!C$16/'3f_CPIH'!$G$16))</f>
        <v>38.769117710371823</v>
      </c>
      <c r="H141" s="88">
        <f>IF('3f_CPIH'!D$16="-","-",'3i_PPM'!$G$12*('3f_CPIH'!D$16/'3f_CPIH'!$G$16))</f>
        <v>38.846733561643838</v>
      </c>
      <c r="I141" s="88">
        <f>IF('3f_CPIH'!E$16="-","-",'3i_PPM'!$G$12*('3f_CPIH'!E$16/'3f_CPIH'!$G$16))</f>
        <v>38.963157338551866</v>
      </c>
      <c r="J141" s="88">
        <f>IF('3f_CPIH'!F$16="-","-",'3i_PPM'!$G$12*('3f_CPIH'!F$16/'3f_CPIH'!$G$16))</f>
        <v>39.19600489236791</v>
      </c>
      <c r="K141" s="88">
        <f>IF('3f_CPIH'!G$16="-","-",'3i_PPM'!$G$12*('3f_CPIH'!G$16/'3f_CPIH'!$G$16))</f>
        <v>39.661700000000003</v>
      </c>
      <c r="L141" s="88">
        <f>IF('3f_CPIH'!H$16="-","-",'3i_PPM'!$G$12*('3f_CPIH'!H$16/'3f_CPIH'!$G$16))</f>
        <v>40.166203033268111</v>
      </c>
      <c r="M141" s="88">
        <f>IF('3f_CPIH'!I$16="-","-",'3i_PPM'!$G$12*('3f_CPIH'!I$16/'3f_CPIH'!$G$16))</f>
        <v>40.748321917808219</v>
      </c>
      <c r="N141" s="88">
        <f>IF('3f_CPIH'!J$16="-","-",'3i_PPM'!$G$12*('3f_CPIH'!J$16/'3f_CPIH'!$G$16))</f>
        <v>41.097593248532299</v>
      </c>
      <c r="O141" s="139"/>
      <c r="P141" s="88">
        <f>IF('3f_CPIH'!L$16="-","-",'3i_PPM'!$G$12*('3f_CPIH'!L$16/'3f_CPIH'!$G$16))</f>
        <v>41.097593248532299</v>
      </c>
      <c r="Q141" s="88">
        <f>IF('3f_CPIH'!M$16="-","-",'3i_PPM'!$G$12*('3f_CPIH'!M$16/'3f_CPIH'!$G$16))</f>
        <v>41.563288356164385</v>
      </c>
      <c r="R141" s="88">
        <f>IF('3f_CPIH'!N$16="-","-",'3i_PPM'!$G$12*('3f_CPIH'!N$16/'3f_CPIH'!$G$16))</f>
        <v>41.87375176125245</v>
      </c>
      <c r="S141" s="88">
        <f>IF('3f_CPIH'!O$16="-","-",'3i_PPM'!$G$12*('3f_CPIH'!O$16/'3f_CPIH'!$G$16))</f>
        <v>42.1065993150685</v>
      </c>
      <c r="T141" s="88">
        <f>IF('3f_CPIH'!P$16="-","-",'3i_PPM'!$G$12*('3f_CPIH'!P$16/'3f_CPIH'!$G$16))</f>
        <v>42.223023091976515</v>
      </c>
      <c r="U141" s="88" t="str">
        <f>IF('3f_CPIH'!Q$16="-","-",'3i_PPM'!$G$12*('3f_CPIH'!Q$16/'3f_CPIH'!$G$16))</f>
        <v>-</v>
      </c>
      <c r="V141" s="88" t="str">
        <f>IF('3f_CPIH'!R$16="-","-",'3i_PPM'!$G$12*('3f_CPIH'!R$16/'3f_CPIH'!$G$16))</f>
        <v>-</v>
      </c>
      <c r="W141" s="88" t="str">
        <f>IF('3f_CPIH'!S$16="-","-",'3i_PPM'!$G$12*('3f_CPIH'!S$16/'3f_CPIH'!$G$16))</f>
        <v>-</v>
      </c>
      <c r="X141" s="88" t="str">
        <f>IF('3f_CPIH'!T$16="-","-",'3i_PPM'!$G$12*('3f_CPIH'!T$16/'3f_CPIH'!$G$16))</f>
        <v>-</v>
      </c>
      <c r="Y141" s="88" t="str">
        <f>IF('3f_CPIH'!U$16="-","-",'3i_PPM'!$G$12*('3f_CPIH'!U$16/'3f_CPIH'!$G$16))</f>
        <v>-</v>
      </c>
      <c r="Z141" s="88" t="str">
        <f>IF('3f_CPIH'!V$16="-","-",'3i_PPM'!$G$12*('3f_CPIH'!V$16/'3f_CPIH'!$G$16))</f>
        <v>-</v>
      </c>
      <c r="AA141" s="138"/>
    </row>
    <row r="142" spans="1:27" s="140" customFormat="1" ht="11.25">
      <c r="A142" s="137">
        <v>9</v>
      </c>
      <c r="B142" s="87" t="s">
        <v>138</v>
      </c>
      <c r="C142" s="87" t="s">
        <v>222</v>
      </c>
      <c r="D142" s="150" t="s">
        <v>89</v>
      </c>
      <c r="E142" s="136"/>
      <c r="F142" s="139"/>
      <c r="G142" s="88">
        <f>IF(G137="-","-",SUM(G135:G141)*'3j_EBIT'!$E$12)</f>
        <v>9.8678685390339584</v>
      </c>
      <c r="H142" s="88">
        <f>IF(H137="-","-",SUM(H135:H141)*'3j_EBIT'!$E$12)</f>
        <v>9.1039320441121792</v>
      </c>
      <c r="I142" s="88">
        <f>IF(I137="-","-",SUM(I135:I141)*'3j_EBIT'!$E$12)</f>
        <v>8.6181029196454393</v>
      </c>
      <c r="J142" s="88">
        <f>IF(J137="-","-",SUM(J135:J141)*'3j_EBIT'!$E$12)</f>
        <v>8.3427504338170095</v>
      </c>
      <c r="K142" s="88">
        <f>IF(K137="-","-",SUM(K135:K141)*'3j_EBIT'!$E$12)</f>
        <v>9.0080111762472423</v>
      </c>
      <c r="L142" s="88">
        <f>IF(L137="-","-",SUM(L135:L141)*'3j_EBIT'!$E$12)</f>
        <v>9.0046323517000832</v>
      </c>
      <c r="M142" s="88">
        <f>IF(M137="-","-",SUM(M135:M141)*'3j_EBIT'!$E$12)</f>
        <v>9.5211245823931883</v>
      </c>
      <c r="N142" s="88">
        <f>IF(N137="-","-",SUM(N135:N141)*'3j_EBIT'!$E$12)</f>
        <v>10.080023700063846</v>
      </c>
      <c r="O142" s="139"/>
      <c r="P142" s="88">
        <f>IF(P137="-","-",SUM(P135:P141)*'3j_EBIT'!$E$11)</f>
        <v>10.080023700063846</v>
      </c>
      <c r="Q142" s="88">
        <f>IF(Q137="-","-",SUM(Q135:Q141)*'3j_EBIT'!$E$11)</f>
        <v>10.962739485190497</v>
      </c>
      <c r="R142" s="88">
        <f>IF(R137="-","-",SUM(R135:R141)*'3j_EBIT'!$E$11)</f>
        <v>9.9987870735644755</v>
      </c>
      <c r="S142" s="88">
        <f>IF(S137="-","-",SUM(S135:S141)*'3j_EBIT'!$E$11)</f>
        <v>9.839316935483474</v>
      </c>
      <c r="T142" s="88">
        <f>IF(T137="-","-",SUM(T135:T141)*'3j_EBIT'!$E$11)</f>
        <v>8.5751009192534582</v>
      </c>
      <c r="U142" s="88" t="str">
        <f>IF(U137="-","-",SUM(U135:U141)*'3j_EBIT'!$E$11)</f>
        <v>-</v>
      </c>
      <c r="V142" s="88" t="str">
        <f>IF(V137="-","-",SUM(V135:V141)*'3j_EBIT'!$E$11)</f>
        <v>-</v>
      </c>
      <c r="W142" s="88" t="str">
        <f>IF(W137="-","-",SUM(W135:W141)*'3j_EBIT'!$E$11)</f>
        <v>-</v>
      </c>
      <c r="X142" s="88" t="str">
        <f>IF(X137="-","-",SUM(X135:X141)*'3j_EBIT'!$E$11)</f>
        <v>-</v>
      </c>
      <c r="Y142" s="88" t="str">
        <f>IF(Y137="-","-",SUM(Y135:Y141)*'3j_EBIT'!$E$11)</f>
        <v>-</v>
      </c>
      <c r="Z142" s="88" t="str">
        <f>IF(Z137="-","-",SUM(Z135:Z141)*'3j_EBIT'!$E$11)</f>
        <v>-</v>
      </c>
      <c r="AA142" s="138"/>
    </row>
    <row r="143" spans="1:27" s="140" customFormat="1" ht="11.25">
      <c r="A143" s="137">
        <v>10</v>
      </c>
      <c r="B143" s="87" t="s">
        <v>223</v>
      </c>
      <c r="C143" s="161" t="s">
        <v>224</v>
      </c>
      <c r="D143" s="150" t="s">
        <v>89</v>
      </c>
      <c r="E143" s="136"/>
      <c r="F143" s="139"/>
      <c r="G143" s="88">
        <f>IF(G139="-","-",SUM(G135:G137,G139:G142)*'3k_HAP'!$E$13)</f>
        <v>6.0160999774303852</v>
      </c>
      <c r="H143" s="88">
        <f>IF(H139="-","-",SUM(H135:H137,H139:H142)*'3k_HAP'!$E$13)</f>
        <v>5.429183760526251</v>
      </c>
      <c r="I143" s="88">
        <f>IF(I139="-","-",SUM(I135:I137,I139:I142)*'3k_HAP'!$E$13)</f>
        <v>4.8697405150948132</v>
      </c>
      <c r="J143" s="88">
        <f>IF(J139="-","-",SUM(J135:J137,J139:J142)*'3k_HAP'!$E$13)</f>
        <v>4.6626548422141525</v>
      </c>
      <c r="K143" s="88">
        <f>IF(K139="-","-",SUM(K135:K137,K139:K142)*'3k_HAP'!$E$13)</f>
        <v>5.2374508558338091</v>
      </c>
      <c r="L143" s="88">
        <f>IF(L139="-","-",SUM(L135:L137,L139:L142)*'3k_HAP'!$E$13)</f>
        <v>5.2344958218351554</v>
      </c>
      <c r="M143" s="88">
        <f>IF(M139="-","-",SUM(M135:M137,M139:M142)*'3k_HAP'!$E$13)</f>
        <v>5.570001107876962</v>
      </c>
      <c r="N143" s="88">
        <f>IF(N139="-","-",SUM(N135:N137,N139:N142)*'3k_HAP'!$E$13)</f>
        <v>5.9996226717314052</v>
      </c>
      <c r="O143" s="139"/>
      <c r="P143" s="88">
        <f>IF(P139="-","-",SUM(P135:P137,P139:P142)*'3k_HAP'!$E$13)</f>
        <v>5.9996226717314052</v>
      </c>
      <c r="Q143" s="88">
        <f>IF(Q139="-","-",SUM(Q135:Q137,Q139:Q142)*'3k_HAP'!$E$13)</f>
        <v>6.6268998150017291</v>
      </c>
      <c r="R143" s="88">
        <f>IF(R139="-","-",SUM(R135:R137,R139:R142)*'3k_HAP'!$E$13)</f>
        <v>5.8905992913609531</v>
      </c>
      <c r="S143" s="88">
        <f>IF(S139="-","-",SUM(S135:S137,S139:S142)*'3k_HAP'!$E$13)</f>
        <v>5.6165548230646793</v>
      </c>
      <c r="T143" s="88">
        <f>IF(T139="-","-",SUM(T135:T137,T139:T142)*'3k_HAP'!$E$13)</f>
        <v>4.6813806036623395</v>
      </c>
      <c r="U143" s="88" t="str">
        <f>IF(U139="-","-",SUM(U135:U137,U139:U142)*'3k_HAP'!$E$13)</f>
        <v>-</v>
      </c>
      <c r="V143" s="88" t="str">
        <f>IF(V139="-","-",SUM(V135:V137,V139:V142)*'3k_HAP'!$E$13)</f>
        <v>-</v>
      </c>
      <c r="W143" s="88" t="str">
        <f>IF(W139="-","-",SUM(W135:W137,W139:W142)*'3k_HAP'!$E$13)</f>
        <v>-</v>
      </c>
      <c r="X143" s="88" t="str">
        <f>IF(X139="-","-",SUM(X135:X137,X139:X142)*'3k_HAP'!$E$13)</f>
        <v>-</v>
      </c>
      <c r="Y143" s="88" t="str">
        <f>IF(Y139="-","-",SUM(Y135:Y137,Y139:Y142)*'3k_HAP'!$E$13)</f>
        <v>-</v>
      </c>
      <c r="Z143" s="88" t="str">
        <f>IF(Z139="-","-",SUM(Z135:Z137,Z139:Z142)*'3k_HAP'!$E$13)</f>
        <v>-</v>
      </c>
      <c r="AA143" s="138"/>
    </row>
    <row r="144" spans="1:27" s="140" customFormat="1" ht="11.25">
      <c r="A144" s="137">
        <v>11</v>
      </c>
      <c r="B144" s="87" t="s">
        <v>225</v>
      </c>
      <c r="C144" s="162" t="str">
        <f>B144&amp;"_"&amp;D144</f>
        <v>Total_Southern Scotland</v>
      </c>
      <c r="D144" s="150" t="s">
        <v>89</v>
      </c>
      <c r="E144" s="136"/>
      <c r="F144" s="139"/>
      <c r="G144" s="88">
        <f t="shared" ref="G144:N144" si="24">IF(G135="-","-",SUM(G135:G143))</f>
        <v>525.37738750830431</v>
      </c>
      <c r="H144" s="88">
        <f t="shared" si="24"/>
        <v>484.58330395582487</v>
      </c>
      <c r="I144" s="88">
        <f t="shared" si="24"/>
        <v>458.45391735282362</v>
      </c>
      <c r="J144" s="88">
        <f t="shared" si="24"/>
        <v>443.75460156976362</v>
      </c>
      <c r="K144" s="88">
        <f t="shared" si="24"/>
        <v>479.34310640668048</v>
      </c>
      <c r="L144" s="88">
        <f t="shared" si="24"/>
        <v>479.16231857523303</v>
      </c>
      <c r="M144" s="88">
        <f t="shared" si="24"/>
        <v>506.68161424836541</v>
      </c>
      <c r="N144" s="88">
        <f t="shared" si="24"/>
        <v>536.52696669727266</v>
      </c>
      <c r="O144" s="139"/>
      <c r="P144" s="88">
        <f t="shared" ref="P144:Z144" si="25">IF(P135="-","-",SUM(P135:P143))</f>
        <v>536.52696669727266</v>
      </c>
      <c r="Q144" s="88">
        <f t="shared" si="25"/>
        <v>583.61295018363376</v>
      </c>
      <c r="R144" s="88">
        <f t="shared" si="25"/>
        <v>532.14233316193463</v>
      </c>
      <c r="S144" s="88">
        <f t="shared" si="25"/>
        <v>523.47512699829804</v>
      </c>
      <c r="T144" s="88">
        <f t="shared" si="25"/>
        <v>456.00229519771221</v>
      </c>
      <c r="U144" s="88" t="str">
        <f t="shared" si="25"/>
        <v>-</v>
      </c>
      <c r="V144" s="88" t="str">
        <f t="shared" si="25"/>
        <v>-</v>
      </c>
      <c r="W144" s="88" t="str">
        <f t="shared" si="25"/>
        <v>-</v>
      </c>
      <c r="X144" s="88" t="str">
        <f t="shared" si="25"/>
        <v>-</v>
      </c>
      <c r="Y144" s="88" t="str">
        <f t="shared" si="25"/>
        <v>-</v>
      </c>
      <c r="Z144" s="88" t="str">
        <f t="shared" si="25"/>
        <v>-</v>
      </c>
      <c r="AA144" s="138"/>
    </row>
    <row r="145" spans="1:27" s="140" customFormat="1" ht="11.25">
      <c r="A145" s="137">
        <v>1</v>
      </c>
      <c r="B145" s="152" t="s">
        <v>155</v>
      </c>
      <c r="C145" s="163" t="s">
        <v>131</v>
      </c>
      <c r="D145" s="153" t="s">
        <v>87</v>
      </c>
      <c r="E145" s="154"/>
      <c r="F145" s="139"/>
      <c r="G145" s="155">
        <f>IF('3a_DF'!H$41="-","-",'3a_DF'!H$41)</f>
        <v>253.14985164432846</v>
      </c>
      <c r="H145" s="155">
        <f>IF('3a_DF'!I$41="-","-",'3a_DF'!I$41)</f>
        <v>213.57444115975193</v>
      </c>
      <c r="I145" s="155">
        <f>IF('3a_DF'!J$41="-","-",'3a_DF'!J$41)</f>
        <v>174.74989531236287</v>
      </c>
      <c r="J145" s="155">
        <f>IF('3a_DF'!K$41="-","-",'3a_DF'!K$41)</f>
        <v>160.26701947738721</v>
      </c>
      <c r="K145" s="155">
        <f>IF('3a_DF'!L$41="-","-",'3a_DF'!L$41)</f>
        <v>200.74683223176862</v>
      </c>
      <c r="L145" s="155">
        <f>IF('3a_DF'!M$41="-","-",'3a_DF'!M$41)</f>
        <v>199.05760849983216</v>
      </c>
      <c r="M145" s="155">
        <f>IF('3a_DF'!N$41="-","-",'3a_DF'!N$41)</f>
        <v>215.77106184657606</v>
      </c>
      <c r="N145" s="155">
        <f>IF('3a_DF'!O$41="-","-",'3a_DF'!O$41)</f>
        <v>243.35846990910571</v>
      </c>
      <c r="O145" s="139"/>
      <c r="P145" s="155">
        <f>IF('3a_DF'!Q$41="-","-",'3a_DF'!Q$41)</f>
        <v>243.35846990910571</v>
      </c>
      <c r="Q145" s="155">
        <f>IF('3a_DF'!R$41="-","-",'3a_DF'!R$41)</f>
        <v>281.17733015023742</v>
      </c>
      <c r="R145" s="155">
        <f>IF('3a_DF'!S$41="-","-",'3a_DF'!S$41)</f>
        <v>230.77888190073497</v>
      </c>
      <c r="S145" s="155">
        <f>IF('3a_DF'!T$41="-","-",'3a_DF'!T$41)</f>
        <v>206.31785050021912</v>
      </c>
      <c r="T145" s="155">
        <f>IF('3a_DF'!U$41="-","-",'3a_DF'!U$41)</f>
        <v>145.13269789847291</v>
      </c>
      <c r="U145" s="155" t="str">
        <f>IF('3a_DF'!V$41="-","-",'3a_DF'!V$41)</f>
        <v>-</v>
      </c>
      <c r="V145" s="155" t="str">
        <f>IF('3a_DF'!W$41="-","-",'3a_DF'!W$41)</f>
        <v>-</v>
      </c>
      <c r="W145" s="155" t="str">
        <f>IF('3a_DF'!X$41="-","-",'3a_DF'!X$41)</f>
        <v>-</v>
      </c>
      <c r="X145" s="155" t="str">
        <f>IF('3a_DF'!Y$41="-","-",'3a_DF'!Y$41)</f>
        <v>-</v>
      </c>
      <c r="Y145" s="155" t="str">
        <f>IF('3a_DF'!Z$41="-","-",'3a_DF'!Z$41)</f>
        <v>-</v>
      </c>
      <c r="Z145" s="155" t="str">
        <f>IF('3a_DF'!AA$41="-","-",'3a_DF'!AA$41)</f>
        <v>-</v>
      </c>
      <c r="AA145" s="138"/>
    </row>
    <row r="146" spans="1:27" s="140" customFormat="1" ht="11.25">
      <c r="A146" s="137">
        <v>2</v>
      </c>
      <c r="B146" s="152" t="s">
        <v>155</v>
      </c>
      <c r="C146" s="163" t="s">
        <v>133</v>
      </c>
      <c r="D146" s="153" t="s">
        <v>87</v>
      </c>
      <c r="E146" s="154"/>
      <c r="F146" s="139"/>
      <c r="G146" s="155" t="s">
        <v>132</v>
      </c>
      <c r="H146" s="155" t="s">
        <v>132</v>
      </c>
      <c r="I146" s="155" t="s">
        <v>132</v>
      </c>
      <c r="J146" s="155" t="s">
        <v>132</v>
      </c>
      <c r="K146" s="155" t="s">
        <v>132</v>
      </c>
      <c r="L146" s="155" t="s">
        <v>132</v>
      </c>
      <c r="M146" s="155" t="s">
        <v>132</v>
      </c>
      <c r="N146" s="155" t="s">
        <v>132</v>
      </c>
      <c r="O146" s="139"/>
      <c r="P146" s="155" t="s">
        <v>132</v>
      </c>
      <c r="Q146" s="155" t="s">
        <v>132</v>
      </c>
      <c r="R146" s="155" t="s">
        <v>132</v>
      </c>
      <c r="S146" s="155" t="s">
        <v>132</v>
      </c>
      <c r="T146" s="155" t="s">
        <v>132</v>
      </c>
      <c r="U146" s="155" t="s">
        <v>132</v>
      </c>
      <c r="V146" s="155" t="s">
        <v>132</v>
      </c>
      <c r="W146" s="155" t="s">
        <v>132</v>
      </c>
      <c r="X146" s="155" t="s">
        <v>132</v>
      </c>
      <c r="Y146" s="155" t="s">
        <v>132</v>
      </c>
      <c r="Z146" s="155" t="s">
        <v>132</v>
      </c>
      <c r="AA146" s="138"/>
    </row>
    <row r="147" spans="1:27" s="140" customFormat="1" ht="11.25">
      <c r="A147" s="137">
        <v>3</v>
      </c>
      <c r="B147" s="152" t="s">
        <v>220</v>
      </c>
      <c r="C147" s="163" t="s">
        <v>134</v>
      </c>
      <c r="D147" s="158" t="s">
        <v>87</v>
      </c>
      <c r="E147" s="154"/>
      <c r="F147" s="139"/>
      <c r="G147" s="155">
        <f>IF('3c_PC'!G$42="-","-",'3c_PC'!G$42)</f>
        <v>21.926269106402124</v>
      </c>
      <c r="H147" s="155">
        <f>IF('3c_PC'!H$42="-","-",'3c_PC'!H$42)</f>
        <v>21.926269106402124</v>
      </c>
      <c r="I147" s="155">
        <f>IF('3c_PC'!I$42="-","-",'3c_PC'!I$42)</f>
        <v>22.64764819235609</v>
      </c>
      <c r="J147" s="155">
        <f>IF('3c_PC'!J$42="-","-",'3c_PC'!J$42)</f>
        <v>22.505107470829557</v>
      </c>
      <c r="K147" s="155">
        <f>IF('3c_PC'!K$42="-","-",'3c_PC'!K$42)</f>
        <v>19.106297226763825</v>
      </c>
      <c r="L147" s="155">
        <f>IF('3c_PC'!L$42="-","-",'3c_PC'!L$42)</f>
        <v>19.106297226763825</v>
      </c>
      <c r="M147" s="155">
        <f>IF('3c_PC'!M$42="-","-",'3c_PC'!M$42)</f>
        <v>20.852393125569616</v>
      </c>
      <c r="N147" s="155">
        <f>IF('3c_PC'!N$42="-","-",'3c_PC'!N$42)</f>
        <v>20.849370287873604</v>
      </c>
      <c r="O147" s="139"/>
      <c r="P147" s="155">
        <f>IF('3c_PC'!P$42="-","-",'3c_PC'!P$42)</f>
        <v>20.849370287873604</v>
      </c>
      <c r="Q147" s="155">
        <f>IF('3c_PC'!Q$42="-","-",'3c_PC'!Q$42)</f>
        <v>21.503193401206047</v>
      </c>
      <c r="R147" s="155">
        <f>IF('3c_PC'!R$42="-","-",'3c_PC'!R$42)</f>
        <v>21.819481548965161</v>
      </c>
      <c r="S147" s="155">
        <f>IF('3c_PC'!S$42="-","-",'3c_PC'!S$42)</f>
        <v>25.256715910577427</v>
      </c>
      <c r="T147" s="155">
        <f>IF('3c_PC'!T$42="-","-",'3c_PC'!T$42)</f>
        <v>24.167303215101221</v>
      </c>
      <c r="U147" s="155" t="str">
        <f>IF('3c_PC'!U$42="-","-",'3c_PC'!U$42)</f>
        <v>-</v>
      </c>
      <c r="V147" s="155" t="str">
        <f>IF('3c_PC'!V$42="-","-",'3c_PC'!V$42)</f>
        <v>-</v>
      </c>
      <c r="W147" s="155" t="str">
        <f>IF('3c_PC'!W$42="-","-",'3c_PC'!W$42)</f>
        <v>-</v>
      </c>
      <c r="X147" s="155" t="str">
        <f>IF('3c_PC'!X$42="-","-",'3c_PC'!X$42)</f>
        <v>-</v>
      </c>
      <c r="Y147" s="155" t="str">
        <f>IF('3c_PC'!Y$42="-","-",'3c_PC'!Y$42)</f>
        <v>-</v>
      </c>
      <c r="Z147" s="155" t="str">
        <f>IF('3c_PC'!Z$42="-","-",'3c_PC'!Z$42)</f>
        <v>-</v>
      </c>
      <c r="AA147" s="138"/>
    </row>
    <row r="148" spans="1:27" s="140" customFormat="1" ht="11.25">
      <c r="A148" s="137">
        <v>4</v>
      </c>
      <c r="B148" s="152" t="s">
        <v>221</v>
      </c>
      <c r="C148" s="163" t="s">
        <v>135</v>
      </c>
      <c r="D148" s="158" t="s">
        <v>87</v>
      </c>
      <c r="E148" s="154"/>
      <c r="F148" s="139"/>
      <c r="G148" s="155">
        <f>IF('3e_NC-Gas'!F57="-","-",'3e_NC-Gas'!F57)</f>
        <v>108.41773651861108</v>
      </c>
      <c r="H148" s="155">
        <f>IF('3e_NC-Gas'!G57="-","-",'3e_NC-Gas'!G57)</f>
        <v>108.29773651861107</v>
      </c>
      <c r="I148" s="155">
        <f>IF('3e_NC-Gas'!H57="-","-",'3e_NC-Gas'!H57)</f>
        <v>120.97937311923182</v>
      </c>
      <c r="J148" s="155">
        <f>IF('3e_NC-Gas'!I57="-","-",'3e_NC-Gas'!I57)</f>
        <v>120.63137311923182</v>
      </c>
      <c r="K148" s="155">
        <f>IF('3e_NC-Gas'!J57="-","-",'3e_NC-Gas'!J57)</f>
        <v>116.38255397526829</v>
      </c>
      <c r="L148" s="155">
        <f>IF('3e_NC-Gas'!K57="-","-",'3e_NC-Gas'!K57)</f>
        <v>116.4065539752683</v>
      </c>
      <c r="M148" s="155">
        <f>IF('3e_NC-Gas'!L57="-","-",'3e_NC-Gas'!L57)</f>
        <v>120.68792920353981</v>
      </c>
      <c r="N148" s="155">
        <f>IF('3e_NC-Gas'!M57="-","-",'3e_NC-Gas'!M57)</f>
        <v>120.75992920353981</v>
      </c>
      <c r="O148" s="139"/>
      <c r="P148" s="155">
        <f>IF('3e_NC-Gas'!O57="-","-",'3e_NC-Gas'!O57)</f>
        <v>120.75992920353981</v>
      </c>
      <c r="Q148" s="155">
        <f>IF('3e_NC-Gas'!P57="-","-",'3e_NC-Gas'!P57)</f>
        <v>124.36459188902195</v>
      </c>
      <c r="R148" s="155">
        <f>IF('3e_NC-Gas'!Q57="-","-",'3e_NC-Gas'!Q57)</f>
        <v>123.92059188902195</v>
      </c>
      <c r="S148" s="155">
        <f>IF('3e_NC-Gas'!R57="-","-",'3e_NC-Gas'!R57)</f>
        <v>134.26658823529411</v>
      </c>
      <c r="T148" s="155">
        <f>IF('3e_NC-Gas'!S57="-","-",'3e_NC-Gas'!S57)</f>
        <v>131.60258823529409</v>
      </c>
      <c r="U148" s="155" t="str">
        <f>IF('3e_NC-Gas'!T57="-","-",'3e_NC-Gas'!T57)</f>
        <v>-</v>
      </c>
      <c r="V148" s="155" t="str">
        <f>IF('3e_NC-Gas'!U57="-","-",'3e_NC-Gas'!U57)</f>
        <v>-</v>
      </c>
      <c r="W148" s="155" t="str">
        <f>IF('3e_NC-Gas'!V57="-","-",'3e_NC-Gas'!V57)</f>
        <v>-</v>
      </c>
      <c r="X148" s="155" t="str">
        <f>IF('3e_NC-Gas'!W57="-","-",'3e_NC-Gas'!W57)</f>
        <v>-</v>
      </c>
      <c r="Y148" s="155" t="str">
        <f>IF('3e_NC-Gas'!X57="-","-",'3e_NC-Gas'!X57)</f>
        <v>-</v>
      </c>
      <c r="Z148" s="155" t="str">
        <f>IF('3e_NC-Gas'!Y57="-","-",'3e_NC-Gas'!Y57)</f>
        <v>-</v>
      </c>
      <c r="AA148" s="138"/>
    </row>
    <row r="149" spans="1:27" s="140" customFormat="1" ht="11.25">
      <c r="A149" s="137">
        <v>5</v>
      </c>
      <c r="B149" s="152" t="s">
        <v>168</v>
      </c>
      <c r="C149" s="163" t="s">
        <v>136</v>
      </c>
      <c r="D149" s="158" t="s">
        <v>87</v>
      </c>
      <c r="E149" s="154"/>
      <c r="F149" s="139"/>
      <c r="G149" s="155">
        <f>IF('3f_CPIH'!C$16="-","-",'3g_OC_'!$E$12*('3f_CPIH'!C$16/'3f_CPIH'!$G$16))</f>
        <v>87.194616340508801</v>
      </c>
      <c r="H149" s="155">
        <f>IF('3f_CPIH'!D$16="-","-",'3g_OC_'!$E$12*('3f_CPIH'!D$16/'3f_CPIH'!$G$16))</f>
        <v>87.369180136986301</v>
      </c>
      <c r="I149" s="155">
        <f>IF('3f_CPIH'!E$16="-","-",'3g_OC_'!$E$12*('3f_CPIH'!E$16/'3f_CPIH'!$G$16))</f>
        <v>87.631025831702544</v>
      </c>
      <c r="J149" s="155">
        <f>IF('3f_CPIH'!F$16="-","-",'3g_OC_'!$E$12*('3f_CPIH'!F$16/'3f_CPIH'!$G$16))</f>
        <v>88.15471722113503</v>
      </c>
      <c r="K149" s="155">
        <f>IF('3f_CPIH'!G$16="-","-",'3g_OC_'!$E$12*('3f_CPIH'!G$16/'3f_CPIH'!$G$16))</f>
        <v>89.202100000000002</v>
      </c>
      <c r="L149" s="155">
        <f>IF('3f_CPIH'!H$16="-","-",'3g_OC_'!$E$12*('3f_CPIH'!H$16/'3f_CPIH'!$G$16))</f>
        <v>90.33676467710373</v>
      </c>
      <c r="M149" s="155">
        <f>IF('3f_CPIH'!I$16="-","-",'3g_OC_'!$E$12*('3f_CPIH'!I$16/'3f_CPIH'!$G$16))</f>
        <v>91.645993150684916</v>
      </c>
      <c r="N149" s="155">
        <f>IF('3f_CPIH'!J$16="-","-",'3g_OC_'!$E$12*('3f_CPIH'!J$16/'3f_CPIH'!$G$16))</f>
        <v>92.431530234833673</v>
      </c>
      <c r="O149" s="139"/>
      <c r="P149" s="155">
        <f>IF('3f_CPIH'!L$16="-","-",'3g_OC_'!$E$12*('3f_CPIH'!L$16/'3f_CPIH'!$G$16))</f>
        <v>92.431530234833673</v>
      </c>
      <c r="Q149" s="155">
        <f>IF('3f_CPIH'!M$16="-","-",'3g_OC_'!$E$12*('3f_CPIH'!M$16/'3f_CPIH'!$G$16))</f>
        <v>93.47891301369863</v>
      </c>
      <c r="R149" s="155">
        <f>IF('3f_CPIH'!N$16="-","-",'3g_OC_'!$E$12*('3f_CPIH'!N$16/'3f_CPIH'!$G$16))</f>
        <v>94.177168199608616</v>
      </c>
      <c r="S149" s="155">
        <f>IF('3f_CPIH'!O$16="-","-",'3g_OC_'!$E$12*('3f_CPIH'!O$16/'3f_CPIH'!$G$16))</f>
        <v>94.700859589041102</v>
      </c>
      <c r="T149" s="155">
        <f>IF('3f_CPIH'!P$16="-","-",'3g_OC_'!$E$12*('3f_CPIH'!P$16/'3f_CPIH'!$G$16))</f>
        <v>94.96270528375733</v>
      </c>
      <c r="U149" s="155" t="str">
        <f>IF('3f_CPIH'!Q$16="-","-",'3g_OC_'!$E$12*('3f_CPIH'!Q$16/'3f_CPIH'!$G$16))</f>
        <v>-</v>
      </c>
      <c r="V149" s="155" t="str">
        <f>IF('3f_CPIH'!R$16="-","-",'3g_OC_'!$E$12*('3f_CPIH'!R$16/'3f_CPIH'!$G$16))</f>
        <v>-</v>
      </c>
      <c r="W149" s="155" t="str">
        <f>IF('3f_CPIH'!S$16="-","-",'3g_OC_'!$E$12*('3f_CPIH'!S$16/'3f_CPIH'!$G$16))</f>
        <v>-</v>
      </c>
      <c r="X149" s="155" t="str">
        <f>IF('3f_CPIH'!T$16="-","-",'3g_OC_'!$E$12*('3f_CPIH'!T$16/'3f_CPIH'!$G$16))</f>
        <v>-</v>
      </c>
      <c r="Y149" s="155" t="str">
        <f>IF('3f_CPIH'!U$16="-","-",'3g_OC_'!$E$12*('3f_CPIH'!U$16/'3f_CPIH'!$G$16))</f>
        <v>-</v>
      </c>
      <c r="Z149" s="155" t="str">
        <f>IF('3f_CPIH'!V$16="-","-",'3g_OC_'!$E$12*('3f_CPIH'!V$16/'3f_CPIH'!$G$16))</f>
        <v>-</v>
      </c>
      <c r="AA149" s="138"/>
    </row>
    <row r="150" spans="1:27" s="140" customFormat="1" ht="11.25">
      <c r="A150" s="137">
        <v>6</v>
      </c>
      <c r="B150" s="152" t="s">
        <v>168</v>
      </c>
      <c r="C150" s="163" t="s">
        <v>137</v>
      </c>
      <c r="D150" s="158" t="s">
        <v>87</v>
      </c>
      <c r="E150" s="154"/>
      <c r="F150" s="139"/>
      <c r="G150" s="155" t="s">
        <v>132</v>
      </c>
      <c r="H150" s="155" t="s">
        <v>132</v>
      </c>
      <c r="I150" s="155" t="s">
        <v>132</v>
      </c>
      <c r="J150" s="155" t="s">
        <v>132</v>
      </c>
      <c r="K150" s="155">
        <f>IF('3h_SMNCC'!F$30="-","-",'3h_SMNCC'!F$30)</f>
        <v>0</v>
      </c>
      <c r="L150" s="155">
        <f>IF('3h_SMNCC'!G$30="-","-",'3h_SMNCC'!G$30)</f>
        <v>-0.14839795210242812</v>
      </c>
      <c r="M150" s="155">
        <f>IF('3h_SMNCC'!H$30="-","-",'3h_SMNCC'!H$30)</f>
        <v>1.8996756847995959</v>
      </c>
      <c r="N150" s="155">
        <f>IF('3h_SMNCC'!I$30="-","-",'3h_SMNCC'!I$30)</f>
        <v>1.9653138101793148</v>
      </c>
      <c r="O150" s="139"/>
      <c r="P150" s="155">
        <f>IF('3h_SMNCC'!K$30="-","-",'3h_SMNCC'!K$30)</f>
        <v>1.9653138101793148</v>
      </c>
      <c r="Q150" s="155">
        <f>IF('3h_SMNCC'!L$30="-","-",'3h_SMNCC'!L$30)</f>
        <v>3.94070969375099</v>
      </c>
      <c r="R150" s="155">
        <f>IF('3h_SMNCC'!M$30="-","-",'3h_SMNCC'!M$30)</f>
        <v>3.6877871322225353</v>
      </c>
      <c r="S150" s="155">
        <f>IF('3h_SMNCC'!N$30="-","-",'3h_SMNCC'!N$30)</f>
        <v>5.396909444486452</v>
      </c>
      <c r="T150" s="155">
        <f>IF('3h_SMNCC'!O$30="-","-",'3h_SMNCC'!O$30)</f>
        <v>4.6837637900821658</v>
      </c>
      <c r="U150" s="155" t="str">
        <f>IF('3h_SMNCC'!P$30="-","-",'3h_SMNCC'!P$30)</f>
        <v>-</v>
      </c>
      <c r="V150" s="155" t="str">
        <f>IF('3h_SMNCC'!Q$30="-","-",'3h_SMNCC'!Q$30)</f>
        <v>-</v>
      </c>
      <c r="W150" s="155" t="str">
        <f>IF('3h_SMNCC'!R$30="-","-",'3h_SMNCC'!R$30)</f>
        <v>-</v>
      </c>
      <c r="X150" s="155" t="str">
        <f>IF('3h_SMNCC'!S$30="-","-",'3h_SMNCC'!S$30)</f>
        <v>-</v>
      </c>
      <c r="Y150" s="155" t="str">
        <f>IF('3h_SMNCC'!T$30="-","-",'3h_SMNCC'!T$30)</f>
        <v>-</v>
      </c>
      <c r="Z150" s="155" t="str">
        <f>IF('3h_SMNCC'!U$30="-","-",'3h_SMNCC'!U$30)</f>
        <v>-</v>
      </c>
      <c r="AA150" s="138"/>
    </row>
    <row r="151" spans="1:27" s="140" customFormat="1" ht="11.25">
      <c r="A151" s="137">
        <v>7</v>
      </c>
      <c r="B151" s="152" t="s">
        <v>168</v>
      </c>
      <c r="C151" s="163" t="s">
        <v>124</v>
      </c>
      <c r="D151" s="158" t="s">
        <v>87</v>
      </c>
      <c r="E151" s="154"/>
      <c r="F151" s="139"/>
      <c r="G151" s="155">
        <f>IF('3f_CPIH'!C$16="-","-",'3i_PPM'!$G$12*('3f_CPIH'!C$16/'3f_CPIH'!$G$16))</f>
        <v>38.769117710371823</v>
      </c>
      <c r="H151" s="155">
        <f>IF('3f_CPIH'!D$16="-","-",'3i_PPM'!$G$12*('3f_CPIH'!D$16/'3f_CPIH'!$G$16))</f>
        <v>38.846733561643838</v>
      </c>
      <c r="I151" s="155">
        <f>IF('3f_CPIH'!E$16="-","-",'3i_PPM'!$G$12*('3f_CPIH'!E$16/'3f_CPIH'!$G$16))</f>
        <v>38.963157338551866</v>
      </c>
      <c r="J151" s="155">
        <f>IF('3f_CPIH'!F$16="-","-",'3i_PPM'!$G$12*('3f_CPIH'!F$16/'3f_CPIH'!$G$16))</f>
        <v>39.19600489236791</v>
      </c>
      <c r="K151" s="155">
        <f>IF('3f_CPIH'!G$16="-","-",'3i_PPM'!$G$12*('3f_CPIH'!G$16/'3f_CPIH'!$G$16))</f>
        <v>39.661700000000003</v>
      </c>
      <c r="L151" s="155">
        <f>IF('3f_CPIH'!H$16="-","-",'3i_PPM'!$G$12*('3f_CPIH'!H$16/'3f_CPIH'!$G$16))</f>
        <v>40.166203033268111</v>
      </c>
      <c r="M151" s="155">
        <f>IF('3f_CPIH'!I$16="-","-",'3i_PPM'!$G$12*('3f_CPIH'!I$16/'3f_CPIH'!$G$16))</f>
        <v>40.748321917808219</v>
      </c>
      <c r="N151" s="155">
        <f>IF('3f_CPIH'!J$16="-","-",'3i_PPM'!$G$12*('3f_CPIH'!J$16/'3f_CPIH'!$G$16))</f>
        <v>41.097593248532299</v>
      </c>
      <c r="O151" s="139"/>
      <c r="P151" s="155">
        <f>IF('3f_CPIH'!L$16="-","-",'3i_PPM'!$G$12*('3f_CPIH'!L$16/'3f_CPIH'!$G$16))</f>
        <v>41.097593248532299</v>
      </c>
      <c r="Q151" s="155">
        <f>IF('3f_CPIH'!M$16="-","-",'3i_PPM'!$G$12*('3f_CPIH'!M$16/'3f_CPIH'!$G$16))</f>
        <v>41.563288356164385</v>
      </c>
      <c r="R151" s="155">
        <f>IF('3f_CPIH'!N$16="-","-",'3i_PPM'!$G$12*('3f_CPIH'!N$16/'3f_CPIH'!$G$16))</f>
        <v>41.87375176125245</v>
      </c>
      <c r="S151" s="155">
        <f>IF('3f_CPIH'!O$16="-","-",'3i_PPM'!$G$12*('3f_CPIH'!O$16/'3f_CPIH'!$G$16))</f>
        <v>42.1065993150685</v>
      </c>
      <c r="T151" s="155">
        <f>IF('3f_CPIH'!P$16="-","-",'3i_PPM'!$G$12*('3f_CPIH'!P$16/'3f_CPIH'!$G$16))</f>
        <v>42.223023091976515</v>
      </c>
      <c r="U151" s="155" t="str">
        <f>IF('3f_CPIH'!Q$16="-","-",'3i_PPM'!$G$12*('3f_CPIH'!Q$16/'3f_CPIH'!$G$16))</f>
        <v>-</v>
      </c>
      <c r="V151" s="155" t="str">
        <f>IF('3f_CPIH'!R$16="-","-",'3i_PPM'!$G$12*('3f_CPIH'!R$16/'3f_CPIH'!$G$16))</f>
        <v>-</v>
      </c>
      <c r="W151" s="155" t="str">
        <f>IF('3f_CPIH'!S$16="-","-",'3i_PPM'!$G$12*('3f_CPIH'!S$16/'3f_CPIH'!$G$16))</f>
        <v>-</v>
      </c>
      <c r="X151" s="155" t="str">
        <f>IF('3f_CPIH'!T$16="-","-",'3i_PPM'!$G$12*('3f_CPIH'!T$16/'3f_CPIH'!$G$16))</f>
        <v>-</v>
      </c>
      <c r="Y151" s="155" t="str">
        <f>IF('3f_CPIH'!U$16="-","-",'3i_PPM'!$G$12*('3f_CPIH'!U$16/'3f_CPIH'!$G$16))</f>
        <v>-</v>
      </c>
      <c r="Z151" s="155" t="str">
        <f>IF('3f_CPIH'!V$16="-","-",'3i_PPM'!$G$12*('3f_CPIH'!V$16/'3f_CPIH'!$G$16))</f>
        <v>-</v>
      </c>
      <c r="AA151" s="138"/>
    </row>
    <row r="152" spans="1:27" s="140" customFormat="1" ht="11.25">
      <c r="A152" s="137">
        <v>9</v>
      </c>
      <c r="B152" s="152" t="s">
        <v>138</v>
      </c>
      <c r="C152" s="163" t="s">
        <v>222</v>
      </c>
      <c r="D152" s="158" t="s">
        <v>87</v>
      </c>
      <c r="E152" s="154"/>
      <c r="F152" s="139"/>
      <c r="G152" s="155">
        <f>IF(G147="-","-",SUM(G145:G151)*'3j_EBIT'!$E$12)</f>
        <v>9.8671746286900639</v>
      </c>
      <c r="H152" s="155">
        <f>IF(H147="-","-",SUM(H145:H151)*'3j_EBIT'!$E$12)</f>
        <v>9.1032381338423995</v>
      </c>
      <c r="I152" s="155">
        <f>IF(I147="-","-",SUM(I145:I151)*'3j_EBIT'!$E$12)</f>
        <v>8.6182002608141648</v>
      </c>
      <c r="J152" s="155">
        <f>IF(J147="-","-",SUM(J145:J151)*'3j_EBIT'!$E$12)</f>
        <v>8.3428477752006689</v>
      </c>
      <c r="K152" s="155">
        <f>IF(K147="-","-",SUM(K145:K151)*'3j_EBIT'!$E$12)</f>
        <v>9.0080467951458534</v>
      </c>
      <c r="L152" s="155">
        <f>IF(L147="-","-",SUM(L145:L151)*'3j_EBIT'!$E$12)</f>
        <v>9.0046679705838688</v>
      </c>
      <c r="M152" s="155">
        <f>IF(M147="-","-",SUM(M145:M151)*'3j_EBIT'!$E$12)</f>
        <v>9.5214129016244495</v>
      </c>
      <c r="N152" s="155">
        <f>IF(N147="-","-",SUM(N145:N151)*'3j_EBIT'!$E$12)</f>
        <v>10.080312019250639</v>
      </c>
      <c r="O152" s="139"/>
      <c r="P152" s="155">
        <f>IF(P147="-","-",SUM(P145:P151)*'3j_EBIT'!$E$11)</f>
        <v>10.080312019250639</v>
      </c>
      <c r="Q152" s="155">
        <f>IF(Q147="-","-",SUM(Q145:Q151)*'3j_EBIT'!$E$11)</f>
        <v>10.962830817331012</v>
      </c>
      <c r="R152" s="155">
        <f>IF(R147="-","-",SUM(R145:R151)*'3j_EBIT'!$E$11)</f>
        <v>9.9988784059792124</v>
      </c>
      <c r="S152" s="155">
        <f>IF(S147="-","-",SUM(S145:S151)*'3j_EBIT'!$E$11)</f>
        <v>9.839825689361092</v>
      </c>
      <c r="T152" s="155">
        <f>IF(T147="-","-",SUM(T145:T151)*'3j_EBIT'!$E$11)</f>
        <v>8.5756096747764037</v>
      </c>
      <c r="U152" s="155" t="str">
        <f>IF(U147="-","-",SUM(U145:U151)*'3j_EBIT'!$E$11)</f>
        <v>-</v>
      </c>
      <c r="V152" s="155" t="str">
        <f>IF(V147="-","-",SUM(V145:V151)*'3j_EBIT'!$E$11)</f>
        <v>-</v>
      </c>
      <c r="W152" s="155" t="str">
        <f>IF(W147="-","-",SUM(W145:W151)*'3j_EBIT'!$E$11)</f>
        <v>-</v>
      </c>
      <c r="X152" s="155" t="str">
        <f>IF(X147="-","-",SUM(X145:X151)*'3j_EBIT'!$E$11)</f>
        <v>-</v>
      </c>
      <c r="Y152" s="155" t="str">
        <f>IF(Y147="-","-",SUM(Y145:Y151)*'3j_EBIT'!$E$11)</f>
        <v>-</v>
      </c>
      <c r="Z152" s="155" t="str">
        <f>IF(Z147="-","-",SUM(Z145:Z151)*'3j_EBIT'!$E$11)</f>
        <v>-</v>
      </c>
      <c r="AA152" s="138"/>
    </row>
    <row r="153" spans="1:27" s="140" customFormat="1" ht="11.25">
      <c r="A153" s="137">
        <v>10</v>
      </c>
      <c r="B153" s="152" t="s">
        <v>223</v>
      </c>
      <c r="C153" s="164" t="s">
        <v>224</v>
      </c>
      <c r="D153" s="158" t="s">
        <v>87</v>
      </c>
      <c r="E153" s="154"/>
      <c r="F153" s="139"/>
      <c r="G153" s="155">
        <f>IF(G149="-","-",SUM(G145:G147,G149:G152)*'3k_HAP'!$E$13)</f>
        <v>6.0160898178890401</v>
      </c>
      <c r="H153" s="155">
        <f>IF(H149="-","-",SUM(H145:H147,H149:H152)*'3k_HAP'!$E$13)</f>
        <v>5.4291736009859912</v>
      </c>
      <c r="I153" s="155">
        <f>IF(I149="-","-",SUM(I145:I147,I149:I152)*'3k_HAP'!$E$13)</f>
        <v>4.8697419402668647</v>
      </c>
      <c r="J153" s="155">
        <f>IF(J149="-","-",SUM(J145:J147,J149:J152)*'3k_HAP'!$E$13)</f>
        <v>4.6626562673893508</v>
      </c>
      <c r="K153" s="155">
        <f>IF(K149="-","-",SUM(K145:K147,K149:K152)*'3k_HAP'!$E$13)</f>
        <v>5.2374513773301032</v>
      </c>
      <c r="L153" s="155">
        <f>IF(L149="-","-",SUM(L145:L147,L149:L152)*'3k_HAP'!$E$13)</f>
        <v>5.2344963433312328</v>
      </c>
      <c r="M153" s="155">
        <f>IF(M149="-","-",SUM(M145:M147,M149:M152)*'3k_HAP'!$E$13)</f>
        <v>5.5700053291588265</v>
      </c>
      <c r="N153" s="155">
        <f>IF(N149="-","-",SUM(N145:N147,N149:N152)*'3k_HAP'!$E$13)</f>
        <v>5.9996268930126186</v>
      </c>
      <c r="O153" s="139"/>
      <c r="P153" s="155">
        <f>IF(P149="-","-",SUM(P145:P147,P149:P152)*'3k_HAP'!$E$13)</f>
        <v>5.9996268930126186</v>
      </c>
      <c r="Q153" s="155">
        <f>IF(Q149="-","-",SUM(Q145:Q147,Q149:Q152)*'3k_HAP'!$E$13)</f>
        <v>6.6269011521955985</v>
      </c>
      <c r="R153" s="155">
        <f>IF(R149="-","-",SUM(R145:R147,R149:R152)*'3k_HAP'!$E$13)</f>
        <v>5.8906006285588379</v>
      </c>
      <c r="S153" s="155">
        <f>IF(S149="-","-",SUM(S145:S147,S149:S152)*'3k_HAP'!$E$13)</f>
        <v>5.6165622717302019</v>
      </c>
      <c r="T153" s="155">
        <f>IF(T149="-","-",SUM(T145:T147,T149:T152)*'3k_HAP'!$E$13)</f>
        <v>4.6813880523519513</v>
      </c>
      <c r="U153" s="155" t="str">
        <f>IF(U149="-","-",SUM(U145:U147,U149:U152)*'3k_HAP'!$E$13)</f>
        <v>-</v>
      </c>
      <c r="V153" s="155" t="str">
        <f>IF(V149="-","-",SUM(V145:V147,V149:V152)*'3k_HAP'!$E$13)</f>
        <v>-</v>
      </c>
      <c r="W153" s="155" t="str">
        <f>IF(W149="-","-",SUM(W145:W147,W149:W152)*'3k_HAP'!$E$13)</f>
        <v>-</v>
      </c>
      <c r="X153" s="155" t="str">
        <f>IF(X149="-","-",SUM(X145:X147,X149:X152)*'3k_HAP'!$E$13)</f>
        <v>-</v>
      </c>
      <c r="Y153" s="155" t="str">
        <f>IF(Y149="-","-",SUM(Y145:Y147,Y149:Y152)*'3k_HAP'!$E$13)</f>
        <v>-</v>
      </c>
      <c r="Z153" s="155" t="str">
        <f>IF(Z149="-","-",SUM(Z145:Z147,Z149:Z152)*'3k_HAP'!$E$13)</f>
        <v>-</v>
      </c>
      <c r="AA153" s="138"/>
    </row>
    <row r="154" spans="1:27" s="140" customFormat="1" ht="11.25">
      <c r="A154" s="137">
        <v>11</v>
      </c>
      <c r="B154" s="152" t="s">
        <v>225</v>
      </c>
      <c r="C154" s="163" t="str">
        <f>B154&amp;"_"&amp;D154</f>
        <v>Total_Northern Scotland</v>
      </c>
      <c r="D154" s="153" t="s">
        <v>87</v>
      </c>
      <c r="E154" s="154"/>
      <c r="F154" s="139"/>
      <c r="G154" s="155">
        <f t="shared" ref="G154:N154" si="26">IF(G145="-","-",SUM(G145:G153))</f>
        <v>525.34085576680127</v>
      </c>
      <c r="H154" s="155">
        <f t="shared" si="26"/>
        <v>484.54677221822368</v>
      </c>
      <c r="I154" s="155">
        <f t="shared" si="26"/>
        <v>458.45904199528616</v>
      </c>
      <c r="J154" s="155">
        <f t="shared" si="26"/>
        <v>443.75972622354152</v>
      </c>
      <c r="K154" s="155">
        <f t="shared" si="26"/>
        <v>479.34498160627669</v>
      </c>
      <c r="L154" s="155">
        <f t="shared" si="26"/>
        <v>479.16419377404873</v>
      </c>
      <c r="M154" s="155">
        <f t="shared" si="26"/>
        <v>506.69679315976151</v>
      </c>
      <c r="N154" s="155">
        <f t="shared" si="26"/>
        <v>536.54214560632772</v>
      </c>
      <c r="O154" s="139"/>
      <c r="P154" s="155">
        <f t="shared" ref="P154:Z154" si="27">IF(P145="-","-",SUM(P145:P153))</f>
        <v>536.54214560632772</v>
      </c>
      <c r="Q154" s="155">
        <f t="shared" si="27"/>
        <v>583.61775847360616</v>
      </c>
      <c r="R154" s="155">
        <f t="shared" si="27"/>
        <v>532.14714146634367</v>
      </c>
      <c r="S154" s="155">
        <f t="shared" si="27"/>
        <v>523.50191095577804</v>
      </c>
      <c r="T154" s="155">
        <f t="shared" si="27"/>
        <v>456.02907924181255</v>
      </c>
      <c r="U154" s="155" t="str">
        <f t="shared" si="27"/>
        <v>-</v>
      </c>
      <c r="V154" s="155" t="str">
        <f t="shared" si="27"/>
        <v>-</v>
      </c>
      <c r="W154" s="155" t="str">
        <f t="shared" si="27"/>
        <v>-</v>
      </c>
      <c r="X154" s="155" t="str">
        <f t="shared" si="27"/>
        <v>-</v>
      </c>
      <c r="Y154" s="155" t="str">
        <f t="shared" si="27"/>
        <v>-</v>
      </c>
      <c r="Z154" s="155" t="str">
        <f t="shared" si="27"/>
        <v>-</v>
      </c>
      <c r="AA154" s="138"/>
    </row>
    <row r="155" spans="1:27" s="140" customFormat="1" ht="11.25">
      <c r="A155" s="137"/>
      <c r="B155" s="87" t="s">
        <v>155</v>
      </c>
      <c r="C155" s="87" t="s">
        <v>131</v>
      </c>
      <c r="D155" s="157" t="s">
        <v>98</v>
      </c>
      <c r="E155" s="136"/>
      <c r="F155" s="139"/>
      <c r="G155" s="88">
        <f t="shared" ref="G155:N164" si="28">IF(G15="-","-",AVERAGE(G15,G25,G35,G45,G55,G65,G75,G85,G95,G105,G115,G125,G135,G145))</f>
        <v>253.14985164432846</v>
      </c>
      <c r="H155" s="88">
        <f t="shared" si="28"/>
        <v>213.57444115975201</v>
      </c>
      <c r="I155" s="88">
        <f t="shared" si="28"/>
        <v>174.74989531236287</v>
      </c>
      <c r="J155" s="88">
        <f t="shared" si="28"/>
        <v>160.26701947738724</v>
      </c>
      <c r="K155" s="88">
        <f t="shared" si="28"/>
        <v>200.74683223176862</v>
      </c>
      <c r="L155" s="88">
        <f t="shared" si="28"/>
        <v>199.05760849983216</v>
      </c>
      <c r="M155" s="88">
        <f t="shared" si="28"/>
        <v>215.77106184657609</v>
      </c>
      <c r="N155" s="88">
        <f t="shared" si="28"/>
        <v>243.35846990910571</v>
      </c>
      <c r="O155" s="139"/>
      <c r="P155" s="88">
        <f t="shared" ref="P155:Z155" si="29">IF(P15="-","-",AVERAGE(P15,P25,P35,P45,P55,P65,P75,P85,P95,P105,P115,P125,P135,P145))</f>
        <v>243.35846990910571</v>
      </c>
      <c r="Q155" s="88">
        <f t="shared" si="29"/>
        <v>281.17733015023748</v>
      </c>
      <c r="R155" s="88">
        <f t="shared" si="29"/>
        <v>230.77888190073506</v>
      </c>
      <c r="S155" s="88">
        <f t="shared" si="29"/>
        <v>206.31785050021912</v>
      </c>
      <c r="T155" s="88">
        <f t="shared" si="29"/>
        <v>145.13269789847294</v>
      </c>
      <c r="U155" s="88" t="str">
        <f t="shared" si="29"/>
        <v>-</v>
      </c>
      <c r="V155" s="88" t="str">
        <f t="shared" si="29"/>
        <v>-</v>
      </c>
      <c r="W155" s="88" t="str">
        <f t="shared" si="29"/>
        <v>-</v>
      </c>
      <c r="X155" s="88" t="str">
        <f t="shared" si="29"/>
        <v>-</v>
      </c>
      <c r="Y155" s="88" t="str">
        <f t="shared" si="29"/>
        <v>-</v>
      </c>
      <c r="Z155" s="88" t="str">
        <f t="shared" si="29"/>
        <v>-</v>
      </c>
      <c r="AA155" s="138"/>
    </row>
    <row r="156" spans="1:27" s="140" customFormat="1" ht="11.25">
      <c r="A156" s="137"/>
      <c r="B156" s="87" t="s">
        <v>155</v>
      </c>
      <c r="C156" s="87" t="s">
        <v>133</v>
      </c>
      <c r="D156" s="157" t="s">
        <v>98</v>
      </c>
      <c r="E156" s="136"/>
      <c r="F156" s="139"/>
      <c r="G156" s="88" t="str">
        <f t="shared" si="28"/>
        <v>-</v>
      </c>
      <c r="H156" s="88" t="str">
        <f t="shared" si="28"/>
        <v>-</v>
      </c>
      <c r="I156" s="88" t="str">
        <f t="shared" si="28"/>
        <v>-</v>
      </c>
      <c r="J156" s="88" t="str">
        <f t="shared" si="28"/>
        <v>-</v>
      </c>
      <c r="K156" s="88" t="str">
        <f t="shared" si="28"/>
        <v>-</v>
      </c>
      <c r="L156" s="88" t="str">
        <f t="shared" si="28"/>
        <v>-</v>
      </c>
      <c r="M156" s="88" t="str">
        <f t="shared" si="28"/>
        <v>-</v>
      </c>
      <c r="N156" s="88" t="str">
        <f t="shared" si="28"/>
        <v>-</v>
      </c>
      <c r="O156" s="139"/>
      <c r="P156" s="88" t="str">
        <f t="shared" ref="P156:Z156" si="30">IF(P16="-","-",AVERAGE(P16,P26,P36,P46,P56,P66,P76,P86,P96,P106,P116,P126,P136,P146))</f>
        <v>-</v>
      </c>
      <c r="Q156" s="88" t="str">
        <f t="shared" si="30"/>
        <v>-</v>
      </c>
      <c r="R156" s="88" t="str">
        <f t="shared" si="30"/>
        <v>-</v>
      </c>
      <c r="S156" s="88" t="str">
        <f t="shared" si="30"/>
        <v>-</v>
      </c>
      <c r="T156" s="88" t="str">
        <f t="shared" si="30"/>
        <v>-</v>
      </c>
      <c r="U156" s="88" t="str">
        <f t="shared" si="30"/>
        <v>-</v>
      </c>
      <c r="V156" s="88" t="str">
        <f t="shared" si="30"/>
        <v>-</v>
      </c>
      <c r="W156" s="88" t="str">
        <f t="shared" si="30"/>
        <v>-</v>
      </c>
      <c r="X156" s="88" t="str">
        <f t="shared" si="30"/>
        <v>-</v>
      </c>
      <c r="Y156" s="88" t="str">
        <f t="shared" si="30"/>
        <v>-</v>
      </c>
      <c r="Z156" s="88" t="str">
        <f t="shared" si="30"/>
        <v>-</v>
      </c>
      <c r="AA156" s="138"/>
    </row>
    <row r="157" spans="1:27" s="140" customFormat="1" ht="11.25">
      <c r="A157" s="137"/>
      <c r="B157" s="87" t="s">
        <v>220</v>
      </c>
      <c r="C157" s="87" t="s">
        <v>134</v>
      </c>
      <c r="D157" s="157" t="s">
        <v>98</v>
      </c>
      <c r="E157" s="136"/>
      <c r="F157" s="139"/>
      <c r="G157" s="88">
        <f t="shared" si="28"/>
        <v>21.92626910640212</v>
      </c>
      <c r="H157" s="88">
        <f t="shared" si="28"/>
        <v>21.92626910640212</v>
      </c>
      <c r="I157" s="88">
        <f t="shared" si="28"/>
        <v>22.64764819235609</v>
      </c>
      <c r="J157" s="88">
        <f t="shared" si="28"/>
        <v>22.505107470829557</v>
      </c>
      <c r="K157" s="88">
        <f t="shared" si="28"/>
        <v>19.106297226763822</v>
      </c>
      <c r="L157" s="88">
        <f t="shared" si="28"/>
        <v>19.106297226763822</v>
      </c>
      <c r="M157" s="88">
        <f t="shared" si="28"/>
        <v>20.852393125569616</v>
      </c>
      <c r="N157" s="88">
        <f t="shared" si="28"/>
        <v>20.849370287873601</v>
      </c>
      <c r="O157" s="139"/>
      <c r="P157" s="88">
        <f t="shared" ref="P157:Z157" si="31">IF(P17="-","-",AVERAGE(P17,P27,P37,P47,P57,P67,P77,P87,P97,P107,P117,P127,P137,P147))</f>
        <v>20.849370287873601</v>
      </c>
      <c r="Q157" s="88">
        <f t="shared" si="31"/>
        <v>21.50319340120604</v>
      </c>
      <c r="R157" s="88">
        <f t="shared" si="31"/>
        <v>21.819481548965165</v>
      </c>
      <c r="S157" s="88">
        <f t="shared" si="31"/>
        <v>25.256715910577434</v>
      </c>
      <c r="T157" s="88">
        <f t="shared" si="31"/>
        <v>24.167303215101221</v>
      </c>
      <c r="U157" s="88" t="str">
        <f t="shared" si="31"/>
        <v>-</v>
      </c>
      <c r="V157" s="88" t="str">
        <f t="shared" si="31"/>
        <v>-</v>
      </c>
      <c r="W157" s="88" t="str">
        <f t="shared" si="31"/>
        <v>-</v>
      </c>
      <c r="X157" s="88" t="str">
        <f t="shared" si="31"/>
        <v>-</v>
      </c>
      <c r="Y157" s="88" t="str">
        <f t="shared" si="31"/>
        <v>-</v>
      </c>
      <c r="Z157" s="88" t="str">
        <f t="shared" si="31"/>
        <v>-</v>
      </c>
      <c r="AA157" s="138"/>
    </row>
    <row r="158" spans="1:27" s="140" customFormat="1" ht="11.25">
      <c r="A158" s="137"/>
      <c r="B158" s="87" t="s">
        <v>221</v>
      </c>
      <c r="C158" s="87" t="s">
        <v>135</v>
      </c>
      <c r="D158" s="157" t="s">
        <v>98</v>
      </c>
      <c r="E158" s="136"/>
      <c r="F158" s="139"/>
      <c r="G158" s="88">
        <f t="shared" si="28"/>
        <v>121.99571420662426</v>
      </c>
      <c r="H158" s="88">
        <f t="shared" si="28"/>
        <v>121.87571420785873</v>
      </c>
      <c r="I158" s="88">
        <f t="shared" si="28"/>
        <v>124.5194448789774</v>
      </c>
      <c r="J158" s="88">
        <f t="shared" si="28"/>
        <v>124.17144488255728</v>
      </c>
      <c r="K158" s="88">
        <f t="shared" si="28"/>
        <v>122.43954491549439</v>
      </c>
      <c r="L158" s="88">
        <f t="shared" si="28"/>
        <v>122.46354491524748</v>
      </c>
      <c r="M158" s="88">
        <f t="shared" si="28"/>
        <v>126.26991866834115</v>
      </c>
      <c r="N158" s="88">
        <f t="shared" si="28"/>
        <v>126.34191866760045</v>
      </c>
      <c r="O158" s="139"/>
      <c r="P158" s="88">
        <f t="shared" ref="P158:Z158" si="32">IF(P18="-","-",AVERAGE(P18,P28,P38,P48,P58,P68,P78,P88,P98,P108,P118,P128,P138,P148))</f>
        <v>126.34191866760045</v>
      </c>
      <c r="Q158" s="168">
        <f t="shared" si="32"/>
        <v>131.74472031618731</v>
      </c>
      <c r="R158" s="88">
        <f t="shared" si="32"/>
        <v>131.30072032075481</v>
      </c>
      <c r="S158" s="88">
        <f t="shared" si="32"/>
        <v>132.24553140529321</v>
      </c>
      <c r="T158" s="88">
        <f t="shared" si="32"/>
        <v>129.58153143269809</v>
      </c>
      <c r="U158" s="88" t="str">
        <f t="shared" si="32"/>
        <v>-</v>
      </c>
      <c r="V158" s="88" t="str">
        <f t="shared" si="32"/>
        <v>-</v>
      </c>
      <c r="W158" s="88" t="str">
        <f t="shared" si="32"/>
        <v>-</v>
      </c>
      <c r="X158" s="88" t="str">
        <f t="shared" si="32"/>
        <v>-</v>
      </c>
      <c r="Y158" s="88" t="str">
        <f t="shared" si="32"/>
        <v>-</v>
      </c>
      <c r="Z158" s="88" t="str">
        <f t="shared" si="32"/>
        <v>-</v>
      </c>
      <c r="AA158" s="138"/>
    </row>
    <row r="159" spans="1:27" s="140" customFormat="1" ht="11.25">
      <c r="A159" s="137"/>
      <c r="B159" s="87" t="s">
        <v>168</v>
      </c>
      <c r="C159" s="87" t="s">
        <v>136</v>
      </c>
      <c r="D159" s="157" t="s">
        <v>98</v>
      </c>
      <c r="E159" s="136"/>
      <c r="F159" s="139"/>
      <c r="G159" s="88">
        <f t="shared" si="28"/>
        <v>87.194616340508816</v>
      </c>
      <c r="H159" s="88">
        <f t="shared" si="28"/>
        <v>87.369180136986316</v>
      </c>
      <c r="I159" s="88">
        <f t="shared" si="28"/>
        <v>87.631025831702559</v>
      </c>
      <c r="J159" s="88">
        <f t="shared" si="28"/>
        <v>88.15471722113503</v>
      </c>
      <c r="K159" s="88">
        <f t="shared" si="28"/>
        <v>89.202099999999987</v>
      </c>
      <c r="L159" s="88">
        <f t="shared" si="28"/>
        <v>90.336764677103716</v>
      </c>
      <c r="M159" s="88">
        <f t="shared" si="28"/>
        <v>91.64599315068493</v>
      </c>
      <c r="N159" s="88">
        <f t="shared" si="28"/>
        <v>92.431530234833659</v>
      </c>
      <c r="O159" s="139"/>
      <c r="P159" s="88">
        <f t="shared" ref="P159:Z159" si="33">IF(P19="-","-",AVERAGE(P19,P29,P39,P49,P59,P69,P79,P89,P99,P109,P119,P129,P139,P149))</f>
        <v>92.431530234833659</v>
      </c>
      <c r="Q159" s="88">
        <f t="shared" si="33"/>
        <v>93.478913013698644</v>
      </c>
      <c r="R159" s="88">
        <f t="shared" si="33"/>
        <v>94.177168199608587</v>
      </c>
      <c r="S159" s="88">
        <f t="shared" si="33"/>
        <v>94.700859589041102</v>
      </c>
      <c r="T159" s="88">
        <f t="shared" si="33"/>
        <v>94.96270528375733</v>
      </c>
      <c r="U159" s="88" t="str">
        <f t="shared" si="33"/>
        <v>-</v>
      </c>
      <c r="V159" s="88" t="str">
        <f t="shared" si="33"/>
        <v>-</v>
      </c>
      <c r="W159" s="88" t="str">
        <f t="shared" si="33"/>
        <v>-</v>
      </c>
      <c r="X159" s="88" t="str">
        <f t="shared" si="33"/>
        <v>-</v>
      </c>
      <c r="Y159" s="88" t="str">
        <f t="shared" si="33"/>
        <v>-</v>
      </c>
      <c r="Z159" s="88" t="str">
        <f t="shared" si="33"/>
        <v>-</v>
      </c>
      <c r="AA159" s="138"/>
    </row>
    <row r="160" spans="1:27" s="140" customFormat="1" ht="11.25">
      <c r="A160" s="137"/>
      <c r="B160" s="87" t="s">
        <v>168</v>
      </c>
      <c r="C160" s="87" t="s">
        <v>137</v>
      </c>
      <c r="D160" s="157" t="s">
        <v>98</v>
      </c>
      <c r="E160" s="136"/>
      <c r="F160" s="139"/>
      <c r="G160" s="88" t="str">
        <f t="shared" si="28"/>
        <v>-</v>
      </c>
      <c r="H160" s="88" t="str">
        <f t="shared" si="28"/>
        <v>-</v>
      </c>
      <c r="I160" s="88" t="str">
        <f t="shared" si="28"/>
        <v>-</v>
      </c>
      <c r="J160" s="88" t="str">
        <f t="shared" si="28"/>
        <v>-</v>
      </c>
      <c r="K160" s="88">
        <f t="shared" si="28"/>
        <v>0</v>
      </c>
      <c r="L160" s="88">
        <f t="shared" si="28"/>
        <v>-0.14839795210242812</v>
      </c>
      <c r="M160" s="88">
        <f t="shared" si="28"/>
        <v>1.8996756847995966</v>
      </c>
      <c r="N160" s="88">
        <f t="shared" si="28"/>
        <v>1.9653138101793142</v>
      </c>
      <c r="O160" s="139"/>
      <c r="P160" s="88">
        <f t="shared" ref="P160:Z160" si="34">IF(P20="-","-",AVERAGE(P20,P30,P40,P50,P60,P70,P80,P90,P100,P110,P120,P130,P140,P150))</f>
        <v>1.9653138101793142</v>
      </c>
      <c r="Q160" s="88">
        <f t="shared" si="34"/>
        <v>3.9407096937509896</v>
      </c>
      <c r="R160" s="88">
        <f t="shared" si="34"/>
        <v>3.6877871322225366</v>
      </c>
      <c r="S160" s="88">
        <f t="shared" si="34"/>
        <v>5.3969094444864529</v>
      </c>
      <c r="T160" s="88">
        <f t="shared" si="34"/>
        <v>4.6837637900821667</v>
      </c>
      <c r="U160" s="88" t="str">
        <f t="shared" si="34"/>
        <v>-</v>
      </c>
      <c r="V160" s="88" t="str">
        <f t="shared" si="34"/>
        <v>-</v>
      </c>
      <c r="W160" s="88" t="str">
        <f t="shared" si="34"/>
        <v>-</v>
      </c>
      <c r="X160" s="88" t="str">
        <f t="shared" si="34"/>
        <v>-</v>
      </c>
      <c r="Y160" s="88" t="str">
        <f t="shared" si="34"/>
        <v>-</v>
      </c>
      <c r="Z160" s="88" t="str">
        <f t="shared" si="34"/>
        <v>-</v>
      </c>
      <c r="AA160" s="138"/>
    </row>
    <row r="161" spans="1:27" s="140" customFormat="1" ht="11.25">
      <c r="A161" s="137"/>
      <c r="B161" s="87" t="s">
        <v>168</v>
      </c>
      <c r="C161" s="87" t="s">
        <v>124</v>
      </c>
      <c r="D161" s="157" t="s">
        <v>98</v>
      </c>
      <c r="E161" s="136"/>
      <c r="F161" s="139"/>
      <c r="G161" s="88">
        <f t="shared" si="28"/>
        <v>38.769117710371816</v>
      </c>
      <c r="H161" s="88">
        <f t="shared" si="28"/>
        <v>38.846733561643831</v>
      </c>
      <c r="I161" s="88">
        <f t="shared" si="28"/>
        <v>38.963157338551866</v>
      </c>
      <c r="J161" s="88">
        <f t="shared" si="28"/>
        <v>39.19600489236791</v>
      </c>
      <c r="K161" s="88">
        <f t="shared" si="28"/>
        <v>39.661700000000003</v>
      </c>
      <c r="L161" s="88">
        <f t="shared" si="28"/>
        <v>40.166203033268111</v>
      </c>
      <c r="M161" s="88">
        <f t="shared" si="28"/>
        <v>40.748321917808212</v>
      </c>
      <c r="N161" s="88">
        <f t="shared" si="28"/>
        <v>41.097593248532299</v>
      </c>
      <c r="O161" s="139"/>
      <c r="P161" s="88">
        <f t="shared" ref="P161:Z161" si="35">IF(P21="-","-",AVERAGE(P21,P31,P41,P51,P61,P71,P81,P91,P101,P111,P121,P131,P141,P151))</f>
        <v>41.097593248532299</v>
      </c>
      <c r="Q161" s="88">
        <f t="shared" si="35"/>
        <v>41.563288356164385</v>
      </c>
      <c r="R161" s="88">
        <f t="shared" si="35"/>
        <v>41.873751761252443</v>
      </c>
      <c r="S161" s="88">
        <f t="shared" si="35"/>
        <v>42.106599315068493</v>
      </c>
      <c r="T161" s="88">
        <f t="shared" si="35"/>
        <v>42.223023091976522</v>
      </c>
      <c r="U161" s="88" t="str">
        <f t="shared" si="35"/>
        <v>-</v>
      </c>
      <c r="V161" s="88" t="str">
        <f t="shared" si="35"/>
        <v>-</v>
      </c>
      <c r="W161" s="88" t="str">
        <f t="shared" si="35"/>
        <v>-</v>
      </c>
      <c r="X161" s="88" t="str">
        <f t="shared" si="35"/>
        <v>-</v>
      </c>
      <c r="Y161" s="88" t="str">
        <f t="shared" si="35"/>
        <v>-</v>
      </c>
      <c r="Z161" s="88" t="str">
        <f t="shared" si="35"/>
        <v>-</v>
      </c>
      <c r="AA161" s="138"/>
    </row>
    <row r="162" spans="1:27" s="140" customFormat="1" ht="11.25">
      <c r="A162" s="137"/>
      <c r="B162" s="87" t="s">
        <v>138</v>
      </c>
      <c r="C162" s="87" t="s">
        <v>222</v>
      </c>
      <c r="D162" s="157" t="s">
        <v>98</v>
      </c>
      <c r="E162" s="136"/>
      <c r="F162" s="139"/>
      <c r="G162" s="88">
        <f t="shared" si="28"/>
        <v>10.130152900551504</v>
      </c>
      <c r="H162" s="88">
        <f t="shared" si="28"/>
        <v>9.3662164057277462</v>
      </c>
      <c r="I162" s="88">
        <f t="shared" si="28"/>
        <v>8.6867643706569186</v>
      </c>
      <c r="J162" s="88">
        <f t="shared" si="28"/>
        <v>8.4114118851127575</v>
      </c>
      <c r="K162" s="88">
        <f t="shared" si="28"/>
        <v>9.1253585956761523</v>
      </c>
      <c r="L162" s="88">
        <f t="shared" si="28"/>
        <v>9.1219797711093857</v>
      </c>
      <c r="M162" s="88">
        <f t="shared" si="28"/>
        <v>9.6295248735787222</v>
      </c>
      <c r="N162" s="88">
        <f t="shared" si="28"/>
        <v>10.188423991190566</v>
      </c>
      <c r="O162" s="139"/>
      <c r="P162" s="88">
        <f t="shared" ref="P162:Z162" si="36">IF(P22="-","-",AVERAGE(P22,P32,P42,P52,P62,P72,P82,P92,P102,P112,P122,P132,P142,P152))</f>
        <v>10.188423991190566</v>
      </c>
      <c r="Q162" s="88">
        <f t="shared" si="36"/>
        <v>11.105769144708351</v>
      </c>
      <c r="R162" s="88">
        <f t="shared" si="36"/>
        <v>10.141816733445014</v>
      </c>
      <c r="S162" s="88">
        <f t="shared" si="36"/>
        <v>9.8006818606776367</v>
      </c>
      <c r="T162" s="88">
        <f t="shared" si="36"/>
        <v>8.5364658466237238</v>
      </c>
      <c r="U162" s="88" t="str">
        <f t="shared" si="36"/>
        <v>-</v>
      </c>
      <c r="V162" s="88" t="str">
        <f t="shared" si="36"/>
        <v>-</v>
      </c>
      <c r="W162" s="88" t="str">
        <f t="shared" si="36"/>
        <v>-</v>
      </c>
      <c r="X162" s="88" t="str">
        <f t="shared" si="36"/>
        <v>-</v>
      </c>
      <c r="Y162" s="88" t="str">
        <f t="shared" si="36"/>
        <v>-</v>
      </c>
      <c r="Z162" s="88" t="str">
        <f t="shared" si="36"/>
        <v>-</v>
      </c>
      <c r="AA162" s="138"/>
    </row>
    <row r="163" spans="1:27" s="140" customFormat="1" ht="11.25">
      <c r="A163" s="137"/>
      <c r="B163" s="87" t="s">
        <v>223</v>
      </c>
      <c r="C163" s="87" t="s">
        <v>224</v>
      </c>
      <c r="D163" s="157" t="s">
        <v>98</v>
      </c>
      <c r="E163" s="136"/>
      <c r="F163" s="139"/>
      <c r="G163" s="88">
        <f t="shared" si="28"/>
        <v>6.0199400827673637</v>
      </c>
      <c r="H163" s="88">
        <f t="shared" si="28"/>
        <v>5.4330238658646648</v>
      </c>
      <c r="I163" s="88">
        <f t="shared" si="28"/>
        <v>4.8707457873990725</v>
      </c>
      <c r="J163" s="88">
        <f t="shared" si="28"/>
        <v>4.6636601145225729</v>
      </c>
      <c r="K163" s="88">
        <f t="shared" si="28"/>
        <v>5.2391689394016678</v>
      </c>
      <c r="L163" s="88">
        <f t="shared" si="28"/>
        <v>5.2362139054027264</v>
      </c>
      <c r="M163" s="88">
        <f t="shared" si="28"/>
        <v>5.5715881965402101</v>
      </c>
      <c r="N163" s="88">
        <f t="shared" si="28"/>
        <v>6.0012097603937908</v>
      </c>
      <c r="O163" s="139"/>
      <c r="P163" s="88">
        <f t="shared" ref="P163:Z163" si="37">IF(P23="-","-",AVERAGE(P23,P33,P43,P53,P63,P73,P83,P93,P103,P113,P123,P133,P143,P153))</f>
        <v>6.0012097603937908</v>
      </c>
      <c r="Q163" s="88">
        <f t="shared" si="37"/>
        <v>6.6289939122467301</v>
      </c>
      <c r="R163" s="88">
        <f t="shared" si="37"/>
        <v>5.8926933886112653</v>
      </c>
      <c r="S163" s="88">
        <f t="shared" si="37"/>
        <v>5.6159891669344466</v>
      </c>
      <c r="T163" s="88">
        <f t="shared" si="37"/>
        <v>4.6808149475639684</v>
      </c>
      <c r="U163" s="88" t="str">
        <f t="shared" si="37"/>
        <v>-</v>
      </c>
      <c r="V163" s="88" t="str">
        <f t="shared" si="37"/>
        <v>-</v>
      </c>
      <c r="W163" s="88" t="str">
        <f t="shared" si="37"/>
        <v>-</v>
      </c>
      <c r="X163" s="88" t="str">
        <f t="shared" si="37"/>
        <v>-</v>
      </c>
      <c r="Y163" s="88" t="str">
        <f t="shared" si="37"/>
        <v>-</v>
      </c>
      <c r="Z163" s="88" t="str">
        <f t="shared" si="37"/>
        <v>-</v>
      </c>
      <c r="AA163" s="138"/>
    </row>
    <row r="164" spans="1:27" s="140" customFormat="1" ht="11.25">
      <c r="A164" s="137"/>
      <c r="B164" s="87" t="s">
        <v>225</v>
      </c>
      <c r="C164" s="87" t="str">
        <f>B164&amp;"_"&amp;D164</f>
        <v>Total_GB average</v>
      </c>
      <c r="D164" s="150" t="s">
        <v>98</v>
      </c>
      <c r="E164" s="136"/>
      <c r="F164" s="139"/>
      <c r="G164" s="88">
        <f t="shared" si="28"/>
        <v>539.18566199155418</v>
      </c>
      <c r="H164" s="88">
        <f t="shared" si="28"/>
        <v>498.39157844423528</v>
      </c>
      <c r="I164" s="88">
        <f t="shared" si="28"/>
        <v>462.06868171200676</v>
      </c>
      <c r="J164" s="88">
        <f t="shared" si="28"/>
        <v>447.36936594391227</v>
      </c>
      <c r="K164" s="88">
        <f t="shared" si="28"/>
        <v>485.52100190910471</v>
      </c>
      <c r="L164" s="88">
        <f t="shared" si="28"/>
        <v>485.3402140766251</v>
      </c>
      <c r="M164" s="88">
        <f t="shared" si="28"/>
        <v>512.38847746389854</v>
      </c>
      <c r="N164" s="88">
        <f t="shared" si="28"/>
        <v>542.23382990970936</v>
      </c>
      <c r="O164" s="139"/>
      <c r="P164" s="88">
        <f t="shared" ref="P164:Z164" si="38">IF(P24="-","-",AVERAGE(P24,P34,P44,P54,P64,P74,P84,P94,P104,P114,P124,P134,P144,P154))</f>
        <v>542.23382990970936</v>
      </c>
      <c r="Q164" s="88">
        <f t="shared" si="38"/>
        <v>591.1429179882</v>
      </c>
      <c r="R164" s="88">
        <f t="shared" si="38"/>
        <v>539.6723009855948</v>
      </c>
      <c r="S164" s="88">
        <f t="shared" si="38"/>
        <v>521.44113719229779</v>
      </c>
      <c r="T164" s="88">
        <f t="shared" si="38"/>
        <v>453.96830550627595</v>
      </c>
      <c r="U164" s="88" t="str">
        <f t="shared" si="38"/>
        <v>-</v>
      </c>
      <c r="V164" s="88" t="str">
        <f t="shared" si="38"/>
        <v>-</v>
      </c>
      <c r="W164" s="88" t="str">
        <f t="shared" si="38"/>
        <v>-</v>
      </c>
      <c r="X164" s="88" t="str">
        <f t="shared" si="38"/>
        <v>-</v>
      </c>
      <c r="Y164" s="88" t="str">
        <f t="shared" si="38"/>
        <v>-</v>
      </c>
      <c r="Z164" s="88" t="str">
        <f t="shared" si="38"/>
        <v>-</v>
      </c>
      <c r="AA164" s="138"/>
    </row>
    <row r="165" spans="1:27"/>
    <row r="166" spans="1:27"/>
    <row r="167" spans="1:27"/>
    <row r="168" spans="1:27"/>
    <row r="169" spans="1:27"/>
    <row r="170" spans="1:27"/>
    <row r="171" spans="1:27"/>
    <row r="172" spans="1:27"/>
    <row r="173" spans="1:27"/>
    <row r="174" spans="1:27"/>
    <row r="175" spans="1:27"/>
    <row r="176" spans="1:27"/>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sheetData>
  <mergeCells count="9">
    <mergeCell ref="P10:Z10"/>
    <mergeCell ref="G11:N11"/>
    <mergeCell ref="P11:Z11"/>
    <mergeCell ref="B3:H3"/>
    <mergeCell ref="B10:B14"/>
    <mergeCell ref="C10:C14"/>
    <mergeCell ref="D10:D14"/>
    <mergeCell ref="E10:E11"/>
    <mergeCell ref="G10:N10"/>
  </mergeCells>
  <pageMargins left="0.70000000000000007" right="0.70000000000000007" top="0.75" bottom="0.75" header="0.30000000000000004" footer="0.30000000000000004"/>
  <pageSetup paperSize="9" fitToWidth="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4"/>
  <sheetViews>
    <sheetView workbookViewId="0"/>
  </sheetViews>
  <sheetFormatPr defaultColWidth="0" defaultRowHeight="13.5" zeroHeight="1"/>
  <cols>
    <col min="1" max="1" width="4.64453125" style="129" customWidth="1"/>
    <col min="2" max="2" width="33.3515625" style="131" customWidth="1"/>
    <col min="3" max="3" width="21.3515625" style="131" customWidth="1"/>
    <col min="4" max="4" width="19.703125" style="131" customWidth="1"/>
    <col min="5" max="5" width="25.1171875" style="131" customWidth="1"/>
    <col min="6" max="6" width="2.46875" style="131" customWidth="1"/>
    <col min="7" max="14" width="15.64453125" style="131" customWidth="1"/>
    <col min="15" max="15" width="2.46875" style="131" customWidth="1"/>
    <col min="16" max="26" width="15.64453125" style="131" customWidth="1"/>
    <col min="27" max="27" width="9" style="131" customWidth="1"/>
    <col min="28" max="28" width="0" style="131" hidden="1" customWidth="1"/>
    <col min="29" max="16384" width="0" style="131" hidden="1"/>
  </cols>
  <sheetData>
    <row r="1" spans="1:27" s="31" customFormat="1" ht="12.5" customHeight="1">
      <c r="A1" s="30"/>
    </row>
    <row r="2" spans="1:27" s="31" customFormat="1" ht="18.5" customHeight="1">
      <c r="A2" s="30"/>
      <c r="B2" s="32" t="s">
        <v>176</v>
      </c>
      <c r="C2" s="32"/>
      <c r="D2" s="32"/>
    </row>
    <row r="3" spans="1:27" s="31" customFormat="1" ht="24.5" customHeight="1">
      <c r="A3" s="30"/>
      <c r="B3" s="358" t="s">
        <v>177</v>
      </c>
      <c r="C3" s="358"/>
      <c r="D3" s="358"/>
      <c r="E3" s="358"/>
      <c r="F3" s="358"/>
      <c r="G3" s="358"/>
      <c r="H3" s="358"/>
      <c r="I3" s="34"/>
      <c r="J3" s="34"/>
      <c r="K3" s="34"/>
      <c r="L3" s="34"/>
      <c r="M3" s="34"/>
      <c r="N3" s="34"/>
      <c r="O3" s="34"/>
      <c r="P3" s="34"/>
      <c r="Q3" s="34"/>
    </row>
    <row r="4" spans="1:27" s="31" customFormat="1" ht="16.25" customHeight="1">
      <c r="A4" s="30"/>
      <c r="B4" s="33"/>
      <c r="C4" s="33"/>
      <c r="D4" s="33"/>
      <c r="E4" s="33"/>
      <c r="F4" s="70"/>
      <c r="G4" s="70"/>
      <c r="I4" s="34"/>
      <c r="J4" s="34"/>
      <c r="K4" s="34"/>
      <c r="L4" s="34"/>
      <c r="M4" s="34"/>
      <c r="N4" s="34"/>
      <c r="O4" s="34"/>
      <c r="P4" s="34"/>
      <c r="Q4" s="34"/>
    </row>
    <row r="5" spans="1:27" ht="16.25" customHeight="1">
      <c r="B5" s="130"/>
      <c r="C5" s="130"/>
      <c r="D5" s="130"/>
      <c r="E5" s="130"/>
      <c r="F5" s="130"/>
      <c r="G5" s="130"/>
      <c r="I5" s="132"/>
      <c r="J5" s="132"/>
      <c r="K5" s="132"/>
      <c r="L5" s="132"/>
      <c r="M5" s="132"/>
      <c r="N5" s="132"/>
      <c r="O5" s="132"/>
      <c r="P5" s="132"/>
      <c r="Q5" s="132"/>
    </row>
    <row r="6" spans="1:27" ht="22.9">
      <c r="B6" s="133" t="s">
        <v>178</v>
      </c>
      <c r="C6" s="134" t="s">
        <v>149</v>
      </c>
      <c r="D6" s="130"/>
      <c r="E6" s="130"/>
      <c r="F6" s="130"/>
      <c r="G6" s="130"/>
      <c r="I6" s="132"/>
      <c r="J6" s="132"/>
      <c r="K6" s="132"/>
      <c r="L6" s="132"/>
      <c r="M6" s="132"/>
      <c r="N6" s="132"/>
      <c r="O6" s="132"/>
      <c r="P6" s="132"/>
      <c r="Q6" s="132"/>
    </row>
    <row r="7" spans="1:27" ht="14.75" customHeight="1">
      <c r="B7" s="133" t="s">
        <v>179</v>
      </c>
      <c r="C7" s="134" t="s">
        <v>79</v>
      </c>
      <c r="D7" s="130"/>
      <c r="E7" s="130"/>
      <c r="F7" s="130"/>
      <c r="G7" s="130"/>
      <c r="I7" s="132"/>
      <c r="J7" s="132"/>
      <c r="K7" s="132"/>
      <c r="L7" s="132"/>
      <c r="M7" s="132"/>
      <c r="N7" s="132"/>
      <c r="O7" s="132"/>
      <c r="P7" s="132"/>
      <c r="Q7" s="132"/>
    </row>
    <row r="8" spans="1:27" ht="12.5" customHeight="1">
      <c r="B8" s="135" t="s">
        <v>180</v>
      </c>
      <c r="C8" s="136" t="s">
        <v>124</v>
      </c>
    </row>
    <row r="9" spans="1:27" s="138" customFormat="1" ht="11.25">
      <c r="A9" s="137"/>
    </row>
    <row r="10" spans="1:27" s="140" customFormat="1" ht="11.25" customHeight="1">
      <c r="A10" s="137"/>
      <c r="B10" s="394" t="s">
        <v>181</v>
      </c>
      <c r="C10" s="396" t="s">
        <v>182</v>
      </c>
      <c r="D10" s="397" t="s">
        <v>183</v>
      </c>
      <c r="E10" s="398"/>
      <c r="F10" s="139"/>
      <c r="G10" s="389" t="s">
        <v>184</v>
      </c>
      <c r="H10" s="389"/>
      <c r="I10" s="389"/>
      <c r="J10" s="389"/>
      <c r="K10" s="389"/>
      <c r="L10" s="389"/>
      <c r="M10" s="389"/>
      <c r="N10" s="389"/>
      <c r="O10" s="139"/>
      <c r="P10" s="389" t="s">
        <v>185</v>
      </c>
      <c r="Q10" s="389"/>
      <c r="R10" s="389"/>
      <c r="S10" s="389"/>
      <c r="T10" s="389"/>
      <c r="U10" s="389"/>
      <c r="V10" s="389"/>
      <c r="W10" s="389"/>
      <c r="X10" s="389"/>
      <c r="Y10" s="389"/>
      <c r="Z10" s="389"/>
      <c r="AA10" s="138"/>
    </row>
    <row r="11" spans="1:27" s="140" customFormat="1" ht="11.25" customHeight="1">
      <c r="A11" s="137"/>
      <c r="B11" s="395"/>
      <c r="C11" s="391"/>
      <c r="D11" s="392"/>
      <c r="E11" s="399"/>
      <c r="F11" s="139"/>
      <c r="G11" s="390" t="s">
        <v>186</v>
      </c>
      <c r="H11" s="390"/>
      <c r="I11" s="390"/>
      <c r="J11" s="390"/>
      <c r="K11" s="390"/>
      <c r="L11" s="390"/>
      <c r="M11" s="390"/>
      <c r="N11" s="390"/>
      <c r="O11" s="139"/>
      <c r="P11" s="390" t="s">
        <v>187</v>
      </c>
      <c r="Q11" s="390"/>
      <c r="R11" s="390"/>
      <c r="S11" s="390"/>
      <c r="T11" s="390"/>
      <c r="U11" s="390"/>
      <c r="V11" s="390"/>
      <c r="W11" s="390"/>
      <c r="X11" s="390"/>
      <c r="Y11" s="390"/>
      <c r="Z11" s="390"/>
      <c r="AA11" s="138"/>
    </row>
    <row r="12" spans="1:27" s="140" customFormat="1" ht="25.5" customHeight="1">
      <c r="A12" s="137"/>
      <c r="B12" s="395"/>
      <c r="C12" s="391"/>
      <c r="D12" s="392"/>
      <c r="E12" s="321" t="s">
        <v>188</v>
      </c>
      <c r="F12" s="139"/>
      <c r="G12" s="142" t="s">
        <v>103</v>
      </c>
      <c r="H12" s="142" t="s">
        <v>105</v>
      </c>
      <c r="I12" s="142" t="s">
        <v>106</v>
      </c>
      <c r="J12" s="142" t="s">
        <v>107</v>
      </c>
      <c r="K12" s="142" t="s">
        <v>108</v>
      </c>
      <c r="L12" s="143" t="s">
        <v>109</v>
      </c>
      <c r="M12" s="142" t="s">
        <v>110</v>
      </c>
      <c r="N12" s="142" t="s">
        <v>111</v>
      </c>
      <c r="O12" s="139"/>
      <c r="P12" s="85" t="s">
        <v>112</v>
      </c>
      <c r="Q12" s="85" t="s">
        <v>73</v>
      </c>
      <c r="R12" s="85" t="s">
        <v>113</v>
      </c>
      <c r="S12" s="144" t="s">
        <v>114</v>
      </c>
      <c r="T12" s="85" t="s">
        <v>115</v>
      </c>
      <c r="U12" s="85" t="s">
        <v>116</v>
      </c>
      <c r="V12" s="85" t="s">
        <v>117</v>
      </c>
      <c r="W12" s="85" t="s">
        <v>118</v>
      </c>
      <c r="X12" s="85" t="s">
        <v>119</v>
      </c>
      <c r="Y12" s="85" t="s">
        <v>120</v>
      </c>
      <c r="Z12" s="85" t="s">
        <v>121</v>
      </c>
      <c r="AA12" s="138"/>
    </row>
    <row r="13" spans="1:27" s="140" customFormat="1" ht="15" customHeight="1">
      <c r="A13" s="137"/>
      <c r="B13" s="395"/>
      <c r="C13" s="391"/>
      <c r="D13" s="392"/>
      <c r="E13" s="321" t="s">
        <v>189</v>
      </c>
      <c r="F13" s="139"/>
      <c r="G13" s="145" t="s">
        <v>190</v>
      </c>
      <c r="H13" s="145" t="s">
        <v>191</v>
      </c>
      <c r="I13" s="145" t="s">
        <v>192</v>
      </c>
      <c r="J13" s="145" t="s">
        <v>193</v>
      </c>
      <c r="K13" s="145" t="s">
        <v>194</v>
      </c>
      <c r="L13" s="146" t="s">
        <v>195</v>
      </c>
      <c r="M13" s="145" t="s">
        <v>196</v>
      </c>
      <c r="N13" s="145" t="s">
        <v>197</v>
      </c>
      <c r="O13" s="139"/>
      <c r="P13" s="145" t="s">
        <v>198</v>
      </c>
      <c r="Q13" s="145" t="s">
        <v>199</v>
      </c>
      <c r="R13" s="145" t="s">
        <v>200</v>
      </c>
      <c r="S13" s="147" t="s">
        <v>201</v>
      </c>
      <c r="T13" s="145" t="s">
        <v>202</v>
      </c>
      <c r="U13" s="145" t="s">
        <v>203</v>
      </c>
      <c r="V13" s="145" t="s">
        <v>204</v>
      </c>
      <c r="W13" s="145" t="s">
        <v>205</v>
      </c>
      <c r="X13" s="145" t="s">
        <v>206</v>
      </c>
      <c r="Y13" s="145" t="s">
        <v>207</v>
      </c>
      <c r="Z13" s="145" t="s">
        <v>208</v>
      </c>
      <c r="AA13" s="138"/>
    </row>
    <row r="14" spans="1:27" s="140" customFormat="1" ht="15" customHeight="1">
      <c r="A14" s="137"/>
      <c r="B14" s="395"/>
      <c r="C14" s="391"/>
      <c r="D14" s="392"/>
      <c r="E14" s="322" t="s">
        <v>209</v>
      </c>
      <c r="F14" s="139"/>
      <c r="G14" s="85" t="s">
        <v>210</v>
      </c>
      <c r="H14" s="85" t="s">
        <v>210</v>
      </c>
      <c r="I14" s="85" t="s">
        <v>211</v>
      </c>
      <c r="J14" s="85" t="s">
        <v>211</v>
      </c>
      <c r="K14" s="85" t="s">
        <v>212</v>
      </c>
      <c r="L14" s="149" t="s">
        <v>212</v>
      </c>
      <c r="M14" s="85" t="s">
        <v>213</v>
      </c>
      <c r="N14" s="85" t="s">
        <v>213</v>
      </c>
      <c r="O14" s="139"/>
      <c r="P14" s="85" t="s">
        <v>214</v>
      </c>
      <c r="Q14" s="85" t="s">
        <v>215</v>
      </c>
      <c r="R14" s="85" t="s">
        <v>215</v>
      </c>
      <c r="S14" s="144" t="s">
        <v>216</v>
      </c>
      <c r="T14" s="85" t="s">
        <v>216</v>
      </c>
      <c r="U14" s="85" t="s">
        <v>217</v>
      </c>
      <c r="V14" s="85" t="s">
        <v>217</v>
      </c>
      <c r="W14" s="85" t="s">
        <v>218</v>
      </c>
      <c r="X14" s="85" t="s">
        <v>218</v>
      </c>
      <c r="Y14" s="85" t="s">
        <v>219</v>
      </c>
      <c r="Z14" s="85" t="s">
        <v>219</v>
      </c>
      <c r="AA14" s="138"/>
    </row>
    <row r="15" spans="1:27" s="140" customFormat="1" ht="12.5" customHeight="1">
      <c r="A15" s="137">
        <v>1</v>
      </c>
      <c r="B15" s="323" t="s">
        <v>155</v>
      </c>
      <c r="C15" s="87" t="s">
        <v>131</v>
      </c>
      <c r="D15" s="150" t="s">
        <v>93</v>
      </c>
      <c r="E15" s="324"/>
      <c r="F15" s="139"/>
      <c r="G15" s="88" t="s">
        <v>132</v>
      </c>
      <c r="H15" s="88" t="s">
        <v>132</v>
      </c>
      <c r="I15" s="88" t="s">
        <v>132</v>
      </c>
      <c r="J15" s="88" t="s">
        <v>132</v>
      </c>
      <c r="K15" s="88" t="s">
        <v>132</v>
      </c>
      <c r="L15" s="88" t="s">
        <v>132</v>
      </c>
      <c r="M15" s="88" t="s">
        <v>132</v>
      </c>
      <c r="N15" s="88" t="s">
        <v>132</v>
      </c>
      <c r="O15" s="139"/>
      <c r="P15" s="88" t="s">
        <v>132</v>
      </c>
      <c r="Q15" s="88" t="s">
        <v>132</v>
      </c>
      <c r="R15" s="88" t="s">
        <v>132</v>
      </c>
      <c r="S15" s="88" t="s">
        <v>132</v>
      </c>
      <c r="T15" s="88" t="s">
        <v>132</v>
      </c>
      <c r="U15" s="88" t="s">
        <v>132</v>
      </c>
      <c r="V15" s="88" t="s">
        <v>132</v>
      </c>
      <c r="W15" s="88" t="s">
        <v>132</v>
      </c>
      <c r="X15" s="88" t="s">
        <v>132</v>
      </c>
      <c r="Y15" s="88" t="s">
        <v>132</v>
      </c>
      <c r="Z15" s="88" t="s">
        <v>132</v>
      </c>
      <c r="AA15" s="138"/>
    </row>
    <row r="16" spans="1:27" s="140" customFormat="1" ht="11.25" customHeight="1">
      <c r="A16" s="137">
        <v>2</v>
      </c>
      <c r="B16" s="323" t="s">
        <v>155</v>
      </c>
      <c r="C16" s="87" t="s">
        <v>133</v>
      </c>
      <c r="D16" s="150" t="s">
        <v>93</v>
      </c>
      <c r="E16" s="324"/>
      <c r="F16" s="139"/>
      <c r="G16" s="88" t="s">
        <v>132</v>
      </c>
      <c r="H16" s="88" t="s">
        <v>132</v>
      </c>
      <c r="I16" s="88" t="s">
        <v>132</v>
      </c>
      <c r="J16" s="88" t="s">
        <v>132</v>
      </c>
      <c r="K16" s="88" t="s">
        <v>132</v>
      </c>
      <c r="L16" s="88" t="s">
        <v>132</v>
      </c>
      <c r="M16" s="88" t="s">
        <v>132</v>
      </c>
      <c r="N16" s="88" t="s">
        <v>132</v>
      </c>
      <c r="O16" s="139"/>
      <c r="P16" s="88" t="s">
        <v>132</v>
      </c>
      <c r="Q16" s="88" t="s">
        <v>132</v>
      </c>
      <c r="R16" s="88" t="s">
        <v>132</v>
      </c>
      <c r="S16" s="88" t="s">
        <v>132</v>
      </c>
      <c r="T16" s="88" t="s">
        <v>132</v>
      </c>
      <c r="U16" s="88" t="s">
        <v>132</v>
      </c>
      <c r="V16" s="88" t="s">
        <v>132</v>
      </c>
      <c r="W16" s="88" t="s">
        <v>132</v>
      </c>
      <c r="X16" s="88" t="s">
        <v>132</v>
      </c>
      <c r="Y16" s="88" t="s">
        <v>132</v>
      </c>
      <c r="Z16" s="88" t="s">
        <v>132</v>
      </c>
      <c r="AA16" s="138"/>
    </row>
    <row r="17" spans="1:27" s="140" customFormat="1" ht="11.25" customHeight="1">
      <c r="A17" s="137">
        <v>3</v>
      </c>
      <c r="B17" s="323" t="s">
        <v>220</v>
      </c>
      <c r="C17" s="87" t="s">
        <v>134</v>
      </c>
      <c r="D17" s="150" t="s">
        <v>93</v>
      </c>
      <c r="E17" s="324"/>
      <c r="F17" s="139"/>
      <c r="G17" s="88">
        <f>IF('3c_PC'!G14="","",'3c_PC'!G61)</f>
        <v>6.5567588596821027</v>
      </c>
      <c r="H17" s="88">
        <f>IF('3c_PC'!H14="","",'3c_PC'!H61)</f>
        <v>6.5567588596821027</v>
      </c>
      <c r="I17" s="88">
        <f>IF('3c_PC'!I14="","",'3c_PC'!I61)</f>
        <v>6.6197359495950758</v>
      </c>
      <c r="J17" s="88">
        <f>IF('3c_PC'!J14="","",'3c_PC'!J61)</f>
        <v>6.6197359495950758</v>
      </c>
      <c r="K17" s="88">
        <f>IF('3c_PC'!K14="","",'3c_PC'!K61)</f>
        <v>6.6995028867368616</v>
      </c>
      <c r="L17" s="88">
        <f>IF('3c_PC'!L14="","",'3c_PC'!L61)</f>
        <v>6.6995028867368616</v>
      </c>
      <c r="M17" s="88">
        <f>IF('3c_PC'!M14="","",'3c_PC'!M61)</f>
        <v>7.1131218301273513</v>
      </c>
      <c r="N17" s="88">
        <f>IF('3c_PC'!N14="","",'3c_PC'!N61)</f>
        <v>7.1131218301273513</v>
      </c>
      <c r="O17" s="139"/>
      <c r="P17" s="88">
        <f>'3c_PC'!P61</f>
        <v>7.1131218301273513</v>
      </c>
      <c r="Q17" s="88">
        <f>'3c_PC'!Q61</f>
        <v>7.2804579515147188</v>
      </c>
      <c r="R17" s="88">
        <f>'3c_PC'!R61</f>
        <v>7.1935840895118579</v>
      </c>
      <c r="S17" s="88">
        <f>'3c_PC'!S61</f>
        <v>7.3593999937099728</v>
      </c>
      <c r="T17" s="88">
        <f>'3c_PC'!T61</f>
        <v>7.0492243060839304</v>
      </c>
      <c r="U17" s="88" t="str">
        <f>'3c_PC'!U61</f>
        <v>-</v>
      </c>
      <c r="V17" s="88" t="str">
        <f>'3c_PC'!V61</f>
        <v>-</v>
      </c>
      <c r="W17" s="88" t="str">
        <f>'3c_PC'!W61</f>
        <v>-</v>
      </c>
      <c r="X17" s="88" t="str">
        <f>'3c_PC'!X61</f>
        <v>-</v>
      </c>
      <c r="Y17" s="88" t="str">
        <f>'3c_PC'!Y61</f>
        <v>-</v>
      </c>
      <c r="Z17" s="88" t="str">
        <f>'3c_PC'!Z61</f>
        <v>-</v>
      </c>
      <c r="AA17" s="138"/>
    </row>
    <row r="18" spans="1:27" s="140" customFormat="1" ht="11.25" customHeight="1">
      <c r="A18" s="137">
        <v>4</v>
      </c>
      <c r="B18" s="323" t="s">
        <v>221</v>
      </c>
      <c r="C18" s="87" t="s">
        <v>135</v>
      </c>
      <c r="D18" s="150" t="s">
        <v>93</v>
      </c>
      <c r="E18" s="324"/>
      <c r="F18" s="139"/>
      <c r="G18" s="88">
        <f>IF('3d_NC-Elec'!H42="-","-",'3d_NC-Elec'!H42)</f>
        <v>17.118500000000001</v>
      </c>
      <c r="H18" s="88">
        <f>IF('3d_NC-Elec'!I42="-","-",'3d_NC-Elec'!I42)</f>
        <v>17.118500000000001</v>
      </c>
      <c r="I18" s="88">
        <f>IF('3d_NC-Elec'!J42="-","-",'3d_NC-Elec'!J42)</f>
        <v>16.753499999999999</v>
      </c>
      <c r="J18" s="88">
        <f>IF('3d_NC-Elec'!K42="-","-",'3d_NC-Elec'!K42)</f>
        <v>16.753499999999999</v>
      </c>
      <c r="K18" s="88">
        <f>IF('3d_NC-Elec'!L42="-","-",'3d_NC-Elec'!L42)</f>
        <v>17.118500000000001</v>
      </c>
      <c r="L18" s="88">
        <f>IF('3d_NC-Elec'!M42="-","-",'3d_NC-Elec'!M42)</f>
        <v>17.118500000000001</v>
      </c>
      <c r="M18" s="88">
        <f>IF('3d_NC-Elec'!N42="-","-",'3d_NC-Elec'!N42)</f>
        <v>16.169499999999999</v>
      </c>
      <c r="N18" s="88">
        <f>IF('3d_NC-Elec'!O42="-","-",'3d_NC-Elec'!O42)</f>
        <v>16.169499999999999</v>
      </c>
      <c r="O18" s="139"/>
      <c r="P18" s="88">
        <f>'3d_NC-Elec'!Q42</f>
        <v>16.169499999999999</v>
      </c>
      <c r="Q18" s="88">
        <f>'3d_NC-Elec'!R42</f>
        <v>17.775500000000001</v>
      </c>
      <c r="R18" s="88">
        <f>'3d_NC-Elec'!S42</f>
        <v>17.775500000000001</v>
      </c>
      <c r="S18" s="88">
        <f>'3d_NC-Elec'!T42</f>
        <v>17.666</v>
      </c>
      <c r="T18" s="88">
        <f>'3d_NC-Elec'!U42</f>
        <v>17.666</v>
      </c>
      <c r="U18" s="88" t="str">
        <f>'3d_NC-Elec'!V42</f>
        <v>-</v>
      </c>
      <c r="V18" s="88" t="str">
        <f>'3d_NC-Elec'!W42</f>
        <v>-</v>
      </c>
      <c r="W18" s="88" t="str">
        <f>'3d_NC-Elec'!X42</f>
        <v>-</v>
      </c>
      <c r="X18" s="88" t="str">
        <f>'3d_NC-Elec'!Y42</f>
        <v>-</v>
      </c>
      <c r="Y18" s="88" t="str">
        <f>'3d_NC-Elec'!Z42</f>
        <v>-</v>
      </c>
      <c r="Z18" s="88" t="str">
        <f>'3d_NC-Elec'!AA42</f>
        <v>-</v>
      </c>
      <c r="AA18" s="138"/>
    </row>
    <row r="19" spans="1:27" s="140" customFormat="1" ht="11.25" customHeight="1">
      <c r="A19" s="137">
        <v>5</v>
      </c>
      <c r="B19" s="323" t="s">
        <v>168</v>
      </c>
      <c r="C19" s="87" t="s">
        <v>136</v>
      </c>
      <c r="D19" s="150" t="s">
        <v>93</v>
      </c>
      <c r="E19" s="324"/>
      <c r="F19" s="139"/>
      <c r="G19" s="88">
        <f>IF('3f_CPIH'!C$16="-","-",'3g_OC_'!$E$9*('3f_CPIH'!C$16/'3f_CPIH'!$G$16))</f>
        <v>39.034507632093934</v>
      </c>
      <c r="H19" s="88">
        <f>IF('3f_CPIH'!D$16="-","-",'3g_OC_'!$E$9*('3f_CPIH'!D$16/'3f_CPIH'!$G$16))</f>
        <v>39.112654794520544</v>
      </c>
      <c r="I19" s="88">
        <f>IF('3f_CPIH'!E$16="-","-",'3g_OC_'!$E$9*('3f_CPIH'!E$16/'3f_CPIH'!$G$16))</f>
        <v>39.229875538160471</v>
      </c>
      <c r="J19" s="88">
        <f>IF('3f_CPIH'!F$16="-","-",'3g_OC_'!$E$9*('3f_CPIH'!F$16/'3f_CPIH'!$G$16))</f>
        <v>39.464317025440316</v>
      </c>
      <c r="K19" s="88">
        <f>IF('3f_CPIH'!G$16="-","-",'3g_OC_'!$E$9*('3f_CPIH'!G$16/'3f_CPIH'!$G$16))</f>
        <v>39.933199999999999</v>
      </c>
      <c r="L19" s="88">
        <f>IF('3f_CPIH'!H$16="-","-",'3g_OC_'!$E$9*('3f_CPIH'!H$16/'3f_CPIH'!$G$16))</f>
        <v>40.441156555772999</v>
      </c>
      <c r="M19" s="88">
        <f>IF('3f_CPIH'!I$16="-","-",'3g_OC_'!$E$9*('3f_CPIH'!I$16/'3f_CPIH'!$G$16))</f>
        <v>41.027260273972601</v>
      </c>
      <c r="N19" s="88">
        <f>IF('3f_CPIH'!J$16="-","-",'3g_OC_'!$E$9*('3f_CPIH'!J$16/'3f_CPIH'!$G$16))</f>
        <v>41.378922504892373</v>
      </c>
      <c r="O19" s="139"/>
      <c r="P19" s="88">
        <f>IF('3f_CPIH'!L$16="-","-",'3g_OC_'!$E$9*('3f_CPIH'!L$16/'3f_CPIH'!$G$16))</f>
        <v>41.378922504892373</v>
      </c>
      <c r="Q19" s="88">
        <f>IF('3f_CPIH'!M$16="-","-",'3g_OC_'!$E$9*('3f_CPIH'!M$16/'3f_CPIH'!$G$16))</f>
        <v>41.847805479452056</v>
      </c>
      <c r="R19" s="88">
        <f>IF('3f_CPIH'!N$16="-","-",'3g_OC_'!$E$9*('3f_CPIH'!N$16/'3f_CPIH'!$G$16))</f>
        <v>42.160394129158512</v>
      </c>
      <c r="S19" s="88">
        <f>IF('3f_CPIH'!O$16="-","-",'3g_OC_'!$E$9*('3f_CPIH'!O$16/'3f_CPIH'!$G$16))</f>
        <v>42.394835616438357</v>
      </c>
      <c r="T19" s="88">
        <f>IF('3f_CPIH'!P$16="-","-",'3g_OC_'!$E$9*('3f_CPIH'!P$16/'3f_CPIH'!$G$16))</f>
        <v>42.512056360078276</v>
      </c>
      <c r="U19" s="88" t="str">
        <f>IF('3f_CPIH'!Q$16="-","-",'3g_OC_'!$E$9*('3f_CPIH'!Q$16/'3f_CPIH'!$G$16))</f>
        <v>-</v>
      </c>
      <c r="V19" s="88" t="str">
        <f>IF('3f_CPIH'!R$16="-","-",'3g_OC_'!$E$9*('3f_CPIH'!R$16/'3f_CPIH'!$G$16))</f>
        <v>-</v>
      </c>
      <c r="W19" s="88" t="str">
        <f>IF('3f_CPIH'!S$16="-","-",'3g_OC_'!$E$9*('3f_CPIH'!S$16/'3f_CPIH'!$G$16))</f>
        <v>-</v>
      </c>
      <c r="X19" s="88" t="str">
        <f>IF('3f_CPIH'!T$16="-","-",'3g_OC_'!$E$9*('3f_CPIH'!T$16/'3f_CPIH'!$G$16))</f>
        <v>-</v>
      </c>
      <c r="Y19" s="88" t="str">
        <f>IF('3f_CPIH'!U$16="-","-",'3g_OC_'!$E$9*('3f_CPIH'!U$16/'3f_CPIH'!$G$16))</f>
        <v>-</v>
      </c>
      <c r="Z19" s="88" t="str">
        <f>IF('3f_CPIH'!V$16="-","-",'3g_OC_'!$E$9*('3f_CPIH'!V$16/'3f_CPIH'!$G$16))</f>
        <v>-</v>
      </c>
      <c r="AA19" s="138"/>
    </row>
    <row r="20" spans="1:27" s="140" customFormat="1" ht="11.25" customHeight="1">
      <c r="A20" s="137">
        <v>6</v>
      </c>
      <c r="B20" s="323" t="s">
        <v>168</v>
      </c>
      <c r="C20" s="87" t="s">
        <v>137</v>
      </c>
      <c r="D20" s="150" t="s">
        <v>93</v>
      </c>
      <c r="E20" s="324"/>
      <c r="F20" s="139"/>
      <c r="G20" s="88" t="s">
        <v>132</v>
      </c>
      <c r="H20" s="88" t="s">
        <v>132</v>
      </c>
      <c r="I20" s="88" t="s">
        <v>132</v>
      </c>
      <c r="J20" s="88" t="s">
        <v>132</v>
      </c>
      <c r="K20" s="88">
        <f>IF('3h_SMNCC'!F$37="-","-",'3h_SMNCC'!F$37)</f>
        <v>0</v>
      </c>
      <c r="L20" s="88">
        <f>IF('3h_SMNCC'!G$37="-","-",'3h_SMNCC'!G$37)</f>
        <v>-0.13106672002308281</v>
      </c>
      <c r="M20" s="88">
        <f>IF('3h_SMNCC'!H$37="-","-",'3h_SMNCC'!H$37)</f>
        <v>1.6490085512788448</v>
      </c>
      <c r="N20" s="88">
        <f>IF('3h_SMNCC'!I$37="-","-",'3h_SMNCC'!I$37)</f>
        <v>1.7011698553751105</v>
      </c>
      <c r="O20" s="139"/>
      <c r="P20" s="88">
        <f>IF('3h_SMNCC'!K$37="-","-",'3h_SMNCC'!K$37)</f>
        <v>1.7011698553751105</v>
      </c>
      <c r="Q20" s="88">
        <f>IF('3h_SMNCC'!L$37="-","-",'3h_SMNCC'!L$37)</f>
        <v>3.37071596157242</v>
      </c>
      <c r="R20" s="88">
        <f>IF('3h_SMNCC'!M$37="-","-",'3h_SMNCC'!M$37)</f>
        <v>3.2761312765157915</v>
      </c>
      <c r="S20" s="88">
        <f>IF('3h_SMNCC'!N$37="-","-",'3h_SMNCC'!N$37)</f>
        <v>4.8946129781636989</v>
      </c>
      <c r="T20" s="88">
        <f>IF('3h_SMNCC'!O$37="-","-",'3h_SMNCC'!O$37)</f>
        <v>4.2887571563853468</v>
      </c>
      <c r="U20" s="88" t="str">
        <f>IF('3h_SMNCC'!P$37="-","-",'3h_SMNCC'!P$37)</f>
        <v>-</v>
      </c>
      <c r="V20" s="88" t="str">
        <f>IF('3h_SMNCC'!Q$37="-","-",'3h_SMNCC'!Q$37)</f>
        <v>-</v>
      </c>
      <c r="W20" s="88" t="str">
        <f>IF('3h_SMNCC'!R$37="-","-",'3h_SMNCC'!R$37)</f>
        <v>-</v>
      </c>
      <c r="X20" s="88" t="str">
        <f>IF('3h_SMNCC'!S$37="-","-",'3h_SMNCC'!S$37)</f>
        <v>-</v>
      </c>
      <c r="Y20" s="88" t="str">
        <f>IF('3h_SMNCC'!T$37="-","-",'3h_SMNCC'!T$37)</f>
        <v>-</v>
      </c>
      <c r="Z20" s="88" t="str">
        <f>IF('3h_SMNCC'!U$37="-","-",'3h_SMNCC'!U$37)</f>
        <v>-</v>
      </c>
      <c r="AA20" s="138"/>
    </row>
    <row r="21" spans="1:27" s="140" customFormat="1" ht="11.25" customHeight="1">
      <c r="A21" s="137">
        <v>7</v>
      </c>
      <c r="B21" s="323" t="s">
        <v>168</v>
      </c>
      <c r="C21" s="87" t="s">
        <v>124</v>
      </c>
      <c r="D21" s="150" t="s">
        <v>93</v>
      </c>
      <c r="E21" s="324"/>
      <c r="F21" s="139"/>
      <c r="G21" s="88">
        <f>IF('3f_CPIH'!C$16="-","-",'3i_PPM'!$G$9*('3f_CPIH'!C$16/'3f_CPIH'!$G$16))</f>
        <v>23.857918590998043</v>
      </c>
      <c r="H21" s="88">
        <f>IF('3f_CPIH'!D$16="-","-",'3i_PPM'!$G$9*('3f_CPIH'!D$16/'3f_CPIH'!$G$16))</f>
        <v>23.905682191780819</v>
      </c>
      <c r="I21" s="88">
        <f>IF('3f_CPIH'!E$16="-","-",'3i_PPM'!$G$9*('3f_CPIH'!E$16/'3f_CPIH'!$G$16))</f>
        <v>23.977327592954992</v>
      </c>
      <c r="J21" s="88">
        <f>IF('3f_CPIH'!F$16="-","-",'3i_PPM'!$G$9*('3f_CPIH'!F$16/'3f_CPIH'!$G$16))</f>
        <v>24.120618395303325</v>
      </c>
      <c r="K21" s="88">
        <f>IF('3f_CPIH'!G$16="-","-",'3i_PPM'!$G$9*('3f_CPIH'!G$16/'3f_CPIH'!$G$16))</f>
        <v>24.4072</v>
      </c>
      <c r="L21" s="88">
        <f>IF('3f_CPIH'!H$16="-","-",'3i_PPM'!$G$9*('3f_CPIH'!H$16/'3f_CPIH'!$G$16))</f>
        <v>24.717663405088064</v>
      </c>
      <c r="M21" s="88">
        <f>IF('3f_CPIH'!I$16="-","-",'3i_PPM'!$G$9*('3f_CPIH'!I$16/'3f_CPIH'!$G$16))</f>
        <v>25.075890410958902</v>
      </c>
      <c r="N21" s="88">
        <f>IF('3f_CPIH'!J$16="-","-",'3i_PPM'!$G$9*('3f_CPIH'!J$16/'3f_CPIH'!$G$16))</f>
        <v>25.290826614481411</v>
      </c>
      <c r="O21" s="139"/>
      <c r="P21" s="88">
        <f>IF('3f_CPIH'!L$16="-","-",'3i_PPM'!$G$9*('3f_CPIH'!L$16/'3f_CPIH'!$G$16))</f>
        <v>25.290826614481411</v>
      </c>
      <c r="Q21" s="88">
        <f>IF('3f_CPIH'!M$16="-","-",'3i_PPM'!$G$9*('3f_CPIH'!M$16/'3f_CPIH'!$G$16))</f>
        <v>25.577408219178082</v>
      </c>
      <c r="R21" s="88">
        <f>IF('3f_CPIH'!N$16="-","-",'3i_PPM'!$G$9*('3f_CPIH'!N$16/'3f_CPIH'!$G$16))</f>
        <v>25.768462622309197</v>
      </c>
      <c r="S21" s="88">
        <f>IF('3f_CPIH'!O$16="-","-",'3i_PPM'!$G$9*('3f_CPIH'!O$16/'3f_CPIH'!$G$16))</f>
        <v>25.911753424657533</v>
      </c>
      <c r="T21" s="88">
        <f>IF('3f_CPIH'!P$16="-","-",'3i_PPM'!$G$9*('3f_CPIH'!P$16/'3f_CPIH'!$G$16))</f>
        <v>25.983398825831699</v>
      </c>
      <c r="U21" s="88" t="str">
        <f>IF('3f_CPIH'!Q$16="-","-",'3i_PPM'!$G$9*('3f_CPIH'!Q$16/'3f_CPIH'!$G$16))</f>
        <v>-</v>
      </c>
      <c r="V21" s="88" t="str">
        <f>IF('3f_CPIH'!R$16="-","-",'3i_PPM'!$G$9*('3f_CPIH'!R$16/'3f_CPIH'!$G$16))</f>
        <v>-</v>
      </c>
      <c r="W21" s="88" t="str">
        <f>IF('3f_CPIH'!S$16="-","-",'3i_PPM'!$G$9*('3f_CPIH'!S$16/'3f_CPIH'!$G$16))</f>
        <v>-</v>
      </c>
      <c r="X21" s="88" t="str">
        <f>IF('3f_CPIH'!T$16="-","-",'3i_PPM'!$G$9*('3f_CPIH'!T$16/'3f_CPIH'!$G$16))</f>
        <v>-</v>
      </c>
      <c r="Y21" s="88" t="str">
        <f>IF('3f_CPIH'!U$16="-","-",'3i_PPM'!$G$9*('3f_CPIH'!U$16/'3f_CPIH'!$G$16))</f>
        <v>-</v>
      </c>
      <c r="Z21" s="88" t="str">
        <f>IF('3f_CPIH'!V$16="-","-",'3i_PPM'!$G$9*('3f_CPIH'!V$16/'3f_CPIH'!$G$16))</f>
        <v>-</v>
      </c>
      <c r="AA21" s="138"/>
    </row>
    <row r="22" spans="1:27" s="140" customFormat="1" ht="11.25">
      <c r="A22" s="137">
        <v>9</v>
      </c>
      <c r="B22" s="323" t="s">
        <v>138</v>
      </c>
      <c r="C22" s="87" t="s">
        <v>222</v>
      </c>
      <c r="D22" s="150" t="s">
        <v>93</v>
      </c>
      <c r="E22" s="324"/>
      <c r="F22" s="139"/>
      <c r="G22" s="88">
        <f>IF(G17="-","-",SUM(G15:G21)*'3j_EBIT'!$E$9)</f>
        <v>1.6766429246831682</v>
      </c>
      <c r="H22" s="88">
        <f>IF(H17="-","-",SUM(H15:H21)*'3j_EBIT'!$E$9)</f>
        <v>1.6790815643450077</v>
      </c>
      <c r="I22" s="88">
        <f>IF(I17="-","-",SUM(I15:I21)*'3j_EBIT'!$E$9)</f>
        <v>1.6768899441152016</v>
      </c>
      <c r="J22" s="88">
        <f>IF(J17="-","-",SUM(J15:J21)*'3j_EBIT'!$E$9)</f>
        <v>1.6842058631007202</v>
      </c>
      <c r="K22" s="88">
        <f>IF(K17="-","-",SUM(K15:K21)*'3j_EBIT'!$E$9)</f>
        <v>1.7074519471103196</v>
      </c>
      <c r="L22" s="88">
        <f>IF(L17="-","-",SUM(L15:L21)*'3j_EBIT'!$E$9)</f>
        <v>1.7207646046788694</v>
      </c>
      <c r="M22" s="88">
        <f>IF(M17="-","-",SUM(M15:M21)*'3j_EBIT'!$E$9)</f>
        <v>1.7631616396928285</v>
      </c>
      <c r="N22" s="88">
        <f>IF(N17="-","-",SUM(N15:N21)*'3j_EBIT'!$E$9)</f>
        <v>1.7751457783088433</v>
      </c>
      <c r="O22" s="139"/>
      <c r="P22" s="88">
        <f>IF(P17="-","-",SUM(P15:P21)*'3j_EBIT'!$E$9)</f>
        <v>1.7751457783088433</v>
      </c>
      <c r="Q22" s="88">
        <f>IF(Q17="-","-",SUM(Q15:Q21)*'3j_EBIT'!$E$9)</f>
        <v>1.8564593592637402</v>
      </c>
      <c r="R22" s="88">
        <f>IF(R17="-","-",SUM(R15:R21)*'3j_EBIT'!$E$9)</f>
        <v>1.8626994287716503</v>
      </c>
      <c r="S22" s="88">
        <f>IF(S17="-","-",SUM(S15:S21)*'3j_EBIT'!$E$9)</f>
        <v>1.9024528277871942</v>
      </c>
      <c r="T22" s="88">
        <f>IF(T17="-","-",SUM(T15:T21)*'3j_EBIT'!$E$9)</f>
        <v>1.8883690890058096</v>
      </c>
      <c r="U22" s="88" t="str">
        <f>IF(U17="-","-",SUM(U15:U21)*'3j_EBIT'!$E$9)</f>
        <v>-</v>
      </c>
      <c r="V22" s="88" t="str">
        <f>IF(V17="-","-",SUM(V15:V21)*'3j_EBIT'!$E$9)</f>
        <v>-</v>
      </c>
      <c r="W22" s="88" t="str">
        <f>IF(W17="-","-",SUM(W15:W21)*'3j_EBIT'!$E$9)</f>
        <v>-</v>
      </c>
      <c r="X22" s="88" t="str">
        <f>IF(X17="-","-",SUM(X15:X21)*'3j_EBIT'!$E$9)</f>
        <v>-</v>
      </c>
      <c r="Y22" s="88" t="str">
        <f>IF(Y17="-","-",SUM(Y15:Y21)*'3j_EBIT'!$E$9)</f>
        <v>-</v>
      </c>
      <c r="Z22" s="88" t="str">
        <f>IF(Z17="-","-",SUM(Z15:Z21)*'3j_EBIT'!$E$9)</f>
        <v>-</v>
      </c>
      <c r="AA22" s="138"/>
    </row>
    <row r="23" spans="1:27" s="140" customFormat="1" ht="11.25">
      <c r="A23" s="137">
        <v>10</v>
      </c>
      <c r="B23" s="323" t="s">
        <v>223</v>
      </c>
      <c r="C23" s="151" t="s">
        <v>224</v>
      </c>
      <c r="D23" s="150" t="s">
        <v>93</v>
      </c>
      <c r="E23" s="325"/>
      <c r="F23" s="139"/>
      <c r="G23" s="88">
        <f>IF(G19="-","-",SUM(G15:G17,G19:G22)*'3k_HAP'!$E$10)</f>
        <v>1.0413532478571814</v>
      </c>
      <c r="H23" s="88">
        <f>IF(H19="-","-",SUM(H15:H17,H19:H22)*'3k_HAP'!$E$10)</f>
        <v>1.0432324114646192</v>
      </c>
      <c r="I23" s="88">
        <f>IF(I19="-","-",SUM(I15:I17,I19:I22)*'3k_HAP'!$E$10)</f>
        <v>1.0468875607524735</v>
      </c>
      <c r="J23" s="88">
        <f>IF(J19="-","-",SUM(J15:J17,J19:J22)*'3k_HAP'!$E$10)</f>
        <v>1.0525250515747866</v>
      </c>
      <c r="K23" s="88">
        <f>IF(K19="-","-",SUM(K15:K17,K19:K22)*'3k_HAP'!$E$10)</f>
        <v>1.0650940221223564</v>
      </c>
      <c r="L23" s="88">
        <f>IF(L19="-","-",SUM(L15:L17,L19:L22)*'3k_HAP'!$E$10)</f>
        <v>1.0753524715409264</v>
      </c>
      <c r="M23" s="88">
        <f>IF(M19="-","-",SUM(M15:M17,M19:M22)*'3k_HAP'!$E$10)</f>
        <v>1.1219170296589929</v>
      </c>
      <c r="N23" s="88">
        <f>IF(N19="-","-",SUM(N15:N17,N19:N22)*'3k_HAP'!$E$10)</f>
        <v>1.1311517507644129</v>
      </c>
      <c r="O23" s="139"/>
      <c r="P23" s="88">
        <f>IF(P19="-","-",SUM(P15:P17,P19:P22)*'3k_HAP'!$E$10)</f>
        <v>1.1311517507644129</v>
      </c>
      <c r="Q23" s="88">
        <f>IF(Q19="-","-",SUM(Q15:Q17,Q19:Q22)*'3k_HAP'!$E$10)</f>
        <v>1.1702968125021331</v>
      </c>
      <c r="R23" s="88">
        <f>IF(R19="-","-",SUM(R15:R17,R19:R22)*'3k_HAP'!$E$10)</f>
        <v>1.1751052767088952</v>
      </c>
      <c r="S23" s="88">
        <f>IF(S19="-","-",SUM(S15:S17,S19:S22)*'3k_HAP'!$E$10)</f>
        <v>1.2073415859235197</v>
      </c>
      <c r="T23" s="88">
        <f>IF(T19="-","-",SUM(T15:T17,T19:T22)*'3k_HAP'!$E$10)</f>
        <v>1.1964889578010545</v>
      </c>
      <c r="U23" s="88" t="str">
        <f>IF(U19="-","-",SUM(U15:U17,U19:U22)*'3k_HAP'!$E$10)</f>
        <v>-</v>
      </c>
      <c r="V23" s="88" t="str">
        <f>IF(V19="-","-",SUM(V15:V17,V19:V22)*'3k_HAP'!$E$10)</f>
        <v>-</v>
      </c>
      <c r="W23" s="88" t="str">
        <f>IF(W19="-","-",SUM(W15:W17,W19:W22)*'3k_HAP'!$E$10)</f>
        <v>-</v>
      </c>
      <c r="X23" s="88" t="str">
        <f>IF(X19="-","-",SUM(X15:X17,X19:X22)*'3k_HAP'!$E$10)</f>
        <v>-</v>
      </c>
      <c r="Y23" s="88" t="str">
        <f>IF(Y19="-","-",SUM(Y15:Y17,Y19:Y22)*'3k_HAP'!$E$10)</f>
        <v>-</v>
      </c>
      <c r="Z23" s="88" t="str">
        <f>IF(Z19="-","-",SUM(Z15:Z17,Z19:Z22)*'3k_HAP'!$E$10)</f>
        <v>-</v>
      </c>
      <c r="AA23" s="138"/>
    </row>
    <row r="24" spans="1:27" s="140" customFormat="1" ht="11.25" customHeight="1">
      <c r="A24" s="137">
        <v>11</v>
      </c>
      <c r="B24" s="323" t="s">
        <v>225</v>
      </c>
      <c r="C24" s="87" t="str">
        <f>B24&amp;"_"&amp;D24</f>
        <v>Total_Eastern</v>
      </c>
      <c r="D24" s="150" t="s">
        <v>93</v>
      </c>
      <c r="E24" s="324"/>
      <c r="F24" s="139"/>
      <c r="G24" s="88">
        <f t="shared" ref="G24:N24" si="0">IF(G19="-","-",SUM(G15:G23))</f>
        <v>89.285681255314429</v>
      </c>
      <c r="H24" s="88">
        <f t="shared" si="0"/>
        <v>89.415909821793093</v>
      </c>
      <c r="I24" s="88">
        <f t="shared" si="0"/>
        <v>89.304216585578203</v>
      </c>
      <c r="J24" s="88">
        <f t="shared" si="0"/>
        <v>89.694902285014223</v>
      </c>
      <c r="K24" s="88">
        <f t="shared" si="0"/>
        <v>90.930948855969532</v>
      </c>
      <c r="L24" s="88">
        <f t="shared" si="0"/>
        <v>91.641873203794617</v>
      </c>
      <c r="M24" s="88">
        <f t="shared" si="0"/>
        <v>93.919859735689514</v>
      </c>
      <c r="N24" s="88">
        <f t="shared" si="0"/>
        <v>94.559838333949514</v>
      </c>
      <c r="O24" s="139"/>
      <c r="P24" s="88">
        <f t="shared" ref="P24:Z24" si="1">IF(P19="-","-",SUM(P15:P23))</f>
        <v>94.559838333949514</v>
      </c>
      <c r="Q24" s="88">
        <f t="shared" si="1"/>
        <v>98.878643783483142</v>
      </c>
      <c r="R24" s="88">
        <f t="shared" si="1"/>
        <v>99.21187682297591</v>
      </c>
      <c r="S24" s="88">
        <f t="shared" si="1"/>
        <v>101.33639642668027</v>
      </c>
      <c r="T24" s="88">
        <f t="shared" si="1"/>
        <v>100.58429469518612</v>
      </c>
      <c r="U24" s="88" t="str">
        <f t="shared" si="1"/>
        <v>-</v>
      </c>
      <c r="V24" s="88" t="str">
        <f t="shared" si="1"/>
        <v>-</v>
      </c>
      <c r="W24" s="88" t="str">
        <f t="shared" si="1"/>
        <v>-</v>
      </c>
      <c r="X24" s="88" t="str">
        <f t="shared" si="1"/>
        <v>-</v>
      </c>
      <c r="Y24" s="88" t="str">
        <f t="shared" si="1"/>
        <v>-</v>
      </c>
      <c r="Z24" s="88" t="str">
        <f t="shared" si="1"/>
        <v>-</v>
      </c>
      <c r="AA24" s="138"/>
    </row>
    <row r="25" spans="1:27" s="140" customFormat="1" ht="11.25" customHeight="1">
      <c r="A25" s="137">
        <v>1</v>
      </c>
      <c r="B25" s="326" t="s">
        <v>155</v>
      </c>
      <c r="C25" s="152" t="s">
        <v>131</v>
      </c>
      <c r="D25" s="153" t="s">
        <v>94</v>
      </c>
      <c r="E25" s="327"/>
      <c r="F25" s="139"/>
      <c r="G25" s="155" t="s">
        <v>132</v>
      </c>
      <c r="H25" s="155" t="s">
        <v>132</v>
      </c>
      <c r="I25" s="155" t="s">
        <v>132</v>
      </c>
      <c r="J25" s="155" t="s">
        <v>132</v>
      </c>
      <c r="K25" s="155" t="s">
        <v>132</v>
      </c>
      <c r="L25" s="155" t="s">
        <v>132</v>
      </c>
      <c r="M25" s="155" t="s">
        <v>132</v>
      </c>
      <c r="N25" s="155" t="s">
        <v>132</v>
      </c>
      <c r="O25" s="139"/>
      <c r="P25" s="155" t="s">
        <v>132</v>
      </c>
      <c r="Q25" s="155" t="s">
        <v>132</v>
      </c>
      <c r="R25" s="155" t="s">
        <v>132</v>
      </c>
      <c r="S25" s="155" t="s">
        <v>132</v>
      </c>
      <c r="T25" s="155" t="s">
        <v>132</v>
      </c>
      <c r="U25" s="155" t="s">
        <v>132</v>
      </c>
      <c r="V25" s="155" t="s">
        <v>132</v>
      </c>
      <c r="W25" s="155" t="s">
        <v>132</v>
      </c>
      <c r="X25" s="155" t="s">
        <v>132</v>
      </c>
      <c r="Y25" s="155" t="s">
        <v>132</v>
      </c>
      <c r="Z25" s="155" t="s">
        <v>132</v>
      </c>
      <c r="AA25" s="138"/>
    </row>
    <row r="26" spans="1:27" s="140" customFormat="1" ht="11.25" customHeight="1">
      <c r="A26" s="137">
        <v>2</v>
      </c>
      <c r="B26" s="326" t="s">
        <v>155</v>
      </c>
      <c r="C26" s="152" t="s">
        <v>133</v>
      </c>
      <c r="D26" s="153" t="s">
        <v>94</v>
      </c>
      <c r="E26" s="327"/>
      <c r="F26" s="139"/>
      <c r="G26" s="155" t="s">
        <v>132</v>
      </c>
      <c r="H26" s="155" t="s">
        <v>132</v>
      </c>
      <c r="I26" s="155" t="s">
        <v>132</v>
      </c>
      <c r="J26" s="155" t="s">
        <v>132</v>
      </c>
      <c r="K26" s="155" t="s">
        <v>132</v>
      </c>
      <c r="L26" s="155" t="s">
        <v>132</v>
      </c>
      <c r="M26" s="155" t="s">
        <v>132</v>
      </c>
      <c r="N26" s="155" t="s">
        <v>132</v>
      </c>
      <c r="O26" s="139"/>
      <c r="P26" s="155" t="s">
        <v>132</v>
      </c>
      <c r="Q26" s="155" t="s">
        <v>132</v>
      </c>
      <c r="R26" s="155" t="s">
        <v>132</v>
      </c>
      <c r="S26" s="155" t="s">
        <v>132</v>
      </c>
      <c r="T26" s="155" t="s">
        <v>132</v>
      </c>
      <c r="U26" s="155" t="s">
        <v>132</v>
      </c>
      <c r="V26" s="155" t="s">
        <v>132</v>
      </c>
      <c r="W26" s="155" t="s">
        <v>132</v>
      </c>
      <c r="X26" s="155" t="s">
        <v>132</v>
      </c>
      <c r="Y26" s="155" t="s">
        <v>132</v>
      </c>
      <c r="Z26" s="155" t="s">
        <v>132</v>
      </c>
      <c r="AA26" s="138"/>
    </row>
    <row r="27" spans="1:27" s="140" customFormat="1" ht="12.5" customHeight="1">
      <c r="A27" s="137">
        <v>3</v>
      </c>
      <c r="B27" s="326" t="s">
        <v>220</v>
      </c>
      <c r="C27" s="152" t="s">
        <v>134</v>
      </c>
      <c r="D27" s="153" t="s">
        <v>94</v>
      </c>
      <c r="E27" s="327"/>
      <c r="F27" s="139"/>
      <c r="G27" s="155">
        <f>IF('3c_PC'!G14="-","-",'3c_PC'!G61)</f>
        <v>6.5567588596821027</v>
      </c>
      <c r="H27" s="155">
        <f>IF('3c_PC'!H14="-","-",'3c_PC'!H61)</f>
        <v>6.5567588596821027</v>
      </c>
      <c r="I27" s="155">
        <f>IF('3c_PC'!I14="-","-",'3c_PC'!I61)</f>
        <v>6.6197359495950758</v>
      </c>
      <c r="J27" s="155">
        <f>IF('3c_PC'!J14="-","-",'3c_PC'!J61)</f>
        <v>6.6197359495950758</v>
      </c>
      <c r="K27" s="155">
        <f>IF('3c_PC'!K14="-","-",'3c_PC'!K61)</f>
        <v>6.6995028867368616</v>
      </c>
      <c r="L27" s="155">
        <f>IF('3c_PC'!L14="-","-",'3c_PC'!L61)</f>
        <v>6.6995028867368616</v>
      </c>
      <c r="M27" s="155">
        <f>IF('3c_PC'!M14="-","-",'3c_PC'!M61)</f>
        <v>7.1131218301273513</v>
      </c>
      <c r="N27" s="155">
        <f>IF('3c_PC'!N14="-","-",'3c_PC'!N61)</f>
        <v>7.1131218301273513</v>
      </c>
      <c r="O27" s="139"/>
      <c r="P27" s="155">
        <f>'3c_PC'!P61</f>
        <v>7.1131218301273513</v>
      </c>
      <c r="Q27" s="155">
        <f>'3c_PC'!Q61</f>
        <v>7.2804579515147188</v>
      </c>
      <c r="R27" s="155">
        <f>'3c_PC'!R61</f>
        <v>7.1935840895118579</v>
      </c>
      <c r="S27" s="155">
        <f>'3c_PC'!S61</f>
        <v>7.3593999937099728</v>
      </c>
      <c r="T27" s="155">
        <f>'3c_PC'!T61</f>
        <v>7.0492243060839304</v>
      </c>
      <c r="U27" s="155" t="str">
        <f>'3c_PC'!U61</f>
        <v>-</v>
      </c>
      <c r="V27" s="155" t="str">
        <f>'3c_PC'!V61</f>
        <v>-</v>
      </c>
      <c r="W27" s="155" t="str">
        <f>'3c_PC'!W61</f>
        <v>-</v>
      </c>
      <c r="X27" s="155" t="str">
        <f>'3c_PC'!X61</f>
        <v>-</v>
      </c>
      <c r="Y27" s="155" t="str">
        <f>'3c_PC'!Y61</f>
        <v>-</v>
      </c>
      <c r="Z27" s="155" t="str">
        <f>'3c_PC'!Z61</f>
        <v>-</v>
      </c>
      <c r="AA27" s="138"/>
    </row>
    <row r="28" spans="1:27" s="140" customFormat="1" ht="11.25" customHeight="1">
      <c r="A28" s="137">
        <v>4</v>
      </c>
      <c r="B28" s="326" t="s">
        <v>221</v>
      </c>
      <c r="C28" s="152" t="s">
        <v>135</v>
      </c>
      <c r="D28" s="153" t="s">
        <v>94</v>
      </c>
      <c r="E28" s="327"/>
      <c r="F28" s="139"/>
      <c r="G28" s="155">
        <f>IF('3d_NC-Elec'!H43="-","-",'3d_NC-Elec'!H43)</f>
        <v>9.5265000000000004</v>
      </c>
      <c r="H28" s="155">
        <f>IF('3d_NC-Elec'!I43="-","-",'3d_NC-Elec'!I43)</f>
        <v>9.5265000000000004</v>
      </c>
      <c r="I28" s="155">
        <f>IF('3d_NC-Elec'!J43="-","-",'3d_NC-Elec'!J43)</f>
        <v>16.352</v>
      </c>
      <c r="J28" s="155">
        <f>IF('3d_NC-Elec'!K43="-","-",'3d_NC-Elec'!K43)</f>
        <v>16.352</v>
      </c>
      <c r="K28" s="155">
        <f>IF('3d_NC-Elec'!L43="-","-",'3d_NC-Elec'!L43)</f>
        <v>11.388</v>
      </c>
      <c r="L28" s="155">
        <f>IF('3d_NC-Elec'!M43="-","-",'3d_NC-Elec'!M43)</f>
        <v>11.388</v>
      </c>
      <c r="M28" s="155">
        <f>IF('3d_NC-Elec'!N43="-","-",'3d_NC-Elec'!N43)</f>
        <v>12.0815</v>
      </c>
      <c r="N28" s="155">
        <f>IF('3d_NC-Elec'!O43="-","-",'3d_NC-Elec'!O43)</f>
        <v>12.0815</v>
      </c>
      <c r="O28" s="139"/>
      <c r="P28" s="155">
        <f>'3d_NC-Elec'!Q43</f>
        <v>12.0815</v>
      </c>
      <c r="Q28" s="155">
        <f>'3d_NC-Elec'!R43</f>
        <v>11.351499999999998</v>
      </c>
      <c r="R28" s="155">
        <f>'3d_NC-Elec'!S43</f>
        <v>11.351499999999998</v>
      </c>
      <c r="S28" s="155">
        <f>'3d_NC-Elec'!T43</f>
        <v>12.227499999999999</v>
      </c>
      <c r="T28" s="155">
        <f>'3d_NC-Elec'!U43</f>
        <v>12.227499999999999</v>
      </c>
      <c r="U28" s="155" t="str">
        <f>'3d_NC-Elec'!V43</f>
        <v>-</v>
      </c>
      <c r="V28" s="155" t="str">
        <f>'3d_NC-Elec'!W43</f>
        <v>-</v>
      </c>
      <c r="W28" s="155" t="str">
        <f>'3d_NC-Elec'!X43</f>
        <v>-</v>
      </c>
      <c r="X28" s="155" t="str">
        <f>'3d_NC-Elec'!Y43</f>
        <v>-</v>
      </c>
      <c r="Y28" s="155" t="str">
        <f>'3d_NC-Elec'!Z43</f>
        <v>-</v>
      </c>
      <c r="Z28" s="155" t="str">
        <f>'3d_NC-Elec'!AA43</f>
        <v>-</v>
      </c>
      <c r="AA28" s="138"/>
    </row>
    <row r="29" spans="1:27" s="140" customFormat="1" ht="11.25" customHeight="1">
      <c r="A29" s="137">
        <v>5</v>
      </c>
      <c r="B29" s="326" t="s">
        <v>168</v>
      </c>
      <c r="C29" s="152" t="s">
        <v>136</v>
      </c>
      <c r="D29" s="153" t="s">
        <v>94</v>
      </c>
      <c r="E29" s="327"/>
      <c r="F29" s="139"/>
      <c r="G29" s="155">
        <f>IF('3f_CPIH'!C$16="-","-",'3g_OC_'!$E$9*('3f_CPIH'!C$16/'3f_CPIH'!$G$16))</f>
        <v>39.034507632093934</v>
      </c>
      <c r="H29" s="155">
        <f>IF('3f_CPIH'!D$16="-","-",'3g_OC_'!$E$9*('3f_CPIH'!D$16/'3f_CPIH'!$G$16))</f>
        <v>39.112654794520544</v>
      </c>
      <c r="I29" s="155">
        <f>IF('3f_CPIH'!E$16="-","-",'3g_OC_'!$E$9*('3f_CPIH'!E$16/'3f_CPIH'!$G$16))</f>
        <v>39.229875538160471</v>
      </c>
      <c r="J29" s="155">
        <f>IF('3f_CPIH'!F$16="-","-",'3g_OC_'!$E$9*('3f_CPIH'!F$16/'3f_CPIH'!$G$16))</f>
        <v>39.464317025440316</v>
      </c>
      <c r="K29" s="155">
        <f>IF('3f_CPIH'!G$16="-","-",'3g_OC_'!$E$9*('3f_CPIH'!G$16/'3f_CPIH'!$G$16))</f>
        <v>39.933199999999999</v>
      </c>
      <c r="L29" s="155">
        <f>IF('3f_CPIH'!H$16="-","-",'3g_OC_'!$E$9*('3f_CPIH'!H$16/'3f_CPIH'!$G$16))</f>
        <v>40.441156555772999</v>
      </c>
      <c r="M29" s="155">
        <f>IF('3f_CPIH'!I$16="-","-",'3g_OC_'!$E$9*('3f_CPIH'!I$16/'3f_CPIH'!$G$16))</f>
        <v>41.027260273972601</v>
      </c>
      <c r="N29" s="155">
        <f>IF('3f_CPIH'!J$16="-","-",'3g_OC_'!$E$9*('3f_CPIH'!J$16/'3f_CPIH'!$G$16))</f>
        <v>41.378922504892373</v>
      </c>
      <c r="O29" s="139"/>
      <c r="P29" s="155">
        <f>IF('3f_CPIH'!L$16="-","-",'3g_OC_'!$E$9*('3f_CPIH'!L$16/'3f_CPIH'!$G$16))</f>
        <v>41.378922504892373</v>
      </c>
      <c r="Q29" s="155">
        <f>IF('3f_CPIH'!M$16="-","-",'3g_OC_'!$E$9*('3f_CPIH'!M$16/'3f_CPIH'!$G$16))</f>
        <v>41.847805479452056</v>
      </c>
      <c r="R29" s="155">
        <f>IF('3f_CPIH'!N$16="-","-",'3g_OC_'!$E$9*('3f_CPIH'!N$16/'3f_CPIH'!$G$16))</f>
        <v>42.160394129158512</v>
      </c>
      <c r="S29" s="155">
        <f>IF('3f_CPIH'!O$16="-","-",'3g_OC_'!$E$9*('3f_CPIH'!O$16/'3f_CPIH'!$G$16))</f>
        <v>42.394835616438357</v>
      </c>
      <c r="T29" s="155">
        <f>IF('3f_CPIH'!P$16="-","-",'3g_OC_'!$E$9*('3f_CPIH'!P$16/'3f_CPIH'!$G$16))</f>
        <v>42.512056360078276</v>
      </c>
      <c r="U29" s="155" t="str">
        <f>IF('3f_CPIH'!Q$16="-","-",'3g_OC_'!$E$9*('3f_CPIH'!Q$16/'3f_CPIH'!$G$16))</f>
        <v>-</v>
      </c>
      <c r="V29" s="155" t="str">
        <f>IF('3f_CPIH'!R$16="-","-",'3g_OC_'!$E$9*('3f_CPIH'!R$16/'3f_CPIH'!$G$16))</f>
        <v>-</v>
      </c>
      <c r="W29" s="155" t="str">
        <f>IF('3f_CPIH'!S$16="-","-",'3g_OC_'!$E$9*('3f_CPIH'!S$16/'3f_CPIH'!$G$16))</f>
        <v>-</v>
      </c>
      <c r="X29" s="155" t="str">
        <f>IF('3f_CPIH'!T$16="-","-",'3g_OC_'!$E$9*('3f_CPIH'!T$16/'3f_CPIH'!$G$16))</f>
        <v>-</v>
      </c>
      <c r="Y29" s="155" t="str">
        <f>IF('3f_CPIH'!U$16="-","-",'3g_OC_'!$E$9*('3f_CPIH'!U$16/'3f_CPIH'!$G$16))</f>
        <v>-</v>
      </c>
      <c r="Z29" s="155" t="str">
        <f>IF('3f_CPIH'!V$16="-","-",'3g_OC_'!$E$9*('3f_CPIH'!V$16/'3f_CPIH'!$G$16))</f>
        <v>-</v>
      </c>
      <c r="AA29" s="138"/>
    </row>
    <row r="30" spans="1:27" s="140" customFormat="1" ht="11.25" customHeight="1">
      <c r="A30" s="137">
        <v>6</v>
      </c>
      <c r="B30" s="326" t="s">
        <v>168</v>
      </c>
      <c r="C30" s="152" t="s">
        <v>137</v>
      </c>
      <c r="D30" s="153" t="s">
        <v>94</v>
      </c>
      <c r="E30" s="327"/>
      <c r="F30" s="139"/>
      <c r="G30" s="155" t="s">
        <v>132</v>
      </c>
      <c r="H30" s="155" t="s">
        <v>132</v>
      </c>
      <c r="I30" s="155" t="s">
        <v>132</v>
      </c>
      <c r="J30" s="155" t="s">
        <v>132</v>
      </c>
      <c r="K30" s="155">
        <f>IF('3h_SMNCC'!F$37="-","-",'3h_SMNCC'!F$37)</f>
        <v>0</v>
      </c>
      <c r="L30" s="155">
        <f>IF('3h_SMNCC'!G$37="-","-",'3h_SMNCC'!G$37)</f>
        <v>-0.13106672002308281</v>
      </c>
      <c r="M30" s="155">
        <f>IF('3h_SMNCC'!H$37="-","-",'3h_SMNCC'!H$37)</f>
        <v>1.6490085512788448</v>
      </c>
      <c r="N30" s="155">
        <f>IF('3h_SMNCC'!I$37="-","-",'3h_SMNCC'!I$37)</f>
        <v>1.7011698553751105</v>
      </c>
      <c r="O30" s="139"/>
      <c r="P30" s="155">
        <f>IF('3h_SMNCC'!K$37="-","-",'3h_SMNCC'!K$37)</f>
        <v>1.7011698553751105</v>
      </c>
      <c r="Q30" s="155">
        <f>IF('3h_SMNCC'!L$37="-","-",'3h_SMNCC'!L$37)</f>
        <v>3.37071596157242</v>
      </c>
      <c r="R30" s="155">
        <f>IF('3h_SMNCC'!M$37="-","-",'3h_SMNCC'!M$37)</f>
        <v>3.2761312765157915</v>
      </c>
      <c r="S30" s="155">
        <f>IF('3h_SMNCC'!N$37="-","-",'3h_SMNCC'!N$37)</f>
        <v>4.8946129781636989</v>
      </c>
      <c r="T30" s="155">
        <f>IF('3h_SMNCC'!O$37="-","-",'3h_SMNCC'!O$37)</f>
        <v>4.2887571563853468</v>
      </c>
      <c r="U30" s="155" t="str">
        <f>IF('3h_SMNCC'!P$37="-","-",'3h_SMNCC'!P$37)</f>
        <v>-</v>
      </c>
      <c r="V30" s="155" t="str">
        <f>IF('3h_SMNCC'!Q$37="-","-",'3h_SMNCC'!Q$37)</f>
        <v>-</v>
      </c>
      <c r="W30" s="155" t="str">
        <f>IF('3h_SMNCC'!R$37="-","-",'3h_SMNCC'!R$37)</f>
        <v>-</v>
      </c>
      <c r="X30" s="155" t="str">
        <f>IF('3h_SMNCC'!S$37="-","-",'3h_SMNCC'!S$37)</f>
        <v>-</v>
      </c>
      <c r="Y30" s="155" t="str">
        <f>IF('3h_SMNCC'!T$37="-","-",'3h_SMNCC'!T$37)</f>
        <v>-</v>
      </c>
      <c r="Z30" s="155" t="str">
        <f>IF('3h_SMNCC'!U$37="-","-",'3h_SMNCC'!U$37)</f>
        <v>-</v>
      </c>
      <c r="AA30" s="138"/>
    </row>
    <row r="31" spans="1:27" s="140" customFormat="1" ht="11.25">
      <c r="A31" s="137">
        <v>7</v>
      </c>
      <c r="B31" s="326" t="s">
        <v>168</v>
      </c>
      <c r="C31" s="152" t="s">
        <v>124</v>
      </c>
      <c r="D31" s="153" t="s">
        <v>94</v>
      </c>
      <c r="E31" s="327"/>
      <c r="F31" s="139"/>
      <c r="G31" s="155">
        <f>IF('3f_CPIH'!C$16="-","-",'3i_PPM'!$G$9*('3f_CPIH'!C$16/'3f_CPIH'!$G$16))</f>
        <v>23.857918590998043</v>
      </c>
      <c r="H31" s="155">
        <f>IF('3f_CPIH'!D$16="-","-",'3i_PPM'!$G$9*('3f_CPIH'!D$16/'3f_CPIH'!$G$16))</f>
        <v>23.905682191780819</v>
      </c>
      <c r="I31" s="155">
        <f>IF('3f_CPIH'!E$16="-","-",'3i_PPM'!$G$9*('3f_CPIH'!E$16/'3f_CPIH'!$G$16))</f>
        <v>23.977327592954992</v>
      </c>
      <c r="J31" s="155">
        <f>IF('3f_CPIH'!F$16="-","-",'3i_PPM'!$G$9*('3f_CPIH'!F$16/'3f_CPIH'!$G$16))</f>
        <v>24.120618395303325</v>
      </c>
      <c r="K31" s="155">
        <f>IF('3f_CPIH'!G$16="-","-",'3i_PPM'!$G$9*('3f_CPIH'!G$16/'3f_CPIH'!$G$16))</f>
        <v>24.4072</v>
      </c>
      <c r="L31" s="155">
        <f>IF('3f_CPIH'!H$16="-","-",'3i_PPM'!$G$9*('3f_CPIH'!H$16/'3f_CPIH'!$G$16))</f>
        <v>24.717663405088064</v>
      </c>
      <c r="M31" s="155">
        <f>IF('3f_CPIH'!I$16="-","-",'3i_PPM'!$G$9*('3f_CPIH'!I$16/'3f_CPIH'!$G$16))</f>
        <v>25.075890410958902</v>
      </c>
      <c r="N31" s="155">
        <f>IF('3f_CPIH'!J$16="-","-",'3i_PPM'!$G$9*('3f_CPIH'!J$16/'3f_CPIH'!$G$16))</f>
        <v>25.290826614481411</v>
      </c>
      <c r="O31" s="139"/>
      <c r="P31" s="155">
        <f>IF('3f_CPIH'!L$16="-","-",'3i_PPM'!$G$9*('3f_CPIH'!L$16/'3f_CPIH'!$G$16))</f>
        <v>25.290826614481411</v>
      </c>
      <c r="Q31" s="155">
        <f>IF('3f_CPIH'!M$16="-","-",'3i_PPM'!$G$9*('3f_CPIH'!M$16/'3f_CPIH'!$G$16))</f>
        <v>25.577408219178082</v>
      </c>
      <c r="R31" s="155">
        <f>IF('3f_CPIH'!N$16="-","-",'3i_PPM'!$G$9*('3f_CPIH'!N$16/'3f_CPIH'!$G$16))</f>
        <v>25.768462622309197</v>
      </c>
      <c r="S31" s="155">
        <f>IF('3f_CPIH'!O$16="-","-",'3i_PPM'!$G$9*('3f_CPIH'!O$16/'3f_CPIH'!$G$16))</f>
        <v>25.911753424657533</v>
      </c>
      <c r="T31" s="155">
        <f>IF('3f_CPIH'!P$16="-","-",'3i_PPM'!$G$9*('3f_CPIH'!P$16/'3f_CPIH'!$G$16))</f>
        <v>25.983398825831699</v>
      </c>
      <c r="U31" s="155" t="str">
        <f>IF('3f_CPIH'!Q$16="-","-",'3i_PPM'!$G$9*('3f_CPIH'!Q$16/'3f_CPIH'!$G$16))</f>
        <v>-</v>
      </c>
      <c r="V31" s="155" t="str">
        <f>IF('3f_CPIH'!R$16="-","-",'3i_PPM'!$G$9*('3f_CPIH'!R$16/'3f_CPIH'!$G$16))</f>
        <v>-</v>
      </c>
      <c r="W31" s="155" t="str">
        <f>IF('3f_CPIH'!S$16="-","-",'3i_PPM'!$G$9*('3f_CPIH'!S$16/'3f_CPIH'!$G$16))</f>
        <v>-</v>
      </c>
      <c r="X31" s="155" t="str">
        <f>IF('3f_CPIH'!T$16="-","-",'3i_PPM'!$G$9*('3f_CPIH'!T$16/'3f_CPIH'!$G$16))</f>
        <v>-</v>
      </c>
      <c r="Y31" s="155" t="str">
        <f>IF('3f_CPIH'!U$16="-","-",'3i_PPM'!$G$9*('3f_CPIH'!U$16/'3f_CPIH'!$G$16))</f>
        <v>-</v>
      </c>
      <c r="Z31" s="155" t="str">
        <f>IF('3f_CPIH'!V$16="-","-",'3i_PPM'!$G$9*('3f_CPIH'!V$16/'3f_CPIH'!$G$16))</f>
        <v>-</v>
      </c>
      <c r="AA31" s="138"/>
    </row>
    <row r="32" spans="1:27" s="140" customFormat="1" ht="11.25">
      <c r="A32" s="137">
        <v>9</v>
      </c>
      <c r="B32" s="326" t="s">
        <v>138</v>
      </c>
      <c r="C32" s="152" t="s">
        <v>222</v>
      </c>
      <c r="D32" s="153" t="s">
        <v>94</v>
      </c>
      <c r="E32" s="327"/>
      <c r="F32" s="139"/>
      <c r="G32" s="155">
        <f>IF(G27="-","-",SUM(G25:G31)*'3j_EBIT'!$E$9)</f>
        <v>1.5296010686831683</v>
      </c>
      <c r="H32" s="155">
        <f>IF(H27="-","-",SUM(H25:H31)*'3j_EBIT'!$E$9)</f>
        <v>1.5320397083450077</v>
      </c>
      <c r="I32" s="155">
        <f>IF(I27="-","-",SUM(I25:I31)*'3j_EBIT'!$E$9)</f>
        <v>1.6691136921152017</v>
      </c>
      <c r="J32" s="155">
        <f>IF(J27="-","-",SUM(J25:J31)*'3j_EBIT'!$E$9)</f>
        <v>1.6764296111007202</v>
      </c>
      <c r="K32" s="155">
        <f>IF(K27="-","-",SUM(K25:K31)*'3j_EBIT'!$E$9)</f>
        <v>1.5964636231103195</v>
      </c>
      <c r="L32" s="155">
        <f>IF(L27="-","-",SUM(L25:L31)*'3j_EBIT'!$E$9)</f>
        <v>1.6097762806788694</v>
      </c>
      <c r="M32" s="155">
        <f>IF(M27="-","-",SUM(M25:M31)*'3j_EBIT'!$E$9)</f>
        <v>1.6839852556928288</v>
      </c>
      <c r="N32" s="155">
        <f>IF(N27="-","-",SUM(N25:N31)*'3j_EBIT'!$E$9)</f>
        <v>1.6959693943088432</v>
      </c>
      <c r="O32" s="139"/>
      <c r="P32" s="155">
        <f>IF(P27="-","-",SUM(P25:P31)*'3j_EBIT'!$E$9)</f>
        <v>1.6959693943088432</v>
      </c>
      <c r="Q32" s="155">
        <f>IF(Q27="-","-",SUM(Q25:Q31)*'3j_EBIT'!$E$9)</f>
        <v>1.73203932726374</v>
      </c>
      <c r="R32" s="155">
        <f>IF(R27="-","-",SUM(R25:R31)*'3j_EBIT'!$E$9)</f>
        <v>1.7382793967716499</v>
      </c>
      <c r="S32" s="155">
        <f>IF(S27="-","-",SUM(S25:S31)*'3j_EBIT'!$E$9)</f>
        <v>1.7971199597871945</v>
      </c>
      <c r="T32" s="155">
        <f>IF(T27="-","-",SUM(T25:T31)*'3j_EBIT'!$E$9)</f>
        <v>1.7830362210058093</v>
      </c>
      <c r="U32" s="155" t="str">
        <f>IF(U27="-","-",SUM(U25:U31)*'3j_EBIT'!$E$9)</f>
        <v>-</v>
      </c>
      <c r="V32" s="155" t="str">
        <f>IF(V27="-","-",SUM(V25:V31)*'3j_EBIT'!$E$9)</f>
        <v>-</v>
      </c>
      <c r="W32" s="155" t="str">
        <f>IF(W27="-","-",SUM(W25:W31)*'3j_EBIT'!$E$9)</f>
        <v>-</v>
      </c>
      <c r="X32" s="155" t="str">
        <f>IF(X27="-","-",SUM(X25:X31)*'3j_EBIT'!$E$9)</f>
        <v>-</v>
      </c>
      <c r="Y32" s="155" t="str">
        <f>IF(Y27="-","-",SUM(Y25:Y31)*'3j_EBIT'!$E$9)</f>
        <v>-</v>
      </c>
      <c r="Z32" s="155" t="str">
        <f>IF(Z27="-","-",SUM(Z25:Z31)*'3j_EBIT'!$E$9)</f>
        <v>-</v>
      </c>
      <c r="AA32" s="138"/>
    </row>
    <row r="33" spans="1:27" s="140" customFormat="1" ht="11.25" customHeight="1">
      <c r="A33" s="137">
        <v>10</v>
      </c>
      <c r="B33" s="326" t="s">
        <v>223</v>
      </c>
      <c r="C33" s="156" t="s">
        <v>224</v>
      </c>
      <c r="D33" s="153" t="s">
        <v>94</v>
      </c>
      <c r="E33" s="328"/>
      <c r="F33" s="139"/>
      <c r="G33" s="155">
        <f>IF(G29="-","-",SUM(G25:G27,G29:G32)*'3k_HAP'!$E$10)</f>
        <v>1.0392004080434853</v>
      </c>
      <c r="H33" s="155">
        <f>IF(H29="-","-",SUM(H25:H27,H29:H32)*'3k_HAP'!$E$10)</f>
        <v>1.0410795716509231</v>
      </c>
      <c r="I33" s="155">
        <f>IF(I29="-","-",SUM(I25:I27,I29:I32)*'3k_HAP'!$E$10)</f>
        <v>1.0467737086469415</v>
      </c>
      <c r="J33" s="155">
        <f>IF(J29="-","-",SUM(J25:J27,J29:J32)*'3k_HAP'!$E$10)</f>
        <v>1.0524111994692547</v>
      </c>
      <c r="K33" s="155">
        <f>IF(K29="-","-",SUM(K25:K27,K29:K32)*'3k_HAP'!$E$10)</f>
        <v>1.0634690420706725</v>
      </c>
      <c r="L33" s="155">
        <f>IF(L29="-","-",SUM(L25:L27,L29:L32)*'3k_HAP'!$E$10)</f>
        <v>1.0737274914892425</v>
      </c>
      <c r="M33" s="155">
        <f>IF(M29="-","-",SUM(M25:M27,M29:M32)*'3k_HAP'!$E$10)</f>
        <v>1.1207578082208489</v>
      </c>
      <c r="N33" s="155">
        <f>IF(N29="-","-",SUM(N25:N27,N29:N32)*'3k_HAP'!$E$10)</f>
        <v>1.1299925293262691</v>
      </c>
      <c r="O33" s="139"/>
      <c r="P33" s="155">
        <f>IF(P29="-","-",SUM(P25:P27,P29:P32)*'3k_HAP'!$E$10)</f>
        <v>1.1299925293262691</v>
      </c>
      <c r="Q33" s="155">
        <f>IF(Q29="-","-",SUM(Q25:Q27,Q29:Q32)*'3k_HAP'!$E$10)</f>
        <v>1.168475178813621</v>
      </c>
      <c r="R33" s="155">
        <f>IF(R29="-","-",SUM(R25:R27,R29:R32)*'3k_HAP'!$E$10)</f>
        <v>1.1732836430203832</v>
      </c>
      <c r="S33" s="155">
        <f>IF(S29="-","-",SUM(S25:S27,S29:S32)*'3k_HAP'!$E$10)</f>
        <v>1.2057994074031315</v>
      </c>
      <c r="T33" s="155">
        <f>IF(T29="-","-",SUM(T25:T27,T29:T32)*'3k_HAP'!$E$10)</f>
        <v>1.1949467792806667</v>
      </c>
      <c r="U33" s="155" t="str">
        <f>IF(U29="-","-",SUM(U25:U27,U29:U32)*'3k_HAP'!$E$10)</f>
        <v>-</v>
      </c>
      <c r="V33" s="155" t="str">
        <f>IF(V29="-","-",SUM(V25:V27,V29:V32)*'3k_HAP'!$E$10)</f>
        <v>-</v>
      </c>
      <c r="W33" s="155" t="str">
        <f>IF(W29="-","-",SUM(W25:W27,W29:W32)*'3k_HAP'!$E$10)</f>
        <v>-</v>
      </c>
      <c r="X33" s="155" t="str">
        <f>IF(X29="-","-",SUM(X25:X27,X29:X32)*'3k_HAP'!$E$10)</f>
        <v>-</v>
      </c>
      <c r="Y33" s="155" t="str">
        <f>IF(Y29="-","-",SUM(Y25:Y27,Y29:Y32)*'3k_HAP'!$E$10)</f>
        <v>-</v>
      </c>
      <c r="Z33" s="155" t="str">
        <f>IF(Z29="-","-",SUM(Z25:Z27,Z29:Z32)*'3k_HAP'!$E$10)</f>
        <v>-</v>
      </c>
      <c r="AA33" s="138"/>
    </row>
    <row r="34" spans="1:27" s="140" customFormat="1" ht="11.25" customHeight="1">
      <c r="A34" s="137">
        <v>11</v>
      </c>
      <c r="B34" s="326" t="s">
        <v>225</v>
      </c>
      <c r="C34" s="152" t="str">
        <f>B34&amp;"_"&amp;D34</f>
        <v>Total_East Midlands</v>
      </c>
      <c r="D34" s="153" t="s">
        <v>94</v>
      </c>
      <c r="E34" s="327"/>
      <c r="F34" s="139"/>
      <c r="G34" s="155">
        <f t="shared" ref="G34:N34" si="2">IF(G29="-","-",SUM(G25:G33))</f>
        <v>81.544486559500726</v>
      </c>
      <c r="H34" s="155">
        <f t="shared" si="2"/>
        <v>81.674715125979404</v>
      </c>
      <c r="I34" s="155">
        <f t="shared" si="2"/>
        <v>88.894826481472677</v>
      </c>
      <c r="J34" s="155">
        <f t="shared" si="2"/>
        <v>89.285512180908682</v>
      </c>
      <c r="K34" s="155">
        <f t="shared" si="2"/>
        <v>85.087835551917863</v>
      </c>
      <c r="L34" s="155">
        <f t="shared" si="2"/>
        <v>85.798759899742947</v>
      </c>
      <c r="M34" s="155">
        <f t="shared" si="2"/>
        <v>89.751524130251383</v>
      </c>
      <c r="N34" s="155">
        <f t="shared" si="2"/>
        <v>90.391502728511369</v>
      </c>
      <c r="O34" s="139"/>
      <c r="P34" s="155">
        <f t="shared" ref="P34:Z34" si="3">IF(P29="-","-",SUM(P25:P33))</f>
        <v>90.391502728511369</v>
      </c>
      <c r="Q34" s="155">
        <f t="shared" si="3"/>
        <v>92.328402117794624</v>
      </c>
      <c r="R34" s="155">
        <f t="shared" si="3"/>
        <v>92.661635157287378</v>
      </c>
      <c r="S34" s="155">
        <f t="shared" si="3"/>
        <v>95.79102138015989</v>
      </c>
      <c r="T34" s="155">
        <f t="shared" si="3"/>
        <v>95.03891964866574</v>
      </c>
      <c r="U34" s="155" t="str">
        <f t="shared" si="3"/>
        <v>-</v>
      </c>
      <c r="V34" s="155" t="str">
        <f t="shared" si="3"/>
        <v>-</v>
      </c>
      <c r="W34" s="155" t="str">
        <f t="shared" si="3"/>
        <v>-</v>
      </c>
      <c r="X34" s="155" t="str">
        <f t="shared" si="3"/>
        <v>-</v>
      </c>
      <c r="Y34" s="155" t="str">
        <f t="shared" si="3"/>
        <v>-</v>
      </c>
      <c r="Z34" s="155" t="str">
        <f t="shared" si="3"/>
        <v>-</v>
      </c>
      <c r="AA34" s="138"/>
    </row>
    <row r="35" spans="1:27" s="140" customFormat="1" ht="11.25" customHeight="1">
      <c r="A35" s="137">
        <v>1</v>
      </c>
      <c r="B35" s="323" t="s">
        <v>155</v>
      </c>
      <c r="C35" s="87" t="s">
        <v>131</v>
      </c>
      <c r="D35" s="150" t="s">
        <v>91</v>
      </c>
      <c r="E35" s="324"/>
      <c r="F35" s="139"/>
      <c r="G35" s="88" t="s">
        <v>132</v>
      </c>
      <c r="H35" s="88" t="s">
        <v>132</v>
      </c>
      <c r="I35" s="88" t="s">
        <v>132</v>
      </c>
      <c r="J35" s="88" t="s">
        <v>132</v>
      </c>
      <c r="K35" s="88" t="s">
        <v>132</v>
      </c>
      <c r="L35" s="88" t="s">
        <v>132</v>
      </c>
      <c r="M35" s="88" t="s">
        <v>132</v>
      </c>
      <c r="N35" s="88" t="s">
        <v>132</v>
      </c>
      <c r="O35" s="139"/>
      <c r="P35" s="88" t="s">
        <v>132</v>
      </c>
      <c r="Q35" s="88" t="s">
        <v>132</v>
      </c>
      <c r="R35" s="88" t="s">
        <v>132</v>
      </c>
      <c r="S35" s="88" t="s">
        <v>132</v>
      </c>
      <c r="T35" s="88" t="s">
        <v>132</v>
      </c>
      <c r="U35" s="88" t="s">
        <v>132</v>
      </c>
      <c r="V35" s="88" t="s">
        <v>132</v>
      </c>
      <c r="W35" s="88" t="s">
        <v>132</v>
      </c>
      <c r="X35" s="88" t="s">
        <v>132</v>
      </c>
      <c r="Y35" s="88" t="s">
        <v>132</v>
      </c>
      <c r="Z35" s="88" t="s">
        <v>132</v>
      </c>
      <c r="AA35" s="138"/>
    </row>
    <row r="36" spans="1:27" s="140" customFormat="1" ht="11.25" customHeight="1">
      <c r="A36" s="137">
        <v>2</v>
      </c>
      <c r="B36" s="323" t="s">
        <v>155</v>
      </c>
      <c r="C36" s="87" t="s">
        <v>133</v>
      </c>
      <c r="D36" s="150" t="s">
        <v>91</v>
      </c>
      <c r="E36" s="324"/>
      <c r="F36" s="139"/>
      <c r="G36" s="88" t="s">
        <v>132</v>
      </c>
      <c r="H36" s="88" t="s">
        <v>132</v>
      </c>
      <c r="I36" s="88" t="s">
        <v>132</v>
      </c>
      <c r="J36" s="88" t="s">
        <v>132</v>
      </c>
      <c r="K36" s="88" t="s">
        <v>132</v>
      </c>
      <c r="L36" s="88" t="s">
        <v>132</v>
      </c>
      <c r="M36" s="88" t="s">
        <v>132</v>
      </c>
      <c r="N36" s="88" t="s">
        <v>132</v>
      </c>
      <c r="O36" s="139"/>
      <c r="P36" s="88" t="s">
        <v>132</v>
      </c>
      <c r="Q36" s="88" t="s">
        <v>132</v>
      </c>
      <c r="R36" s="88" t="s">
        <v>132</v>
      </c>
      <c r="S36" s="88" t="s">
        <v>132</v>
      </c>
      <c r="T36" s="88" t="s">
        <v>132</v>
      </c>
      <c r="U36" s="88" t="s">
        <v>132</v>
      </c>
      <c r="V36" s="88" t="s">
        <v>132</v>
      </c>
      <c r="W36" s="88" t="s">
        <v>132</v>
      </c>
      <c r="X36" s="88" t="s">
        <v>132</v>
      </c>
      <c r="Y36" s="88" t="s">
        <v>132</v>
      </c>
      <c r="Z36" s="88" t="s">
        <v>132</v>
      </c>
      <c r="AA36" s="138"/>
    </row>
    <row r="37" spans="1:27" s="140" customFormat="1" ht="11.25" customHeight="1">
      <c r="A37" s="137">
        <v>3</v>
      </c>
      <c r="B37" s="323" t="s">
        <v>220</v>
      </c>
      <c r="C37" s="87" t="s">
        <v>134</v>
      </c>
      <c r="D37" s="150" t="s">
        <v>91</v>
      </c>
      <c r="E37" s="324"/>
      <c r="F37" s="139"/>
      <c r="G37" s="88">
        <f>IF('3c_PC'!G14="-","-",'3c_PC'!G61)</f>
        <v>6.5567588596821027</v>
      </c>
      <c r="H37" s="88">
        <f>IF('3c_PC'!H14="-","-",'3c_PC'!H61)</f>
        <v>6.5567588596821027</v>
      </c>
      <c r="I37" s="88">
        <f>IF('3c_PC'!I14="-","-",'3c_PC'!I61)</f>
        <v>6.6197359495950758</v>
      </c>
      <c r="J37" s="88">
        <f>IF('3c_PC'!J14="-","-",'3c_PC'!J61)</f>
        <v>6.6197359495950758</v>
      </c>
      <c r="K37" s="88">
        <f>IF('3c_PC'!K14="-","-",'3c_PC'!K61)</f>
        <v>6.6995028867368616</v>
      </c>
      <c r="L37" s="88">
        <f>IF('3c_PC'!L14="-","-",'3c_PC'!L61)</f>
        <v>6.6995028867368616</v>
      </c>
      <c r="M37" s="88">
        <f>IF('3c_PC'!M14="-","-",'3c_PC'!M61)</f>
        <v>7.1131218301273513</v>
      </c>
      <c r="N37" s="88">
        <f>IF('3c_PC'!N14="-","-",'3c_PC'!N61)</f>
        <v>7.1131218301273513</v>
      </c>
      <c r="O37" s="139"/>
      <c r="P37" s="88">
        <f>'3c_PC'!P61</f>
        <v>7.1131218301273513</v>
      </c>
      <c r="Q37" s="88">
        <f>'3c_PC'!Q61</f>
        <v>7.2804579515147188</v>
      </c>
      <c r="R37" s="88">
        <f>'3c_PC'!R61</f>
        <v>7.1935840895118579</v>
      </c>
      <c r="S37" s="88">
        <f>'3c_PC'!S61</f>
        <v>7.3593999937099728</v>
      </c>
      <c r="T37" s="88">
        <f>'3c_PC'!T61</f>
        <v>7.0492243060839304</v>
      </c>
      <c r="U37" s="88" t="str">
        <f>'3c_PC'!U61</f>
        <v>-</v>
      </c>
      <c r="V37" s="88" t="str">
        <f>'3c_PC'!V61</f>
        <v>-</v>
      </c>
      <c r="W37" s="88" t="str">
        <f>'3c_PC'!W61</f>
        <v>-</v>
      </c>
      <c r="X37" s="88" t="str">
        <f>'3c_PC'!X61</f>
        <v>-</v>
      </c>
      <c r="Y37" s="88" t="str">
        <f>'3c_PC'!Y61</f>
        <v>-</v>
      </c>
      <c r="Z37" s="88" t="str">
        <f>'3c_PC'!Z61</f>
        <v>-</v>
      </c>
      <c r="AA37" s="138"/>
    </row>
    <row r="38" spans="1:27" s="140" customFormat="1" ht="11.25" customHeight="1">
      <c r="A38" s="137">
        <v>4</v>
      </c>
      <c r="B38" s="323" t="s">
        <v>221</v>
      </c>
      <c r="C38" s="87" t="s">
        <v>135</v>
      </c>
      <c r="D38" s="150" t="s">
        <v>91</v>
      </c>
      <c r="E38" s="324"/>
      <c r="F38" s="139"/>
      <c r="G38" s="88">
        <f>IF('3d_NC-Elec'!H44="-","-",'3d_NC-Elec'!H44)</f>
        <v>16.096500000000002</v>
      </c>
      <c r="H38" s="88">
        <f>IF('3d_NC-Elec'!I44="-","-",'3d_NC-Elec'!I44)</f>
        <v>16.096500000000002</v>
      </c>
      <c r="I38" s="88">
        <f>IF('3d_NC-Elec'!J44="-","-",'3d_NC-Elec'!J44)</f>
        <v>23.7469</v>
      </c>
      <c r="J38" s="88">
        <f>IF('3d_NC-Elec'!K44="-","-",'3d_NC-Elec'!K44)</f>
        <v>23.7469</v>
      </c>
      <c r="K38" s="88">
        <f>IF('3d_NC-Elec'!L44="-","-",'3d_NC-Elec'!L44)</f>
        <v>14.855500000000001</v>
      </c>
      <c r="L38" s="88">
        <f>IF('3d_NC-Elec'!M44="-","-",'3d_NC-Elec'!M44)</f>
        <v>14.855500000000001</v>
      </c>
      <c r="M38" s="88">
        <f>IF('3d_NC-Elec'!N44="-","-",'3d_NC-Elec'!N44)</f>
        <v>15.439500000000001</v>
      </c>
      <c r="N38" s="88">
        <f>IF('3d_NC-Elec'!O44="-","-",'3d_NC-Elec'!O44)</f>
        <v>15.439500000000001</v>
      </c>
      <c r="O38" s="139"/>
      <c r="P38" s="88">
        <f>'3d_NC-Elec'!Q44</f>
        <v>15.439500000000001</v>
      </c>
      <c r="Q38" s="88">
        <f>'3d_NC-Elec'!R44</f>
        <v>14.892000000000001</v>
      </c>
      <c r="R38" s="88">
        <f>'3d_NC-Elec'!S44</f>
        <v>14.892000000000001</v>
      </c>
      <c r="S38" s="88">
        <f>'3d_NC-Elec'!T44</f>
        <v>15.0015</v>
      </c>
      <c r="T38" s="88">
        <f>'3d_NC-Elec'!U44</f>
        <v>15.0015</v>
      </c>
      <c r="U38" s="88" t="str">
        <f>'3d_NC-Elec'!V44</f>
        <v>-</v>
      </c>
      <c r="V38" s="88" t="str">
        <f>'3d_NC-Elec'!W44</f>
        <v>-</v>
      </c>
      <c r="W38" s="88" t="str">
        <f>'3d_NC-Elec'!X44</f>
        <v>-</v>
      </c>
      <c r="X38" s="88" t="str">
        <f>'3d_NC-Elec'!Y44</f>
        <v>-</v>
      </c>
      <c r="Y38" s="88" t="str">
        <f>'3d_NC-Elec'!Z44</f>
        <v>-</v>
      </c>
      <c r="Z38" s="88" t="str">
        <f>'3d_NC-Elec'!AA44</f>
        <v>-</v>
      </c>
      <c r="AA38" s="138"/>
    </row>
    <row r="39" spans="1:27" s="140" customFormat="1" ht="12.5" customHeight="1">
      <c r="A39" s="137">
        <v>5</v>
      </c>
      <c r="B39" s="323" t="s">
        <v>168</v>
      </c>
      <c r="C39" s="87" t="s">
        <v>136</v>
      </c>
      <c r="D39" s="150" t="s">
        <v>91</v>
      </c>
      <c r="E39" s="324"/>
      <c r="F39" s="139"/>
      <c r="G39" s="88">
        <f>IF('3f_CPIH'!C$16="-","-",'3g_OC_'!$E$9*('3f_CPIH'!C$16/'3f_CPIH'!$G$16))</f>
        <v>39.034507632093934</v>
      </c>
      <c r="H39" s="88">
        <f>IF('3f_CPIH'!D$16="-","-",'3g_OC_'!$E$9*('3f_CPIH'!D$16/'3f_CPIH'!$G$16))</f>
        <v>39.112654794520544</v>
      </c>
      <c r="I39" s="88">
        <f>IF('3f_CPIH'!E$16="-","-",'3g_OC_'!$E$9*('3f_CPIH'!E$16/'3f_CPIH'!$G$16))</f>
        <v>39.229875538160471</v>
      </c>
      <c r="J39" s="88">
        <f>IF('3f_CPIH'!F$16="-","-",'3g_OC_'!$E$9*('3f_CPIH'!F$16/'3f_CPIH'!$G$16))</f>
        <v>39.464317025440316</v>
      </c>
      <c r="K39" s="88">
        <f>IF('3f_CPIH'!G$16="-","-",'3g_OC_'!$E$9*('3f_CPIH'!G$16/'3f_CPIH'!$G$16))</f>
        <v>39.933199999999999</v>
      </c>
      <c r="L39" s="88">
        <f>IF('3f_CPIH'!H$16="-","-",'3g_OC_'!$E$9*('3f_CPIH'!H$16/'3f_CPIH'!$G$16))</f>
        <v>40.441156555772999</v>
      </c>
      <c r="M39" s="88">
        <f>IF('3f_CPIH'!I$16="-","-",'3g_OC_'!$E$9*('3f_CPIH'!I$16/'3f_CPIH'!$G$16))</f>
        <v>41.027260273972601</v>
      </c>
      <c r="N39" s="88">
        <f>IF('3f_CPIH'!J$16="-","-",'3g_OC_'!$E$9*('3f_CPIH'!J$16/'3f_CPIH'!$G$16))</f>
        <v>41.378922504892373</v>
      </c>
      <c r="O39" s="139"/>
      <c r="P39" s="88">
        <f>IF('3f_CPIH'!L$16="-","-",'3g_OC_'!$E$9*('3f_CPIH'!L$16/'3f_CPIH'!$G$16))</f>
        <v>41.378922504892373</v>
      </c>
      <c r="Q39" s="88">
        <f>IF('3f_CPIH'!M$16="-","-",'3g_OC_'!$E$9*('3f_CPIH'!M$16/'3f_CPIH'!$G$16))</f>
        <v>41.847805479452056</v>
      </c>
      <c r="R39" s="88">
        <f>IF('3f_CPIH'!N$16="-","-",'3g_OC_'!$E$9*('3f_CPIH'!N$16/'3f_CPIH'!$G$16))</f>
        <v>42.160394129158512</v>
      </c>
      <c r="S39" s="88">
        <f>IF('3f_CPIH'!O$16="-","-",'3g_OC_'!$E$9*('3f_CPIH'!O$16/'3f_CPIH'!$G$16))</f>
        <v>42.394835616438357</v>
      </c>
      <c r="T39" s="88">
        <f>IF('3f_CPIH'!P$16="-","-",'3g_OC_'!$E$9*('3f_CPIH'!P$16/'3f_CPIH'!$G$16))</f>
        <v>42.512056360078276</v>
      </c>
      <c r="U39" s="88" t="str">
        <f>IF('3f_CPIH'!Q$16="-","-",'3g_OC_'!$E$9*('3f_CPIH'!Q$16/'3f_CPIH'!$G$16))</f>
        <v>-</v>
      </c>
      <c r="V39" s="88" t="str">
        <f>IF('3f_CPIH'!R$16="-","-",'3g_OC_'!$E$9*('3f_CPIH'!R$16/'3f_CPIH'!$G$16))</f>
        <v>-</v>
      </c>
      <c r="W39" s="88" t="str">
        <f>IF('3f_CPIH'!S$16="-","-",'3g_OC_'!$E$9*('3f_CPIH'!S$16/'3f_CPIH'!$G$16))</f>
        <v>-</v>
      </c>
      <c r="X39" s="88" t="str">
        <f>IF('3f_CPIH'!T$16="-","-",'3g_OC_'!$E$9*('3f_CPIH'!T$16/'3f_CPIH'!$G$16))</f>
        <v>-</v>
      </c>
      <c r="Y39" s="88" t="str">
        <f>IF('3f_CPIH'!U$16="-","-",'3g_OC_'!$E$9*('3f_CPIH'!U$16/'3f_CPIH'!$G$16))</f>
        <v>-</v>
      </c>
      <c r="Z39" s="88" t="str">
        <f>IF('3f_CPIH'!V$16="-","-",'3g_OC_'!$E$9*('3f_CPIH'!V$16/'3f_CPIH'!$G$16))</f>
        <v>-</v>
      </c>
      <c r="AA39" s="138"/>
    </row>
    <row r="40" spans="1:27" s="140" customFormat="1" ht="11.25">
      <c r="A40" s="137">
        <v>6</v>
      </c>
      <c r="B40" s="323" t="s">
        <v>168</v>
      </c>
      <c r="C40" s="87" t="s">
        <v>137</v>
      </c>
      <c r="D40" s="150" t="s">
        <v>91</v>
      </c>
      <c r="E40" s="324"/>
      <c r="F40" s="139"/>
      <c r="G40" s="88" t="s">
        <v>132</v>
      </c>
      <c r="H40" s="88" t="s">
        <v>132</v>
      </c>
      <c r="I40" s="88" t="s">
        <v>132</v>
      </c>
      <c r="J40" s="88" t="s">
        <v>132</v>
      </c>
      <c r="K40" s="88">
        <f>IF('3h_SMNCC'!F$37="-","-",'3h_SMNCC'!F$37)</f>
        <v>0</v>
      </c>
      <c r="L40" s="88">
        <f>IF('3h_SMNCC'!G$37="-","-",'3h_SMNCC'!G$37)</f>
        <v>-0.13106672002308281</v>
      </c>
      <c r="M40" s="88">
        <f>IF('3h_SMNCC'!H$37="-","-",'3h_SMNCC'!H$37)</f>
        <v>1.6490085512788448</v>
      </c>
      <c r="N40" s="88">
        <f>IF('3h_SMNCC'!I$37="-","-",'3h_SMNCC'!I$37)</f>
        <v>1.7011698553751105</v>
      </c>
      <c r="O40" s="139"/>
      <c r="P40" s="88">
        <f>IF('3h_SMNCC'!K$37="-","-",'3h_SMNCC'!K$37)</f>
        <v>1.7011698553751105</v>
      </c>
      <c r="Q40" s="88">
        <f>IF('3h_SMNCC'!L$37="-","-",'3h_SMNCC'!L$37)</f>
        <v>3.37071596157242</v>
      </c>
      <c r="R40" s="88">
        <f>IF('3h_SMNCC'!M$37="-","-",'3h_SMNCC'!M$37)</f>
        <v>3.2761312765157915</v>
      </c>
      <c r="S40" s="88">
        <f>IF('3h_SMNCC'!N$37="-","-",'3h_SMNCC'!N$37)</f>
        <v>4.8946129781636989</v>
      </c>
      <c r="T40" s="88">
        <f>IF('3h_SMNCC'!O$37="-","-",'3h_SMNCC'!O$37)</f>
        <v>4.2887571563853468</v>
      </c>
      <c r="U40" s="88" t="str">
        <f>IF('3h_SMNCC'!P$37="-","-",'3h_SMNCC'!P$37)</f>
        <v>-</v>
      </c>
      <c r="V40" s="88" t="str">
        <f>IF('3h_SMNCC'!Q$37="-","-",'3h_SMNCC'!Q$37)</f>
        <v>-</v>
      </c>
      <c r="W40" s="88" t="str">
        <f>IF('3h_SMNCC'!R$37="-","-",'3h_SMNCC'!R$37)</f>
        <v>-</v>
      </c>
      <c r="X40" s="88" t="str">
        <f>IF('3h_SMNCC'!S$37="-","-",'3h_SMNCC'!S$37)</f>
        <v>-</v>
      </c>
      <c r="Y40" s="88" t="str">
        <f>IF('3h_SMNCC'!T$37="-","-",'3h_SMNCC'!T$37)</f>
        <v>-</v>
      </c>
      <c r="Z40" s="88" t="str">
        <f>IF('3h_SMNCC'!U$37="-","-",'3h_SMNCC'!U$37)</f>
        <v>-</v>
      </c>
      <c r="AA40" s="138"/>
    </row>
    <row r="41" spans="1:27" s="140" customFormat="1" ht="11.25">
      <c r="A41" s="137">
        <v>7</v>
      </c>
      <c r="B41" s="323" t="s">
        <v>168</v>
      </c>
      <c r="C41" s="87" t="s">
        <v>124</v>
      </c>
      <c r="D41" s="150" t="s">
        <v>91</v>
      </c>
      <c r="E41" s="324"/>
      <c r="F41" s="139"/>
      <c r="G41" s="88">
        <f>IF('3f_CPIH'!C$16="-","-",'3i_PPM'!$G$9*('3f_CPIH'!C$16/'3f_CPIH'!$G$16))</f>
        <v>23.857918590998043</v>
      </c>
      <c r="H41" s="88">
        <f>IF('3f_CPIH'!D$16="-","-",'3i_PPM'!$G$9*('3f_CPIH'!D$16/'3f_CPIH'!$G$16))</f>
        <v>23.905682191780819</v>
      </c>
      <c r="I41" s="88">
        <f>IF('3f_CPIH'!E$16="-","-",'3i_PPM'!$G$9*('3f_CPIH'!E$16/'3f_CPIH'!$G$16))</f>
        <v>23.977327592954992</v>
      </c>
      <c r="J41" s="88">
        <f>IF('3f_CPIH'!F$16="-","-",'3i_PPM'!$G$9*('3f_CPIH'!F$16/'3f_CPIH'!$G$16))</f>
        <v>24.120618395303325</v>
      </c>
      <c r="K41" s="88">
        <f>IF('3f_CPIH'!G$16="-","-",'3i_PPM'!$G$9*('3f_CPIH'!G$16/'3f_CPIH'!$G$16))</f>
        <v>24.4072</v>
      </c>
      <c r="L41" s="88">
        <f>IF('3f_CPIH'!H$16="-","-",'3i_PPM'!$G$9*('3f_CPIH'!H$16/'3f_CPIH'!$G$16))</f>
        <v>24.717663405088064</v>
      </c>
      <c r="M41" s="88">
        <f>IF('3f_CPIH'!I$16="-","-",'3i_PPM'!$G$9*('3f_CPIH'!I$16/'3f_CPIH'!$G$16))</f>
        <v>25.075890410958902</v>
      </c>
      <c r="N41" s="88">
        <f>IF('3f_CPIH'!J$16="-","-",'3i_PPM'!$G$9*('3f_CPIH'!J$16/'3f_CPIH'!$G$16))</f>
        <v>25.290826614481411</v>
      </c>
      <c r="O41" s="139"/>
      <c r="P41" s="88">
        <f>IF('3f_CPIH'!L$16="-","-",'3i_PPM'!$G$9*('3f_CPIH'!L$16/'3f_CPIH'!$G$16))</f>
        <v>25.290826614481411</v>
      </c>
      <c r="Q41" s="88">
        <f>IF('3f_CPIH'!M$16="-","-",'3i_PPM'!$G$9*('3f_CPIH'!M$16/'3f_CPIH'!$G$16))</f>
        <v>25.577408219178082</v>
      </c>
      <c r="R41" s="88">
        <f>IF('3f_CPIH'!N$16="-","-",'3i_PPM'!$G$9*('3f_CPIH'!N$16/'3f_CPIH'!$G$16))</f>
        <v>25.768462622309197</v>
      </c>
      <c r="S41" s="88">
        <f>IF('3f_CPIH'!O$16="-","-",'3i_PPM'!$G$9*('3f_CPIH'!O$16/'3f_CPIH'!$G$16))</f>
        <v>25.911753424657533</v>
      </c>
      <c r="T41" s="88">
        <f>IF('3f_CPIH'!P$16="-","-",'3i_PPM'!$G$9*('3f_CPIH'!P$16/'3f_CPIH'!$G$16))</f>
        <v>25.983398825831699</v>
      </c>
      <c r="U41" s="88" t="str">
        <f>IF('3f_CPIH'!Q$16="-","-",'3i_PPM'!$G$9*('3f_CPIH'!Q$16/'3f_CPIH'!$G$16))</f>
        <v>-</v>
      </c>
      <c r="V41" s="88" t="str">
        <f>IF('3f_CPIH'!R$16="-","-",'3i_PPM'!$G$9*('3f_CPIH'!R$16/'3f_CPIH'!$G$16))</f>
        <v>-</v>
      </c>
      <c r="W41" s="88" t="str">
        <f>IF('3f_CPIH'!S$16="-","-",'3i_PPM'!$G$9*('3f_CPIH'!S$16/'3f_CPIH'!$G$16))</f>
        <v>-</v>
      </c>
      <c r="X41" s="88" t="str">
        <f>IF('3f_CPIH'!T$16="-","-",'3i_PPM'!$G$9*('3f_CPIH'!T$16/'3f_CPIH'!$G$16))</f>
        <v>-</v>
      </c>
      <c r="Y41" s="88" t="str">
        <f>IF('3f_CPIH'!U$16="-","-",'3i_PPM'!$G$9*('3f_CPIH'!U$16/'3f_CPIH'!$G$16))</f>
        <v>-</v>
      </c>
      <c r="Z41" s="88" t="str">
        <f>IF('3f_CPIH'!V$16="-","-",'3i_PPM'!$G$9*('3f_CPIH'!V$16/'3f_CPIH'!$G$16))</f>
        <v>-</v>
      </c>
      <c r="AA41" s="138"/>
    </row>
    <row r="42" spans="1:27" s="140" customFormat="1" ht="11.25" customHeight="1">
      <c r="A42" s="137">
        <v>9</v>
      </c>
      <c r="B42" s="323" t="s">
        <v>138</v>
      </c>
      <c r="C42" s="87" t="s">
        <v>222</v>
      </c>
      <c r="D42" s="157" t="s">
        <v>91</v>
      </c>
      <c r="E42" s="324"/>
      <c r="F42" s="139"/>
      <c r="G42" s="88">
        <f>IF(G37="-","-",SUM(G35:G41)*'3j_EBIT'!$E$9)</f>
        <v>1.6568488286831684</v>
      </c>
      <c r="H42" s="88">
        <f>IF(H37="-","-",SUM(H35:H41)*'3j_EBIT'!$E$9)</f>
        <v>1.6592874683450076</v>
      </c>
      <c r="I42" s="88">
        <f>IF(I37="-","-",SUM(I35:I41)*'3j_EBIT'!$E$9)</f>
        <v>1.8123381153152018</v>
      </c>
      <c r="J42" s="88">
        <f>IF(J37="-","-",SUM(J35:J41)*'3j_EBIT'!$E$9)</f>
        <v>1.8196540343007201</v>
      </c>
      <c r="K42" s="88">
        <f>IF(K37="-","-",SUM(K35:K41)*'3j_EBIT'!$E$9)</f>
        <v>1.6636221631103194</v>
      </c>
      <c r="L42" s="88">
        <f>IF(L37="-","-",SUM(L35:L41)*'3j_EBIT'!$E$9)</f>
        <v>1.6769348206788695</v>
      </c>
      <c r="M42" s="88">
        <f>IF(M37="-","-",SUM(M35:M41)*'3j_EBIT'!$E$9)</f>
        <v>1.7490229996928286</v>
      </c>
      <c r="N42" s="88">
        <f>IF(N37="-","-",SUM(N35:N41)*'3j_EBIT'!$E$9)</f>
        <v>1.761007138308843</v>
      </c>
      <c r="O42" s="139"/>
      <c r="P42" s="88">
        <f>IF(P37="-","-",SUM(P35:P41)*'3j_EBIT'!$E$9)</f>
        <v>1.761007138308843</v>
      </c>
      <c r="Q42" s="88">
        <f>IF(Q37="-","-",SUM(Q35:Q41)*'3j_EBIT'!$E$9)</f>
        <v>1.8006117312637402</v>
      </c>
      <c r="R42" s="88">
        <f>IF(R37="-","-",SUM(R35:R41)*'3j_EBIT'!$E$9)</f>
        <v>1.8068518007716503</v>
      </c>
      <c r="S42" s="88">
        <f>IF(S37="-","-",SUM(S35:S41)*'3j_EBIT'!$E$9)</f>
        <v>1.8508467917871942</v>
      </c>
      <c r="T42" s="88">
        <f>IF(T37="-","-",SUM(T35:T41)*'3j_EBIT'!$E$9)</f>
        <v>1.8367630530058094</v>
      </c>
      <c r="U42" s="88" t="str">
        <f>IF(U37="-","-",SUM(U35:U41)*'3j_EBIT'!$E$9)</f>
        <v>-</v>
      </c>
      <c r="V42" s="88" t="str">
        <f>IF(V37="-","-",SUM(V35:V41)*'3j_EBIT'!$E$9)</f>
        <v>-</v>
      </c>
      <c r="W42" s="88" t="str">
        <f>IF(W37="-","-",SUM(W35:W41)*'3j_EBIT'!$E$9)</f>
        <v>-</v>
      </c>
      <c r="X42" s="88" t="str">
        <f>IF(X37="-","-",SUM(X35:X41)*'3j_EBIT'!$E$9)</f>
        <v>-</v>
      </c>
      <c r="Y42" s="88" t="str">
        <f>IF(Y37="-","-",SUM(Y35:Y41)*'3j_EBIT'!$E$9)</f>
        <v>-</v>
      </c>
      <c r="Z42" s="88" t="str">
        <f>IF(Z37="-","-",SUM(Z35:Z41)*'3j_EBIT'!$E$9)</f>
        <v>-</v>
      </c>
      <c r="AA42" s="138"/>
    </row>
    <row r="43" spans="1:27" s="140" customFormat="1" ht="11.25" customHeight="1">
      <c r="A43" s="137">
        <v>10</v>
      </c>
      <c r="B43" s="323" t="s">
        <v>223</v>
      </c>
      <c r="C43" s="151" t="s">
        <v>224</v>
      </c>
      <c r="D43" s="157" t="s">
        <v>91</v>
      </c>
      <c r="E43" s="325"/>
      <c r="F43" s="139"/>
      <c r="G43" s="88">
        <f>IF(G39="-","-",SUM(G35:G37,G39:G42)*'3k_HAP'!$E$10)</f>
        <v>1.0410634424976455</v>
      </c>
      <c r="H43" s="88">
        <f>IF(H39="-","-",SUM(H35:H37,H39:H42)*'3k_HAP'!$E$10)</f>
        <v>1.0429426061050833</v>
      </c>
      <c r="I43" s="88">
        <f>IF(I39="-","-",SUM(I35:I37,I39:I42)*'3k_HAP'!$E$10)</f>
        <v>1.0488706574270126</v>
      </c>
      <c r="J43" s="88">
        <f>IF(J39="-","-",SUM(J35:J37,J39:J42)*'3k_HAP'!$E$10)</f>
        <v>1.0545081482493259</v>
      </c>
      <c r="K43" s="88">
        <f>IF(K39="-","-",SUM(K35:K37,K39:K42)*'3k_HAP'!$E$10)</f>
        <v>1.0644523102548125</v>
      </c>
      <c r="L43" s="88">
        <f>IF(L39="-","-",SUM(L35:L37,L39:L42)*'3k_HAP'!$E$10)</f>
        <v>1.0747107596733825</v>
      </c>
      <c r="M43" s="88">
        <f>IF(M39="-","-",SUM(M35:M37,M39:M42)*'3k_HAP'!$E$10)</f>
        <v>1.1217100258307529</v>
      </c>
      <c r="N43" s="88">
        <f>IF(N39="-","-",SUM(N35:N37,N39:N42)*'3k_HAP'!$E$10)</f>
        <v>1.1309447469361731</v>
      </c>
      <c r="O43" s="139"/>
      <c r="P43" s="88">
        <f>IF(P39="-","-",SUM(P35:P37,P39:P42)*'3k_HAP'!$E$10)</f>
        <v>1.1309447469361731</v>
      </c>
      <c r="Q43" s="88">
        <f>IF(Q39="-","-",SUM(Q35:Q37,Q39:Q42)*'3k_HAP'!$E$10)</f>
        <v>1.169479147380585</v>
      </c>
      <c r="R43" s="88">
        <f>IF(R39="-","-",SUM(R35:R37,R39:R42)*'3k_HAP'!$E$10)</f>
        <v>1.1742876115873473</v>
      </c>
      <c r="S43" s="88">
        <f>IF(S39="-","-",SUM(S35:S37,S39:S42)*'3k_HAP'!$E$10)</f>
        <v>1.2065860219504434</v>
      </c>
      <c r="T43" s="88">
        <f>IF(T39="-","-",SUM(T35:T37,T39:T42)*'3k_HAP'!$E$10)</f>
        <v>1.1957333938279786</v>
      </c>
      <c r="U43" s="88" t="str">
        <f>IF(U39="-","-",SUM(U35:U37,U39:U42)*'3k_HAP'!$E$10)</f>
        <v>-</v>
      </c>
      <c r="V43" s="88" t="str">
        <f>IF(V39="-","-",SUM(V35:V37,V39:V42)*'3k_HAP'!$E$10)</f>
        <v>-</v>
      </c>
      <c r="W43" s="88" t="str">
        <f>IF(W39="-","-",SUM(W35:W37,W39:W42)*'3k_HAP'!$E$10)</f>
        <v>-</v>
      </c>
      <c r="X43" s="88" t="str">
        <f>IF(X39="-","-",SUM(X35:X37,X39:X42)*'3k_HAP'!$E$10)</f>
        <v>-</v>
      </c>
      <c r="Y43" s="88" t="str">
        <f>IF(Y39="-","-",SUM(Y35:Y37,Y39:Y42)*'3k_HAP'!$E$10)</f>
        <v>-</v>
      </c>
      <c r="Z43" s="88" t="str">
        <f>IF(Z39="-","-",SUM(Z35:Z37,Z39:Z42)*'3k_HAP'!$E$10)</f>
        <v>-</v>
      </c>
      <c r="AA43" s="138"/>
    </row>
    <row r="44" spans="1:27" s="140" customFormat="1" ht="11.25" customHeight="1">
      <c r="A44" s="137">
        <v>11</v>
      </c>
      <c r="B44" s="323" t="s">
        <v>225</v>
      </c>
      <c r="C44" s="87" t="str">
        <f>B44&amp;"_"&amp;D44</f>
        <v>Total_London</v>
      </c>
      <c r="D44" s="157" t="s">
        <v>91</v>
      </c>
      <c r="E44" s="324"/>
      <c r="F44" s="139"/>
      <c r="G44" s="88">
        <f t="shared" ref="G44:N44" si="4">IF(G39="-","-",SUM(G35:G43))</f>
        <v>88.243597353954897</v>
      </c>
      <c r="H44" s="88">
        <f t="shared" si="4"/>
        <v>88.373825920433561</v>
      </c>
      <c r="I44" s="88">
        <f t="shared" si="4"/>
        <v>96.435047853452758</v>
      </c>
      <c r="J44" s="88">
        <f t="shared" si="4"/>
        <v>96.825733552888764</v>
      </c>
      <c r="K44" s="88">
        <f t="shared" si="4"/>
        <v>88.623477360101987</v>
      </c>
      <c r="L44" s="88">
        <f t="shared" si="4"/>
        <v>89.334401707927086</v>
      </c>
      <c r="M44" s="88">
        <f t="shared" si="4"/>
        <v>93.175514091861274</v>
      </c>
      <c r="N44" s="88">
        <f t="shared" si="4"/>
        <v>93.81549269012126</v>
      </c>
      <c r="O44" s="139"/>
      <c r="P44" s="88">
        <f t="shared" ref="P44:Z44" si="5">IF(P39="-","-",SUM(P35:P43))</f>
        <v>93.81549269012126</v>
      </c>
      <c r="Q44" s="88">
        <f t="shared" si="5"/>
        <v>95.938478490361604</v>
      </c>
      <c r="R44" s="88">
        <f t="shared" si="5"/>
        <v>96.271711529854372</v>
      </c>
      <c r="S44" s="88">
        <f t="shared" si="5"/>
        <v>98.619534826707181</v>
      </c>
      <c r="T44" s="88">
        <f t="shared" si="5"/>
        <v>97.867433095213045</v>
      </c>
      <c r="U44" s="88" t="str">
        <f t="shared" si="5"/>
        <v>-</v>
      </c>
      <c r="V44" s="88" t="str">
        <f t="shared" si="5"/>
        <v>-</v>
      </c>
      <c r="W44" s="88" t="str">
        <f t="shared" si="5"/>
        <v>-</v>
      </c>
      <c r="X44" s="88" t="str">
        <f t="shared" si="5"/>
        <v>-</v>
      </c>
      <c r="Y44" s="88" t="str">
        <f t="shared" si="5"/>
        <v>-</v>
      </c>
      <c r="Z44" s="88" t="str">
        <f t="shared" si="5"/>
        <v>-</v>
      </c>
      <c r="AA44" s="138"/>
    </row>
    <row r="45" spans="1:27" s="140" customFormat="1" ht="11.25" customHeight="1">
      <c r="A45" s="137">
        <v>1</v>
      </c>
      <c r="B45" s="326" t="s">
        <v>155</v>
      </c>
      <c r="C45" s="152" t="s">
        <v>131</v>
      </c>
      <c r="D45" s="158" t="s">
        <v>90</v>
      </c>
      <c r="E45" s="327"/>
      <c r="F45" s="139"/>
      <c r="G45" s="155" t="s">
        <v>132</v>
      </c>
      <c r="H45" s="155" t="s">
        <v>132</v>
      </c>
      <c r="I45" s="155" t="s">
        <v>132</v>
      </c>
      <c r="J45" s="155" t="s">
        <v>132</v>
      </c>
      <c r="K45" s="155" t="s">
        <v>132</v>
      </c>
      <c r="L45" s="155" t="s">
        <v>132</v>
      </c>
      <c r="M45" s="155" t="s">
        <v>132</v>
      </c>
      <c r="N45" s="155" t="s">
        <v>132</v>
      </c>
      <c r="O45" s="139"/>
      <c r="P45" s="155" t="s">
        <v>132</v>
      </c>
      <c r="Q45" s="155" t="s">
        <v>132</v>
      </c>
      <c r="R45" s="155" t="s">
        <v>132</v>
      </c>
      <c r="S45" s="155" t="s">
        <v>132</v>
      </c>
      <c r="T45" s="155" t="s">
        <v>132</v>
      </c>
      <c r="U45" s="155" t="s">
        <v>132</v>
      </c>
      <c r="V45" s="155" t="s">
        <v>132</v>
      </c>
      <c r="W45" s="155" t="s">
        <v>132</v>
      </c>
      <c r="X45" s="155" t="s">
        <v>132</v>
      </c>
      <c r="Y45" s="155" t="s">
        <v>132</v>
      </c>
      <c r="Z45" s="155" t="s">
        <v>132</v>
      </c>
      <c r="AA45" s="138"/>
    </row>
    <row r="46" spans="1:27" s="140" customFormat="1" ht="11.25" customHeight="1">
      <c r="A46" s="137">
        <v>2</v>
      </c>
      <c r="B46" s="326" t="s">
        <v>155</v>
      </c>
      <c r="C46" s="152" t="s">
        <v>133</v>
      </c>
      <c r="D46" s="158" t="s">
        <v>90</v>
      </c>
      <c r="E46" s="327"/>
      <c r="F46" s="139"/>
      <c r="G46" s="155" t="s">
        <v>132</v>
      </c>
      <c r="H46" s="155" t="s">
        <v>132</v>
      </c>
      <c r="I46" s="155" t="s">
        <v>132</v>
      </c>
      <c r="J46" s="155" t="s">
        <v>132</v>
      </c>
      <c r="K46" s="155" t="s">
        <v>132</v>
      </c>
      <c r="L46" s="155" t="s">
        <v>132</v>
      </c>
      <c r="M46" s="155" t="s">
        <v>132</v>
      </c>
      <c r="N46" s="155" t="s">
        <v>132</v>
      </c>
      <c r="O46" s="139"/>
      <c r="P46" s="155" t="s">
        <v>132</v>
      </c>
      <c r="Q46" s="155" t="s">
        <v>132</v>
      </c>
      <c r="R46" s="155" t="s">
        <v>132</v>
      </c>
      <c r="S46" s="155" t="s">
        <v>132</v>
      </c>
      <c r="T46" s="155" t="s">
        <v>132</v>
      </c>
      <c r="U46" s="155" t="s">
        <v>132</v>
      </c>
      <c r="V46" s="155" t="s">
        <v>132</v>
      </c>
      <c r="W46" s="155" t="s">
        <v>132</v>
      </c>
      <c r="X46" s="155" t="s">
        <v>132</v>
      </c>
      <c r="Y46" s="155" t="s">
        <v>132</v>
      </c>
      <c r="Z46" s="155" t="s">
        <v>132</v>
      </c>
      <c r="AA46" s="138"/>
    </row>
    <row r="47" spans="1:27" s="140" customFormat="1" ht="11.25" customHeight="1">
      <c r="A47" s="137">
        <v>3</v>
      </c>
      <c r="B47" s="326" t="s">
        <v>220</v>
      </c>
      <c r="C47" s="152" t="s">
        <v>134</v>
      </c>
      <c r="D47" s="158" t="s">
        <v>90</v>
      </c>
      <c r="E47" s="327"/>
      <c r="F47" s="139"/>
      <c r="G47" s="155">
        <f>IF('3c_PC'!G14="-","-",'3c_PC'!G61)</f>
        <v>6.5567588596821027</v>
      </c>
      <c r="H47" s="155">
        <f>IF('3c_PC'!H14="-","-",'3c_PC'!H61)</f>
        <v>6.5567588596821027</v>
      </c>
      <c r="I47" s="155">
        <f>IF('3c_PC'!I14="-","-",'3c_PC'!I61)</f>
        <v>6.6197359495950758</v>
      </c>
      <c r="J47" s="155">
        <f>IF('3c_PC'!J14="-","-",'3c_PC'!J61)</f>
        <v>6.6197359495950758</v>
      </c>
      <c r="K47" s="155">
        <f>IF('3c_PC'!K14="-","-",'3c_PC'!K61)</f>
        <v>6.6995028867368616</v>
      </c>
      <c r="L47" s="155">
        <f>IF('3c_PC'!L14="-","-",'3c_PC'!L61)</f>
        <v>6.6995028867368616</v>
      </c>
      <c r="M47" s="155">
        <f>IF('3c_PC'!M14="-","-",'3c_PC'!M61)</f>
        <v>7.1131218301273513</v>
      </c>
      <c r="N47" s="155">
        <f>IF('3c_PC'!N14="-","-",'3c_PC'!N61)</f>
        <v>7.1131218301273513</v>
      </c>
      <c r="O47" s="139"/>
      <c r="P47" s="155">
        <f>'3c_PC'!P61</f>
        <v>7.1131218301273513</v>
      </c>
      <c r="Q47" s="155">
        <f>'3c_PC'!Q61</f>
        <v>7.2804579515147188</v>
      </c>
      <c r="R47" s="155">
        <f>'3c_PC'!R61</f>
        <v>7.1935840895118579</v>
      </c>
      <c r="S47" s="155">
        <f>'3c_PC'!S61</f>
        <v>7.3593999937099728</v>
      </c>
      <c r="T47" s="155">
        <f>'3c_PC'!T61</f>
        <v>7.0492243060839304</v>
      </c>
      <c r="U47" s="155" t="str">
        <f>'3c_PC'!U61</f>
        <v>-</v>
      </c>
      <c r="V47" s="155" t="str">
        <f>'3c_PC'!V61</f>
        <v>-</v>
      </c>
      <c r="W47" s="155" t="str">
        <f>'3c_PC'!W61</f>
        <v>-</v>
      </c>
      <c r="X47" s="155" t="str">
        <f>'3c_PC'!X61</f>
        <v>-</v>
      </c>
      <c r="Y47" s="155" t="str">
        <f>'3c_PC'!Y61</f>
        <v>-</v>
      </c>
      <c r="Z47" s="155" t="str">
        <f>'3c_PC'!Z61</f>
        <v>-</v>
      </c>
      <c r="AA47" s="138"/>
    </row>
    <row r="48" spans="1:27" s="140" customFormat="1" ht="11.25" customHeight="1">
      <c r="A48" s="137">
        <v>4</v>
      </c>
      <c r="B48" s="326" t="s">
        <v>221</v>
      </c>
      <c r="C48" s="152" t="s">
        <v>135</v>
      </c>
      <c r="D48" s="158" t="s">
        <v>90</v>
      </c>
      <c r="E48" s="327"/>
      <c r="F48" s="139"/>
      <c r="G48" s="155">
        <f>IF('3d_NC-Elec'!H45="-","-",'3d_NC-Elec'!H45)</f>
        <v>19.308499999999999</v>
      </c>
      <c r="H48" s="155">
        <f>IF('3d_NC-Elec'!I45="-","-",'3d_NC-Elec'!I45)</f>
        <v>19.308499999999999</v>
      </c>
      <c r="I48" s="155">
        <f>IF('3d_NC-Elec'!J45="-","-",'3d_NC-Elec'!J45)</f>
        <v>14.818999999999999</v>
      </c>
      <c r="J48" s="155">
        <f>IF('3d_NC-Elec'!K45="-","-",'3d_NC-Elec'!K45)</f>
        <v>14.818999999999999</v>
      </c>
      <c r="K48" s="155">
        <f>IF('3d_NC-Elec'!L45="-","-",'3d_NC-Elec'!L45)</f>
        <v>15.184000000000001</v>
      </c>
      <c r="L48" s="155">
        <f>IF('3d_NC-Elec'!M45="-","-",'3d_NC-Elec'!M45)</f>
        <v>15.184000000000001</v>
      </c>
      <c r="M48" s="155">
        <f>IF('3d_NC-Elec'!N45="-","-",'3d_NC-Elec'!N45)</f>
        <v>13.468499999999999</v>
      </c>
      <c r="N48" s="155">
        <f>IF('3d_NC-Elec'!O45="-","-",'3d_NC-Elec'!O45)</f>
        <v>13.468499999999999</v>
      </c>
      <c r="O48" s="139"/>
      <c r="P48" s="155">
        <f>'3d_NC-Elec'!Q45</f>
        <v>13.468499999999999</v>
      </c>
      <c r="Q48" s="155">
        <f>'3d_NC-Elec'!R45</f>
        <v>13.432</v>
      </c>
      <c r="R48" s="155">
        <f>'3d_NC-Elec'!S45</f>
        <v>13.432</v>
      </c>
      <c r="S48" s="155">
        <f>'3d_NC-Elec'!T45</f>
        <v>11.351499999999998</v>
      </c>
      <c r="T48" s="155">
        <f>'3d_NC-Elec'!U45</f>
        <v>11.351499999999998</v>
      </c>
      <c r="U48" s="155" t="str">
        <f>'3d_NC-Elec'!V45</f>
        <v>-</v>
      </c>
      <c r="V48" s="155" t="str">
        <f>'3d_NC-Elec'!W45</f>
        <v>-</v>
      </c>
      <c r="W48" s="155" t="str">
        <f>'3d_NC-Elec'!X45</f>
        <v>-</v>
      </c>
      <c r="X48" s="155" t="str">
        <f>'3d_NC-Elec'!Y45</f>
        <v>-</v>
      </c>
      <c r="Y48" s="155" t="str">
        <f>'3d_NC-Elec'!Z45</f>
        <v>-</v>
      </c>
      <c r="Z48" s="155" t="str">
        <f>'3d_NC-Elec'!AA45</f>
        <v>-</v>
      </c>
      <c r="AA48" s="138"/>
    </row>
    <row r="49" spans="1:27" s="140" customFormat="1" ht="11.25">
      <c r="A49" s="137">
        <v>5</v>
      </c>
      <c r="B49" s="326" t="s">
        <v>168</v>
      </c>
      <c r="C49" s="152" t="s">
        <v>136</v>
      </c>
      <c r="D49" s="158" t="s">
        <v>90</v>
      </c>
      <c r="E49" s="327"/>
      <c r="F49" s="139"/>
      <c r="G49" s="155">
        <f>IF('3f_CPIH'!C$16="-","-",'3g_OC_'!$E$9*('3f_CPIH'!C$16/'3f_CPIH'!$G$16))</f>
        <v>39.034507632093934</v>
      </c>
      <c r="H49" s="155">
        <f>IF('3f_CPIH'!D$16="-","-",'3g_OC_'!$E$9*('3f_CPIH'!D$16/'3f_CPIH'!$G$16))</f>
        <v>39.112654794520544</v>
      </c>
      <c r="I49" s="155">
        <f>IF('3f_CPIH'!E$16="-","-",'3g_OC_'!$E$9*('3f_CPIH'!E$16/'3f_CPIH'!$G$16))</f>
        <v>39.229875538160471</v>
      </c>
      <c r="J49" s="155">
        <f>IF('3f_CPIH'!F$16="-","-",'3g_OC_'!$E$9*('3f_CPIH'!F$16/'3f_CPIH'!$G$16))</f>
        <v>39.464317025440316</v>
      </c>
      <c r="K49" s="155">
        <f>IF('3f_CPIH'!G$16="-","-",'3g_OC_'!$E$9*('3f_CPIH'!G$16/'3f_CPIH'!$G$16))</f>
        <v>39.933199999999999</v>
      </c>
      <c r="L49" s="155">
        <f>IF('3f_CPIH'!H$16="-","-",'3g_OC_'!$E$9*('3f_CPIH'!H$16/'3f_CPIH'!$G$16))</f>
        <v>40.441156555772999</v>
      </c>
      <c r="M49" s="155">
        <f>IF('3f_CPIH'!I$16="-","-",'3g_OC_'!$E$9*('3f_CPIH'!I$16/'3f_CPIH'!$G$16))</f>
        <v>41.027260273972601</v>
      </c>
      <c r="N49" s="155">
        <f>IF('3f_CPIH'!J$16="-","-",'3g_OC_'!$E$9*('3f_CPIH'!J$16/'3f_CPIH'!$G$16))</f>
        <v>41.378922504892373</v>
      </c>
      <c r="O49" s="139"/>
      <c r="P49" s="155">
        <f>IF('3f_CPIH'!L$16="-","-",'3g_OC_'!$E$9*('3f_CPIH'!L$16/'3f_CPIH'!$G$16))</f>
        <v>41.378922504892373</v>
      </c>
      <c r="Q49" s="155">
        <f>IF('3f_CPIH'!M$16="-","-",'3g_OC_'!$E$9*('3f_CPIH'!M$16/'3f_CPIH'!$G$16))</f>
        <v>41.847805479452056</v>
      </c>
      <c r="R49" s="155">
        <f>IF('3f_CPIH'!N$16="-","-",'3g_OC_'!$E$9*('3f_CPIH'!N$16/'3f_CPIH'!$G$16))</f>
        <v>42.160394129158512</v>
      </c>
      <c r="S49" s="155">
        <f>IF('3f_CPIH'!O$16="-","-",'3g_OC_'!$E$9*('3f_CPIH'!O$16/'3f_CPIH'!$G$16))</f>
        <v>42.394835616438357</v>
      </c>
      <c r="T49" s="155">
        <f>IF('3f_CPIH'!P$16="-","-",'3g_OC_'!$E$9*('3f_CPIH'!P$16/'3f_CPIH'!$G$16))</f>
        <v>42.512056360078276</v>
      </c>
      <c r="U49" s="155" t="str">
        <f>IF('3f_CPIH'!Q$16="-","-",'3g_OC_'!$E$9*('3f_CPIH'!Q$16/'3f_CPIH'!$G$16))</f>
        <v>-</v>
      </c>
      <c r="V49" s="155" t="str">
        <f>IF('3f_CPIH'!R$16="-","-",'3g_OC_'!$E$9*('3f_CPIH'!R$16/'3f_CPIH'!$G$16))</f>
        <v>-</v>
      </c>
      <c r="W49" s="155" t="str">
        <f>IF('3f_CPIH'!S$16="-","-",'3g_OC_'!$E$9*('3f_CPIH'!S$16/'3f_CPIH'!$G$16))</f>
        <v>-</v>
      </c>
      <c r="X49" s="155" t="str">
        <f>IF('3f_CPIH'!T$16="-","-",'3g_OC_'!$E$9*('3f_CPIH'!T$16/'3f_CPIH'!$G$16))</f>
        <v>-</v>
      </c>
      <c r="Y49" s="155" t="str">
        <f>IF('3f_CPIH'!U$16="-","-",'3g_OC_'!$E$9*('3f_CPIH'!U$16/'3f_CPIH'!$G$16))</f>
        <v>-</v>
      </c>
      <c r="Z49" s="155" t="str">
        <f>IF('3f_CPIH'!V$16="-","-",'3g_OC_'!$E$9*('3f_CPIH'!V$16/'3f_CPIH'!$G$16))</f>
        <v>-</v>
      </c>
      <c r="AA49" s="138"/>
    </row>
    <row r="50" spans="1:27" s="140" customFormat="1" ht="11.25">
      <c r="A50" s="137">
        <v>6</v>
      </c>
      <c r="B50" s="326" t="s">
        <v>168</v>
      </c>
      <c r="C50" s="152" t="s">
        <v>137</v>
      </c>
      <c r="D50" s="158" t="s">
        <v>90</v>
      </c>
      <c r="E50" s="327"/>
      <c r="F50" s="139"/>
      <c r="G50" s="155" t="s">
        <v>132</v>
      </c>
      <c r="H50" s="155" t="s">
        <v>132</v>
      </c>
      <c r="I50" s="155" t="s">
        <v>132</v>
      </c>
      <c r="J50" s="155" t="s">
        <v>132</v>
      </c>
      <c r="K50" s="155">
        <f>IF('3h_SMNCC'!F$37="-","-",'3h_SMNCC'!F$37)</f>
        <v>0</v>
      </c>
      <c r="L50" s="155">
        <f>IF('3h_SMNCC'!G$37="-","-",'3h_SMNCC'!G$37)</f>
        <v>-0.13106672002308281</v>
      </c>
      <c r="M50" s="155">
        <f>IF('3h_SMNCC'!H$37="-","-",'3h_SMNCC'!H$37)</f>
        <v>1.6490085512788448</v>
      </c>
      <c r="N50" s="155">
        <f>IF('3h_SMNCC'!I$37="-","-",'3h_SMNCC'!I$37)</f>
        <v>1.7011698553751105</v>
      </c>
      <c r="O50" s="139"/>
      <c r="P50" s="155">
        <f>IF('3h_SMNCC'!K$37="-","-",'3h_SMNCC'!K$37)</f>
        <v>1.7011698553751105</v>
      </c>
      <c r="Q50" s="155">
        <f>IF('3h_SMNCC'!L$37="-","-",'3h_SMNCC'!L$37)</f>
        <v>3.37071596157242</v>
      </c>
      <c r="R50" s="155">
        <f>IF('3h_SMNCC'!M$37="-","-",'3h_SMNCC'!M$37)</f>
        <v>3.2761312765157915</v>
      </c>
      <c r="S50" s="155">
        <f>IF('3h_SMNCC'!N$37="-","-",'3h_SMNCC'!N$37)</f>
        <v>4.8946129781636989</v>
      </c>
      <c r="T50" s="155">
        <f>IF('3h_SMNCC'!O$37="-","-",'3h_SMNCC'!O$37)</f>
        <v>4.2887571563853468</v>
      </c>
      <c r="U50" s="155" t="str">
        <f>IF('3h_SMNCC'!P$37="-","-",'3h_SMNCC'!P$37)</f>
        <v>-</v>
      </c>
      <c r="V50" s="155" t="str">
        <f>IF('3h_SMNCC'!Q$37="-","-",'3h_SMNCC'!Q$37)</f>
        <v>-</v>
      </c>
      <c r="W50" s="155" t="str">
        <f>IF('3h_SMNCC'!R$37="-","-",'3h_SMNCC'!R$37)</f>
        <v>-</v>
      </c>
      <c r="X50" s="155" t="str">
        <f>IF('3h_SMNCC'!S$37="-","-",'3h_SMNCC'!S$37)</f>
        <v>-</v>
      </c>
      <c r="Y50" s="155" t="str">
        <f>IF('3h_SMNCC'!T$37="-","-",'3h_SMNCC'!T$37)</f>
        <v>-</v>
      </c>
      <c r="Z50" s="155" t="str">
        <f>IF('3h_SMNCC'!U$37="-","-",'3h_SMNCC'!U$37)</f>
        <v>-</v>
      </c>
      <c r="AA50" s="138"/>
    </row>
    <row r="51" spans="1:27" s="140" customFormat="1" ht="12.5" customHeight="1">
      <c r="A51" s="137">
        <v>7</v>
      </c>
      <c r="B51" s="326" t="s">
        <v>168</v>
      </c>
      <c r="C51" s="152" t="s">
        <v>124</v>
      </c>
      <c r="D51" s="158" t="s">
        <v>90</v>
      </c>
      <c r="E51" s="327"/>
      <c r="F51" s="139"/>
      <c r="G51" s="155">
        <f>IF('3f_CPIH'!C$16="-","-",'3i_PPM'!$G$9*('3f_CPIH'!C$16/'3f_CPIH'!$G$16))</f>
        <v>23.857918590998043</v>
      </c>
      <c r="H51" s="155">
        <f>IF('3f_CPIH'!D$16="-","-",'3i_PPM'!$G$9*('3f_CPIH'!D$16/'3f_CPIH'!$G$16))</f>
        <v>23.905682191780819</v>
      </c>
      <c r="I51" s="155">
        <f>IF('3f_CPIH'!E$16="-","-",'3i_PPM'!$G$9*('3f_CPIH'!E$16/'3f_CPIH'!$G$16))</f>
        <v>23.977327592954992</v>
      </c>
      <c r="J51" s="155">
        <f>IF('3f_CPIH'!F$16="-","-",'3i_PPM'!$G$9*('3f_CPIH'!F$16/'3f_CPIH'!$G$16))</f>
        <v>24.120618395303325</v>
      </c>
      <c r="K51" s="155">
        <f>IF('3f_CPIH'!G$16="-","-",'3i_PPM'!$G$9*('3f_CPIH'!G$16/'3f_CPIH'!$G$16))</f>
        <v>24.4072</v>
      </c>
      <c r="L51" s="155">
        <f>IF('3f_CPIH'!H$16="-","-",'3i_PPM'!$G$9*('3f_CPIH'!H$16/'3f_CPIH'!$G$16))</f>
        <v>24.717663405088064</v>
      </c>
      <c r="M51" s="155">
        <f>IF('3f_CPIH'!I$16="-","-",'3i_PPM'!$G$9*('3f_CPIH'!I$16/'3f_CPIH'!$G$16))</f>
        <v>25.075890410958902</v>
      </c>
      <c r="N51" s="155">
        <f>IF('3f_CPIH'!J$16="-","-",'3i_PPM'!$G$9*('3f_CPIH'!J$16/'3f_CPIH'!$G$16))</f>
        <v>25.290826614481411</v>
      </c>
      <c r="O51" s="139"/>
      <c r="P51" s="155">
        <f>IF('3f_CPIH'!L$16="-","-",'3i_PPM'!$G$9*('3f_CPIH'!L$16/'3f_CPIH'!$G$16))</f>
        <v>25.290826614481411</v>
      </c>
      <c r="Q51" s="155">
        <f>IF('3f_CPIH'!M$16="-","-",'3i_PPM'!$G$9*('3f_CPIH'!M$16/'3f_CPIH'!$G$16))</f>
        <v>25.577408219178082</v>
      </c>
      <c r="R51" s="155">
        <f>IF('3f_CPIH'!N$16="-","-",'3i_PPM'!$G$9*('3f_CPIH'!N$16/'3f_CPIH'!$G$16))</f>
        <v>25.768462622309197</v>
      </c>
      <c r="S51" s="155">
        <f>IF('3f_CPIH'!O$16="-","-",'3i_PPM'!$G$9*('3f_CPIH'!O$16/'3f_CPIH'!$G$16))</f>
        <v>25.911753424657533</v>
      </c>
      <c r="T51" s="155">
        <f>IF('3f_CPIH'!P$16="-","-",'3i_PPM'!$G$9*('3f_CPIH'!P$16/'3f_CPIH'!$G$16))</f>
        <v>25.983398825831699</v>
      </c>
      <c r="U51" s="155" t="str">
        <f>IF('3f_CPIH'!Q$16="-","-",'3i_PPM'!$G$9*('3f_CPIH'!Q$16/'3f_CPIH'!$G$16))</f>
        <v>-</v>
      </c>
      <c r="V51" s="155" t="str">
        <f>IF('3f_CPIH'!R$16="-","-",'3i_PPM'!$G$9*('3f_CPIH'!R$16/'3f_CPIH'!$G$16))</f>
        <v>-</v>
      </c>
      <c r="W51" s="155" t="str">
        <f>IF('3f_CPIH'!S$16="-","-",'3i_PPM'!$G$9*('3f_CPIH'!S$16/'3f_CPIH'!$G$16))</f>
        <v>-</v>
      </c>
      <c r="X51" s="155" t="str">
        <f>IF('3f_CPIH'!T$16="-","-",'3i_PPM'!$G$9*('3f_CPIH'!T$16/'3f_CPIH'!$G$16))</f>
        <v>-</v>
      </c>
      <c r="Y51" s="155" t="str">
        <f>IF('3f_CPIH'!U$16="-","-",'3i_PPM'!$G$9*('3f_CPIH'!U$16/'3f_CPIH'!$G$16))</f>
        <v>-</v>
      </c>
      <c r="Z51" s="155" t="str">
        <f>IF('3f_CPIH'!V$16="-","-",'3i_PPM'!$G$9*('3f_CPIH'!V$16/'3f_CPIH'!$G$16))</f>
        <v>-</v>
      </c>
      <c r="AA51" s="138"/>
    </row>
    <row r="52" spans="1:27" s="140" customFormat="1" ht="11.25" customHeight="1">
      <c r="A52" s="137">
        <v>9</v>
      </c>
      <c r="B52" s="326" t="s">
        <v>138</v>
      </c>
      <c r="C52" s="152" t="s">
        <v>222</v>
      </c>
      <c r="D52" s="158" t="s">
        <v>90</v>
      </c>
      <c r="E52" s="327"/>
      <c r="F52" s="139"/>
      <c r="G52" s="155">
        <f>IF(G47="-","-",SUM(G45:G51)*'3j_EBIT'!$E$9)</f>
        <v>1.7190588446831683</v>
      </c>
      <c r="H52" s="155">
        <f>IF(H47="-","-",SUM(H45:H51)*'3j_EBIT'!$E$9)</f>
        <v>1.7214974843450075</v>
      </c>
      <c r="I52" s="155">
        <f>IF(I47="-","-",SUM(I45:I51)*'3j_EBIT'!$E$9)</f>
        <v>1.6394225481152016</v>
      </c>
      <c r="J52" s="155">
        <f>IF(J47="-","-",SUM(J45:J51)*'3j_EBIT'!$E$9)</f>
        <v>1.6467384671007204</v>
      </c>
      <c r="K52" s="155">
        <f>IF(K47="-","-",SUM(K45:K51)*'3j_EBIT'!$E$9)</f>
        <v>1.6699845511103195</v>
      </c>
      <c r="L52" s="155">
        <f>IF(L47="-","-",SUM(L45:L51)*'3j_EBIT'!$E$9)</f>
        <v>1.6832972086788696</v>
      </c>
      <c r="M52" s="155">
        <f>IF(M47="-","-",SUM(M45:M51)*'3j_EBIT'!$E$9)</f>
        <v>1.7108486716928284</v>
      </c>
      <c r="N52" s="155">
        <f>IF(N47="-","-",SUM(N45:N51)*'3j_EBIT'!$E$9)</f>
        <v>1.7228328103088428</v>
      </c>
      <c r="O52" s="139"/>
      <c r="P52" s="155">
        <f>IF(P47="-","-",SUM(P45:P51)*'3j_EBIT'!$E$9)</f>
        <v>1.7228328103088428</v>
      </c>
      <c r="Q52" s="155">
        <f>IF(Q47="-","-",SUM(Q45:Q51)*'3j_EBIT'!$E$9)</f>
        <v>1.77233445126374</v>
      </c>
      <c r="R52" s="155">
        <f>IF(R47="-","-",SUM(R45:R51)*'3j_EBIT'!$E$9)</f>
        <v>1.7785745207716501</v>
      </c>
      <c r="S52" s="155">
        <f>IF(S47="-","-",SUM(S45:S51)*'3j_EBIT'!$E$9)</f>
        <v>1.7801535917871942</v>
      </c>
      <c r="T52" s="155">
        <f>IF(T47="-","-",SUM(T45:T51)*'3j_EBIT'!$E$9)</f>
        <v>1.7660698530058092</v>
      </c>
      <c r="U52" s="155" t="str">
        <f>IF(U47="-","-",SUM(U45:U51)*'3j_EBIT'!$E$9)</f>
        <v>-</v>
      </c>
      <c r="V52" s="155" t="str">
        <f>IF(V47="-","-",SUM(V45:V51)*'3j_EBIT'!$E$9)</f>
        <v>-</v>
      </c>
      <c r="W52" s="155" t="str">
        <f>IF(W47="-","-",SUM(W45:W51)*'3j_EBIT'!$E$9)</f>
        <v>-</v>
      </c>
      <c r="X52" s="155" t="str">
        <f>IF(X47="-","-",SUM(X45:X51)*'3j_EBIT'!$E$9)</f>
        <v>-</v>
      </c>
      <c r="Y52" s="155" t="str">
        <f>IF(Y47="-","-",SUM(Y45:Y51)*'3j_EBIT'!$E$9)</f>
        <v>-</v>
      </c>
      <c r="Z52" s="155" t="str">
        <f>IF(Z47="-","-",SUM(Z45:Z51)*'3j_EBIT'!$E$9)</f>
        <v>-</v>
      </c>
      <c r="AA52" s="138"/>
    </row>
    <row r="53" spans="1:27" s="140" customFormat="1" ht="11.25" customHeight="1">
      <c r="A53" s="137">
        <v>10</v>
      </c>
      <c r="B53" s="326" t="s">
        <v>223</v>
      </c>
      <c r="C53" s="156" t="s">
        <v>224</v>
      </c>
      <c r="D53" s="158" t="s">
        <v>90</v>
      </c>
      <c r="E53" s="328"/>
      <c r="F53" s="139"/>
      <c r="G53" s="155">
        <f>IF(G49="-","-",SUM(G45:G47,G49:G52)*'3k_HAP'!$E$10)</f>
        <v>1.0419742593419015</v>
      </c>
      <c r="H53" s="155">
        <f>IF(H49="-","-",SUM(H45:H47,H49:H52)*'3k_HAP'!$E$10)</f>
        <v>1.0438534229493392</v>
      </c>
      <c r="I53" s="155">
        <f>IF(I49="-","-",SUM(I45:I47,I49:I52)*'3k_HAP'!$E$10)</f>
        <v>1.0463390006076376</v>
      </c>
      <c r="J53" s="155">
        <f>IF(J49="-","-",SUM(J45:J47,J49:J52)*'3k_HAP'!$E$10)</f>
        <v>1.0519764914299508</v>
      </c>
      <c r="K53" s="155">
        <f>IF(K49="-","-",SUM(K45:K47,K49:K52)*'3k_HAP'!$E$10)</f>
        <v>1.0645454619775203</v>
      </c>
      <c r="L53" s="155">
        <f>IF(L49="-","-",SUM(L45:L47,L49:L52)*'3k_HAP'!$E$10)</f>
        <v>1.0748039113960903</v>
      </c>
      <c r="M53" s="155">
        <f>IF(M49="-","-",SUM(M45:M47,M49:M52)*'3k_HAP'!$E$10)</f>
        <v>1.1211511154945049</v>
      </c>
      <c r="N53" s="155">
        <f>IF(N49="-","-",SUM(N45:N47,N49:N52)*'3k_HAP'!$E$10)</f>
        <v>1.1303858365999251</v>
      </c>
      <c r="O53" s="139"/>
      <c r="P53" s="155">
        <f>IF(P49="-","-",SUM(P45:P47,P49:P52)*'3k_HAP'!$E$10)</f>
        <v>1.1303858365999251</v>
      </c>
      <c r="Q53" s="155">
        <f>IF(Q49="-","-",SUM(Q45:Q47,Q49:Q52)*'3k_HAP'!$E$10)</f>
        <v>1.1690651397241052</v>
      </c>
      <c r="R53" s="155">
        <f>IF(R49="-","-",SUM(R45:R47,R49:R52)*'3k_HAP'!$E$10)</f>
        <v>1.1738736039308675</v>
      </c>
      <c r="S53" s="155">
        <f>IF(S49="-","-",SUM(S45:S47,S49:S52)*'3k_HAP'!$E$10)</f>
        <v>1.2055510028092435</v>
      </c>
      <c r="T53" s="155">
        <f>IF(T49="-","-",SUM(T45:T47,T49:T52)*'3k_HAP'!$E$10)</f>
        <v>1.1946983746867785</v>
      </c>
      <c r="U53" s="155" t="str">
        <f>IF(U49="-","-",SUM(U45:U47,U49:U52)*'3k_HAP'!$E$10)</f>
        <v>-</v>
      </c>
      <c r="V53" s="155" t="str">
        <f>IF(V49="-","-",SUM(V45:V47,V49:V52)*'3k_HAP'!$E$10)</f>
        <v>-</v>
      </c>
      <c r="W53" s="155" t="str">
        <f>IF(W49="-","-",SUM(W45:W47,W49:W52)*'3k_HAP'!$E$10)</f>
        <v>-</v>
      </c>
      <c r="X53" s="155" t="str">
        <f>IF(X49="-","-",SUM(X45:X47,X49:X52)*'3k_HAP'!$E$10)</f>
        <v>-</v>
      </c>
      <c r="Y53" s="155" t="str">
        <f>IF(Y49="-","-",SUM(Y45:Y47,Y49:Y52)*'3k_HAP'!$E$10)</f>
        <v>-</v>
      </c>
      <c r="Z53" s="155" t="str">
        <f>IF(Z49="-","-",SUM(Z45:Z47,Z49:Z52)*'3k_HAP'!$E$10)</f>
        <v>-</v>
      </c>
      <c r="AA53" s="138"/>
    </row>
    <row r="54" spans="1:27" s="140" customFormat="1" ht="11.25" customHeight="1">
      <c r="A54" s="137">
        <v>11</v>
      </c>
      <c r="B54" s="326" t="s">
        <v>225</v>
      </c>
      <c r="C54" s="152" t="str">
        <f>B54&amp;"_"&amp;D54</f>
        <v>Total_N Wales and Mersey</v>
      </c>
      <c r="D54" s="158" t="s">
        <v>90</v>
      </c>
      <c r="E54" s="327"/>
      <c r="F54" s="139"/>
      <c r="G54" s="155">
        <f t="shared" ref="G54:N54" si="6">IF(G49="-","-",SUM(G45:G53))</f>
        <v>91.518718186799148</v>
      </c>
      <c r="H54" s="155">
        <f t="shared" si="6"/>
        <v>91.648946753277798</v>
      </c>
      <c r="I54" s="155">
        <f t="shared" si="6"/>
        <v>87.331700629433371</v>
      </c>
      <c r="J54" s="155">
        <f t="shared" si="6"/>
        <v>87.722386328869391</v>
      </c>
      <c r="K54" s="155">
        <f t="shared" si="6"/>
        <v>88.9584328998247</v>
      </c>
      <c r="L54" s="155">
        <f t="shared" si="6"/>
        <v>89.669357247649799</v>
      </c>
      <c r="M54" s="155">
        <f t="shared" si="6"/>
        <v>91.165780853525021</v>
      </c>
      <c r="N54" s="155">
        <f t="shared" si="6"/>
        <v>91.805759451785008</v>
      </c>
      <c r="O54" s="139"/>
      <c r="P54" s="155">
        <f t="shared" ref="P54:Z54" si="7">IF(P49="-","-",SUM(P45:P53))</f>
        <v>91.805759451785008</v>
      </c>
      <c r="Q54" s="155">
        <f t="shared" si="7"/>
        <v>94.449787202705124</v>
      </c>
      <c r="R54" s="155">
        <f t="shared" si="7"/>
        <v>94.783020242197892</v>
      </c>
      <c r="S54" s="155">
        <f t="shared" si="7"/>
        <v>94.897806607565997</v>
      </c>
      <c r="T54" s="155">
        <f t="shared" si="7"/>
        <v>94.145704876071832</v>
      </c>
      <c r="U54" s="155" t="str">
        <f t="shared" si="7"/>
        <v>-</v>
      </c>
      <c r="V54" s="155" t="str">
        <f t="shared" si="7"/>
        <v>-</v>
      </c>
      <c r="W54" s="155" t="str">
        <f t="shared" si="7"/>
        <v>-</v>
      </c>
      <c r="X54" s="155" t="str">
        <f t="shared" si="7"/>
        <v>-</v>
      </c>
      <c r="Y54" s="155" t="str">
        <f t="shared" si="7"/>
        <v>-</v>
      </c>
      <c r="Z54" s="155" t="str">
        <f t="shared" si="7"/>
        <v>-</v>
      </c>
      <c r="AA54" s="138"/>
    </row>
    <row r="55" spans="1:27" s="140" customFormat="1" ht="11.25" customHeight="1">
      <c r="A55" s="137">
        <v>1</v>
      </c>
      <c r="B55" s="323" t="s">
        <v>155</v>
      </c>
      <c r="C55" s="87" t="s">
        <v>131</v>
      </c>
      <c r="D55" s="157" t="s">
        <v>95</v>
      </c>
      <c r="E55" s="324"/>
      <c r="F55" s="139"/>
      <c r="G55" s="88" t="s">
        <v>132</v>
      </c>
      <c r="H55" s="88" t="s">
        <v>132</v>
      </c>
      <c r="I55" s="88" t="s">
        <v>132</v>
      </c>
      <c r="J55" s="88" t="s">
        <v>132</v>
      </c>
      <c r="K55" s="88" t="s">
        <v>132</v>
      </c>
      <c r="L55" s="88" t="s">
        <v>132</v>
      </c>
      <c r="M55" s="88" t="s">
        <v>132</v>
      </c>
      <c r="N55" s="88" t="s">
        <v>132</v>
      </c>
      <c r="O55" s="139"/>
      <c r="P55" s="88" t="s">
        <v>132</v>
      </c>
      <c r="Q55" s="88" t="s">
        <v>132</v>
      </c>
      <c r="R55" s="88" t="s">
        <v>132</v>
      </c>
      <c r="S55" s="88" t="s">
        <v>132</v>
      </c>
      <c r="T55" s="88" t="s">
        <v>132</v>
      </c>
      <c r="U55" s="88" t="s">
        <v>132</v>
      </c>
      <c r="V55" s="88" t="s">
        <v>132</v>
      </c>
      <c r="W55" s="88" t="s">
        <v>132</v>
      </c>
      <c r="X55" s="88" t="s">
        <v>132</v>
      </c>
      <c r="Y55" s="88" t="s">
        <v>132</v>
      </c>
      <c r="Z55" s="88" t="s">
        <v>132</v>
      </c>
      <c r="AA55" s="138"/>
    </row>
    <row r="56" spans="1:27" s="140" customFormat="1" ht="11.25" customHeight="1">
      <c r="A56" s="137">
        <v>2</v>
      </c>
      <c r="B56" s="323" t="s">
        <v>155</v>
      </c>
      <c r="C56" s="87" t="s">
        <v>133</v>
      </c>
      <c r="D56" s="157" t="s">
        <v>95</v>
      </c>
      <c r="E56" s="324"/>
      <c r="F56" s="139"/>
      <c r="G56" s="88" t="s">
        <v>132</v>
      </c>
      <c r="H56" s="88" t="s">
        <v>132</v>
      </c>
      <c r="I56" s="88" t="s">
        <v>132</v>
      </c>
      <c r="J56" s="88" t="s">
        <v>132</v>
      </c>
      <c r="K56" s="88" t="s">
        <v>132</v>
      </c>
      <c r="L56" s="88" t="s">
        <v>132</v>
      </c>
      <c r="M56" s="88" t="s">
        <v>132</v>
      </c>
      <c r="N56" s="88" t="s">
        <v>132</v>
      </c>
      <c r="O56" s="139"/>
      <c r="P56" s="88" t="s">
        <v>132</v>
      </c>
      <c r="Q56" s="88" t="s">
        <v>132</v>
      </c>
      <c r="R56" s="88" t="s">
        <v>132</v>
      </c>
      <c r="S56" s="88" t="s">
        <v>132</v>
      </c>
      <c r="T56" s="88" t="s">
        <v>132</v>
      </c>
      <c r="U56" s="88" t="s">
        <v>132</v>
      </c>
      <c r="V56" s="88" t="s">
        <v>132</v>
      </c>
      <c r="W56" s="88" t="s">
        <v>132</v>
      </c>
      <c r="X56" s="88" t="s">
        <v>132</v>
      </c>
      <c r="Y56" s="88" t="s">
        <v>132</v>
      </c>
      <c r="Z56" s="88" t="s">
        <v>132</v>
      </c>
      <c r="AA56" s="138"/>
    </row>
    <row r="57" spans="1:27" s="140" customFormat="1" ht="11.25" customHeight="1">
      <c r="A57" s="137">
        <v>3</v>
      </c>
      <c r="B57" s="323" t="s">
        <v>220</v>
      </c>
      <c r="C57" s="87" t="s">
        <v>134</v>
      </c>
      <c r="D57" s="157" t="s">
        <v>95</v>
      </c>
      <c r="E57" s="324"/>
      <c r="F57" s="139"/>
      <c r="G57" s="88">
        <f>IF('3c_PC'!G14="-","-",'3c_PC'!G61)</f>
        <v>6.5567588596821027</v>
      </c>
      <c r="H57" s="88">
        <f>IF('3c_PC'!H14="-","-",'3c_PC'!H61)</f>
        <v>6.5567588596821027</v>
      </c>
      <c r="I57" s="88">
        <f>IF('3c_PC'!I14="-","-",'3c_PC'!I61)</f>
        <v>6.6197359495950758</v>
      </c>
      <c r="J57" s="88">
        <f>IF('3c_PC'!J14="-","-",'3c_PC'!J61)</f>
        <v>6.6197359495950758</v>
      </c>
      <c r="K57" s="88">
        <f>IF('3c_PC'!K14="-","-",'3c_PC'!K61)</f>
        <v>6.6995028867368616</v>
      </c>
      <c r="L57" s="88">
        <f>IF('3c_PC'!L14="-","-",'3c_PC'!L61)</f>
        <v>6.6995028867368616</v>
      </c>
      <c r="M57" s="88">
        <f>IF('3c_PC'!M14="-","-",'3c_PC'!M61)</f>
        <v>7.1131218301273513</v>
      </c>
      <c r="N57" s="88">
        <f>IF('3c_PC'!N14="-","-",'3c_PC'!N61)</f>
        <v>7.1131218301273513</v>
      </c>
      <c r="O57" s="139"/>
      <c r="P57" s="88">
        <f>'3c_PC'!P61</f>
        <v>7.1131218301273513</v>
      </c>
      <c r="Q57" s="88">
        <f>'3c_PC'!Q61</f>
        <v>7.2804579515147188</v>
      </c>
      <c r="R57" s="88">
        <f>'3c_PC'!R61</f>
        <v>7.1935840895118579</v>
      </c>
      <c r="S57" s="88">
        <f>'3c_PC'!S61</f>
        <v>7.3593999937099728</v>
      </c>
      <c r="T57" s="88">
        <f>'3c_PC'!T61</f>
        <v>7.0492243060839304</v>
      </c>
      <c r="U57" s="88" t="str">
        <f>'3c_PC'!U61</f>
        <v>-</v>
      </c>
      <c r="V57" s="88" t="str">
        <f>'3c_PC'!V61</f>
        <v>-</v>
      </c>
      <c r="W57" s="88" t="str">
        <f>'3c_PC'!W61</f>
        <v>-</v>
      </c>
      <c r="X57" s="88" t="str">
        <f>'3c_PC'!X61</f>
        <v>-</v>
      </c>
      <c r="Y57" s="88" t="str">
        <f>'3c_PC'!Y61</f>
        <v>-</v>
      </c>
      <c r="Z57" s="88" t="str">
        <f>'3c_PC'!Z61</f>
        <v>-</v>
      </c>
      <c r="AA57" s="138"/>
    </row>
    <row r="58" spans="1:27" s="140" customFormat="1" ht="11.25">
      <c r="A58" s="137">
        <v>4</v>
      </c>
      <c r="B58" s="323" t="s">
        <v>221</v>
      </c>
      <c r="C58" s="87" t="s">
        <v>135</v>
      </c>
      <c r="D58" s="157" t="s">
        <v>95</v>
      </c>
      <c r="E58" s="324"/>
      <c r="F58" s="139"/>
      <c r="G58" s="88">
        <f>IF('3d_NC-Elec'!H46="-","-",'3d_NC-Elec'!H46)</f>
        <v>12.555999999999999</v>
      </c>
      <c r="H58" s="88">
        <f>IF('3d_NC-Elec'!I46="-","-",'3d_NC-Elec'!I46)</f>
        <v>12.555999999999999</v>
      </c>
      <c r="I58" s="88">
        <f>IF('3d_NC-Elec'!J46="-","-",'3d_NC-Elec'!J46)</f>
        <v>19.491</v>
      </c>
      <c r="J58" s="88">
        <f>IF('3d_NC-Elec'!K46="-","-",'3d_NC-Elec'!K46)</f>
        <v>19.491</v>
      </c>
      <c r="K58" s="88">
        <f>IF('3d_NC-Elec'!L46="-","-",'3d_NC-Elec'!L46)</f>
        <v>14.234999999999999</v>
      </c>
      <c r="L58" s="88">
        <f>IF('3d_NC-Elec'!M46="-","-",'3d_NC-Elec'!M46)</f>
        <v>14.234999999999999</v>
      </c>
      <c r="M58" s="88">
        <f>IF('3d_NC-Elec'!N46="-","-",'3d_NC-Elec'!N46)</f>
        <v>15.658499999999998</v>
      </c>
      <c r="N58" s="88">
        <f>IF('3d_NC-Elec'!O46="-","-",'3d_NC-Elec'!O46)</f>
        <v>15.658499999999998</v>
      </c>
      <c r="O58" s="139"/>
      <c r="P58" s="88">
        <f>'3d_NC-Elec'!Q46</f>
        <v>15.658499999999998</v>
      </c>
      <c r="Q58" s="88">
        <f>'3d_NC-Elec'!R46</f>
        <v>15.402999999999999</v>
      </c>
      <c r="R58" s="88">
        <f>'3d_NC-Elec'!S46</f>
        <v>15.402999999999999</v>
      </c>
      <c r="S58" s="88">
        <f>'3d_NC-Elec'!T46</f>
        <v>17.155000000000001</v>
      </c>
      <c r="T58" s="88">
        <f>'3d_NC-Elec'!U46</f>
        <v>17.155000000000001</v>
      </c>
      <c r="U58" s="88" t="str">
        <f>'3d_NC-Elec'!V46</f>
        <v>-</v>
      </c>
      <c r="V58" s="88" t="str">
        <f>'3d_NC-Elec'!W46</f>
        <v>-</v>
      </c>
      <c r="W58" s="88" t="str">
        <f>'3d_NC-Elec'!X46</f>
        <v>-</v>
      </c>
      <c r="X58" s="88" t="str">
        <f>'3d_NC-Elec'!Y46</f>
        <v>-</v>
      </c>
      <c r="Y58" s="88" t="str">
        <f>'3d_NC-Elec'!Z46</f>
        <v>-</v>
      </c>
      <c r="Z58" s="88" t="str">
        <f>'3d_NC-Elec'!AA46</f>
        <v>-</v>
      </c>
      <c r="AA58" s="138"/>
    </row>
    <row r="59" spans="1:27" s="140" customFormat="1" ht="11.25">
      <c r="A59" s="137">
        <v>5</v>
      </c>
      <c r="B59" s="323" t="s">
        <v>168</v>
      </c>
      <c r="C59" s="87" t="s">
        <v>136</v>
      </c>
      <c r="D59" s="157" t="s">
        <v>95</v>
      </c>
      <c r="E59" s="324"/>
      <c r="F59" s="139"/>
      <c r="G59" s="88">
        <f>IF('3f_CPIH'!C$16="-","-",'3g_OC_'!$E$9*('3f_CPIH'!C$16/'3f_CPIH'!$G$16))</f>
        <v>39.034507632093934</v>
      </c>
      <c r="H59" s="88">
        <f>IF('3f_CPIH'!D$16="-","-",'3g_OC_'!$E$9*('3f_CPIH'!D$16/'3f_CPIH'!$G$16))</f>
        <v>39.112654794520544</v>
      </c>
      <c r="I59" s="88">
        <f>IF('3f_CPIH'!E$16="-","-",'3g_OC_'!$E$9*('3f_CPIH'!E$16/'3f_CPIH'!$G$16))</f>
        <v>39.229875538160471</v>
      </c>
      <c r="J59" s="88">
        <f>IF('3f_CPIH'!F$16="-","-",'3g_OC_'!$E$9*('3f_CPIH'!F$16/'3f_CPIH'!$G$16))</f>
        <v>39.464317025440316</v>
      </c>
      <c r="K59" s="88">
        <f>IF('3f_CPIH'!G$16="-","-",'3g_OC_'!$E$9*('3f_CPIH'!G$16/'3f_CPIH'!$G$16))</f>
        <v>39.933199999999999</v>
      </c>
      <c r="L59" s="88">
        <f>IF('3f_CPIH'!H$16="-","-",'3g_OC_'!$E$9*('3f_CPIH'!H$16/'3f_CPIH'!$G$16))</f>
        <v>40.441156555772999</v>
      </c>
      <c r="M59" s="88">
        <f>IF('3f_CPIH'!I$16="-","-",'3g_OC_'!$E$9*('3f_CPIH'!I$16/'3f_CPIH'!$G$16))</f>
        <v>41.027260273972601</v>
      </c>
      <c r="N59" s="88">
        <f>IF('3f_CPIH'!J$16="-","-",'3g_OC_'!$E$9*('3f_CPIH'!J$16/'3f_CPIH'!$G$16))</f>
        <v>41.378922504892373</v>
      </c>
      <c r="O59" s="139"/>
      <c r="P59" s="88">
        <f>IF('3f_CPIH'!L$16="-","-",'3g_OC_'!$E$9*('3f_CPIH'!L$16/'3f_CPIH'!$G$16))</f>
        <v>41.378922504892373</v>
      </c>
      <c r="Q59" s="88">
        <f>IF('3f_CPIH'!M$16="-","-",'3g_OC_'!$E$9*('3f_CPIH'!M$16/'3f_CPIH'!$G$16))</f>
        <v>41.847805479452056</v>
      </c>
      <c r="R59" s="88">
        <f>IF('3f_CPIH'!N$16="-","-",'3g_OC_'!$E$9*('3f_CPIH'!N$16/'3f_CPIH'!$G$16))</f>
        <v>42.160394129158512</v>
      </c>
      <c r="S59" s="88">
        <f>IF('3f_CPIH'!O$16="-","-",'3g_OC_'!$E$9*('3f_CPIH'!O$16/'3f_CPIH'!$G$16))</f>
        <v>42.394835616438357</v>
      </c>
      <c r="T59" s="88">
        <f>IF('3f_CPIH'!P$16="-","-",'3g_OC_'!$E$9*('3f_CPIH'!P$16/'3f_CPIH'!$G$16))</f>
        <v>42.512056360078276</v>
      </c>
      <c r="U59" s="88" t="str">
        <f>IF('3f_CPIH'!Q$16="-","-",'3g_OC_'!$E$9*('3f_CPIH'!Q$16/'3f_CPIH'!$G$16))</f>
        <v>-</v>
      </c>
      <c r="V59" s="88" t="str">
        <f>IF('3f_CPIH'!R$16="-","-",'3g_OC_'!$E$9*('3f_CPIH'!R$16/'3f_CPIH'!$G$16))</f>
        <v>-</v>
      </c>
      <c r="W59" s="88" t="str">
        <f>IF('3f_CPIH'!S$16="-","-",'3g_OC_'!$E$9*('3f_CPIH'!S$16/'3f_CPIH'!$G$16))</f>
        <v>-</v>
      </c>
      <c r="X59" s="88" t="str">
        <f>IF('3f_CPIH'!T$16="-","-",'3g_OC_'!$E$9*('3f_CPIH'!T$16/'3f_CPIH'!$G$16))</f>
        <v>-</v>
      </c>
      <c r="Y59" s="88" t="str">
        <f>IF('3f_CPIH'!U$16="-","-",'3g_OC_'!$E$9*('3f_CPIH'!U$16/'3f_CPIH'!$G$16))</f>
        <v>-</v>
      </c>
      <c r="Z59" s="88" t="str">
        <f>IF('3f_CPIH'!V$16="-","-",'3g_OC_'!$E$9*('3f_CPIH'!V$16/'3f_CPIH'!$G$16))</f>
        <v>-</v>
      </c>
      <c r="AA59" s="138"/>
    </row>
    <row r="60" spans="1:27" s="140" customFormat="1" ht="11.25">
      <c r="A60" s="137">
        <v>6</v>
      </c>
      <c r="B60" s="323" t="s">
        <v>168</v>
      </c>
      <c r="C60" s="87" t="s">
        <v>137</v>
      </c>
      <c r="D60" s="157" t="s">
        <v>95</v>
      </c>
      <c r="E60" s="324"/>
      <c r="F60" s="139"/>
      <c r="G60" s="88" t="s">
        <v>132</v>
      </c>
      <c r="H60" s="88" t="s">
        <v>132</v>
      </c>
      <c r="I60" s="88" t="s">
        <v>132</v>
      </c>
      <c r="J60" s="88" t="s">
        <v>132</v>
      </c>
      <c r="K60" s="88">
        <f>IF('3h_SMNCC'!F$37="-","-",'3h_SMNCC'!F$37)</f>
        <v>0</v>
      </c>
      <c r="L60" s="88">
        <f>IF('3h_SMNCC'!G$37="-","-",'3h_SMNCC'!G$37)</f>
        <v>-0.13106672002308281</v>
      </c>
      <c r="M60" s="88">
        <f>IF('3h_SMNCC'!H$37="-","-",'3h_SMNCC'!H$37)</f>
        <v>1.6490085512788448</v>
      </c>
      <c r="N60" s="88">
        <f>IF('3h_SMNCC'!I$37="-","-",'3h_SMNCC'!I$37)</f>
        <v>1.7011698553751105</v>
      </c>
      <c r="O60" s="139"/>
      <c r="P60" s="88">
        <f>IF('3h_SMNCC'!K$37="-","-",'3h_SMNCC'!K$37)</f>
        <v>1.7011698553751105</v>
      </c>
      <c r="Q60" s="88">
        <f>IF('3h_SMNCC'!L$37="-","-",'3h_SMNCC'!L$37)</f>
        <v>3.37071596157242</v>
      </c>
      <c r="R60" s="88">
        <f>IF('3h_SMNCC'!M$37="-","-",'3h_SMNCC'!M$37)</f>
        <v>3.2761312765157915</v>
      </c>
      <c r="S60" s="88">
        <f>IF('3h_SMNCC'!N$37="-","-",'3h_SMNCC'!N$37)</f>
        <v>4.8946129781636989</v>
      </c>
      <c r="T60" s="88">
        <f>IF('3h_SMNCC'!O$37="-","-",'3h_SMNCC'!O$37)</f>
        <v>4.2887571563853468</v>
      </c>
      <c r="U60" s="88" t="str">
        <f>IF('3h_SMNCC'!P$37="-","-",'3h_SMNCC'!P$37)</f>
        <v>-</v>
      </c>
      <c r="V60" s="88" t="str">
        <f>IF('3h_SMNCC'!Q$37="-","-",'3h_SMNCC'!Q$37)</f>
        <v>-</v>
      </c>
      <c r="W60" s="88" t="str">
        <f>IF('3h_SMNCC'!R$37="-","-",'3h_SMNCC'!R$37)</f>
        <v>-</v>
      </c>
      <c r="X60" s="88" t="str">
        <f>IF('3h_SMNCC'!S$37="-","-",'3h_SMNCC'!S$37)</f>
        <v>-</v>
      </c>
      <c r="Y60" s="88" t="str">
        <f>IF('3h_SMNCC'!T$37="-","-",'3h_SMNCC'!T$37)</f>
        <v>-</v>
      </c>
      <c r="Z60" s="88" t="str">
        <f>IF('3h_SMNCC'!U$37="-","-",'3h_SMNCC'!U$37)</f>
        <v>-</v>
      </c>
      <c r="AA60" s="138"/>
    </row>
    <row r="61" spans="1:27" s="140" customFormat="1" ht="11.25">
      <c r="A61" s="137">
        <v>7</v>
      </c>
      <c r="B61" s="323" t="s">
        <v>168</v>
      </c>
      <c r="C61" s="87" t="s">
        <v>124</v>
      </c>
      <c r="D61" s="157" t="s">
        <v>95</v>
      </c>
      <c r="E61" s="324"/>
      <c r="F61" s="139"/>
      <c r="G61" s="88">
        <f>IF('3f_CPIH'!C$16="-","-",'3i_PPM'!$G$9*('3f_CPIH'!C$16/'3f_CPIH'!$G$16))</f>
        <v>23.857918590998043</v>
      </c>
      <c r="H61" s="88">
        <f>IF('3f_CPIH'!D$16="-","-",'3i_PPM'!$G$9*('3f_CPIH'!D$16/'3f_CPIH'!$G$16))</f>
        <v>23.905682191780819</v>
      </c>
      <c r="I61" s="88">
        <f>IF('3f_CPIH'!E$16="-","-",'3i_PPM'!$G$9*('3f_CPIH'!E$16/'3f_CPIH'!$G$16))</f>
        <v>23.977327592954992</v>
      </c>
      <c r="J61" s="88">
        <f>IF('3f_CPIH'!F$16="-","-",'3i_PPM'!$G$9*('3f_CPIH'!F$16/'3f_CPIH'!$G$16))</f>
        <v>24.120618395303325</v>
      </c>
      <c r="K61" s="88">
        <f>IF('3f_CPIH'!G$16="-","-",'3i_PPM'!$G$9*('3f_CPIH'!G$16/'3f_CPIH'!$G$16))</f>
        <v>24.4072</v>
      </c>
      <c r="L61" s="88">
        <f>IF('3f_CPIH'!H$16="-","-",'3i_PPM'!$G$9*('3f_CPIH'!H$16/'3f_CPIH'!$G$16))</f>
        <v>24.717663405088064</v>
      </c>
      <c r="M61" s="88">
        <f>IF('3f_CPIH'!I$16="-","-",'3i_PPM'!$G$9*('3f_CPIH'!I$16/'3f_CPIH'!$G$16))</f>
        <v>25.075890410958902</v>
      </c>
      <c r="N61" s="88">
        <f>IF('3f_CPIH'!J$16="-","-",'3i_PPM'!$G$9*('3f_CPIH'!J$16/'3f_CPIH'!$G$16))</f>
        <v>25.290826614481411</v>
      </c>
      <c r="O61" s="139"/>
      <c r="P61" s="88">
        <f>IF('3f_CPIH'!L$16="-","-",'3i_PPM'!$G$9*('3f_CPIH'!L$16/'3f_CPIH'!$G$16))</f>
        <v>25.290826614481411</v>
      </c>
      <c r="Q61" s="88">
        <f>IF('3f_CPIH'!M$16="-","-",'3i_PPM'!$G$9*('3f_CPIH'!M$16/'3f_CPIH'!$G$16))</f>
        <v>25.577408219178082</v>
      </c>
      <c r="R61" s="88">
        <f>IF('3f_CPIH'!N$16="-","-",'3i_PPM'!$G$9*('3f_CPIH'!N$16/'3f_CPIH'!$G$16))</f>
        <v>25.768462622309197</v>
      </c>
      <c r="S61" s="88">
        <f>IF('3f_CPIH'!O$16="-","-",'3i_PPM'!$G$9*('3f_CPIH'!O$16/'3f_CPIH'!$G$16))</f>
        <v>25.911753424657533</v>
      </c>
      <c r="T61" s="88">
        <f>IF('3f_CPIH'!P$16="-","-",'3i_PPM'!$G$9*('3f_CPIH'!P$16/'3f_CPIH'!$G$16))</f>
        <v>25.983398825831699</v>
      </c>
      <c r="U61" s="88" t="str">
        <f>IF('3f_CPIH'!Q$16="-","-",'3i_PPM'!$G$9*('3f_CPIH'!Q$16/'3f_CPIH'!$G$16))</f>
        <v>-</v>
      </c>
      <c r="V61" s="88" t="str">
        <f>IF('3f_CPIH'!R$16="-","-",'3i_PPM'!$G$9*('3f_CPIH'!R$16/'3f_CPIH'!$G$16))</f>
        <v>-</v>
      </c>
      <c r="W61" s="88" t="str">
        <f>IF('3f_CPIH'!S$16="-","-",'3i_PPM'!$G$9*('3f_CPIH'!S$16/'3f_CPIH'!$G$16))</f>
        <v>-</v>
      </c>
      <c r="X61" s="88" t="str">
        <f>IF('3f_CPIH'!T$16="-","-",'3i_PPM'!$G$9*('3f_CPIH'!T$16/'3f_CPIH'!$G$16))</f>
        <v>-</v>
      </c>
      <c r="Y61" s="88" t="str">
        <f>IF('3f_CPIH'!U$16="-","-",'3i_PPM'!$G$9*('3f_CPIH'!U$16/'3f_CPIH'!$G$16))</f>
        <v>-</v>
      </c>
      <c r="Z61" s="88" t="str">
        <f>IF('3f_CPIH'!V$16="-","-",'3i_PPM'!$G$9*('3f_CPIH'!V$16/'3f_CPIH'!$G$16))</f>
        <v>-</v>
      </c>
      <c r="AA61" s="138"/>
    </row>
    <row r="62" spans="1:27" s="140" customFormat="1" ht="11.25" customHeight="1">
      <c r="A62" s="137">
        <v>9</v>
      </c>
      <c r="B62" s="323" t="s">
        <v>138</v>
      </c>
      <c r="C62" s="87" t="s">
        <v>222</v>
      </c>
      <c r="D62" s="157" t="s">
        <v>95</v>
      </c>
      <c r="E62" s="324"/>
      <c r="F62" s="139"/>
      <c r="G62" s="88">
        <f>IF(G57="-","-",SUM(G55:G61)*'3j_EBIT'!$E$9)</f>
        <v>1.5882764246831682</v>
      </c>
      <c r="H62" s="88">
        <f>IF(H57="-","-",SUM(H55:H61)*'3j_EBIT'!$E$9)</f>
        <v>1.5907150643450079</v>
      </c>
      <c r="I62" s="88">
        <f>IF(I57="-","-",SUM(I55:I61)*'3j_EBIT'!$E$9)</f>
        <v>1.7299098441152019</v>
      </c>
      <c r="J62" s="88">
        <f>IF(J57="-","-",SUM(J55:J61)*'3j_EBIT'!$E$9)</f>
        <v>1.7372257631007202</v>
      </c>
      <c r="K62" s="88">
        <f>IF(K57="-","-",SUM(K55:K61)*'3j_EBIT'!$E$9)</f>
        <v>1.6516043191103196</v>
      </c>
      <c r="L62" s="88">
        <f>IF(L57="-","-",SUM(L55:L61)*'3j_EBIT'!$E$9)</f>
        <v>1.6649169766788694</v>
      </c>
      <c r="M62" s="88">
        <f>IF(M57="-","-",SUM(M55:M61)*'3j_EBIT'!$E$9)</f>
        <v>1.7532645916928287</v>
      </c>
      <c r="N62" s="88">
        <f>IF(N57="-","-",SUM(N55:N61)*'3j_EBIT'!$E$9)</f>
        <v>1.7652487303088433</v>
      </c>
      <c r="O62" s="139"/>
      <c r="P62" s="88">
        <f>IF(P57="-","-",SUM(P55:P61)*'3j_EBIT'!$E$9)</f>
        <v>1.7652487303088433</v>
      </c>
      <c r="Q62" s="88">
        <f>IF(Q57="-","-",SUM(Q55:Q61)*'3j_EBIT'!$E$9)</f>
        <v>1.81050877926374</v>
      </c>
      <c r="R62" s="88">
        <f>IF(R57="-","-",SUM(R55:R61)*'3j_EBIT'!$E$9)</f>
        <v>1.8167488487716503</v>
      </c>
      <c r="S62" s="88">
        <f>IF(S57="-","-",SUM(S55:S61)*'3j_EBIT'!$E$9)</f>
        <v>1.8925557797871944</v>
      </c>
      <c r="T62" s="88">
        <f>IF(T57="-","-",SUM(T55:T61)*'3j_EBIT'!$E$9)</f>
        <v>1.8784720410058093</v>
      </c>
      <c r="U62" s="88" t="str">
        <f>IF(U57="-","-",SUM(U55:U61)*'3j_EBIT'!$E$9)</f>
        <v>-</v>
      </c>
      <c r="V62" s="88" t="str">
        <f>IF(V57="-","-",SUM(V55:V61)*'3j_EBIT'!$E$9)</f>
        <v>-</v>
      </c>
      <c r="W62" s="88" t="str">
        <f>IF(W57="-","-",SUM(W55:W61)*'3j_EBIT'!$E$9)</f>
        <v>-</v>
      </c>
      <c r="X62" s="88" t="str">
        <f>IF(X57="-","-",SUM(X55:X61)*'3j_EBIT'!$E$9)</f>
        <v>-</v>
      </c>
      <c r="Y62" s="88" t="str">
        <f>IF(Y57="-","-",SUM(Y55:Y61)*'3j_EBIT'!$E$9)</f>
        <v>-</v>
      </c>
      <c r="Z62" s="88" t="str">
        <f>IF(Z57="-","-",SUM(Z55:Z61)*'3j_EBIT'!$E$9)</f>
        <v>-</v>
      </c>
      <c r="AA62" s="138"/>
    </row>
    <row r="63" spans="1:27" s="140" customFormat="1" ht="11.25" customHeight="1">
      <c r="A63" s="137">
        <v>10</v>
      </c>
      <c r="B63" s="323" t="s">
        <v>223</v>
      </c>
      <c r="C63" s="151" t="s">
        <v>224</v>
      </c>
      <c r="D63" s="157" t="s">
        <v>95</v>
      </c>
      <c r="E63" s="325"/>
      <c r="F63" s="139"/>
      <c r="G63" s="88">
        <f>IF(G59="-","-",SUM(G55:G57,G59:G62)*'3k_HAP'!$E$10)</f>
        <v>1.0400594739306817</v>
      </c>
      <c r="H63" s="88">
        <f>IF(H59="-","-",SUM(H55:H57,H59:H62)*'3k_HAP'!$E$10)</f>
        <v>1.0419386375381192</v>
      </c>
      <c r="I63" s="88">
        <f>IF(I59="-","-",SUM(I55:I57,I59:I62)*'3k_HAP'!$E$10)</f>
        <v>1.0476638251083734</v>
      </c>
      <c r="J63" s="88">
        <f>IF(J59="-","-",SUM(J55:J57,J59:J62)*'3k_HAP'!$E$10)</f>
        <v>1.0533013159306868</v>
      </c>
      <c r="K63" s="88">
        <f>IF(K59="-","-",SUM(K55:K57,K59:K62)*'3k_HAP'!$E$10)</f>
        <v>1.0642763570008085</v>
      </c>
      <c r="L63" s="88">
        <f>IF(L59="-","-",SUM(L55:L57,L59:L62)*'3k_HAP'!$E$10)</f>
        <v>1.0745348064193785</v>
      </c>
      <c r="M63" s="88">
        <f>IF(M59="-","-",SUM(M55:M57,M59:M62)*'3k_HAP'!$E$10)</f>
        <v>1.1217721269792249</v>
      </c>
      <c r="N63" s="88">
        <f>IF(N59="-","-",SUM(N55:N57,N59:N62)*'3k_HAP'!$E$10)</f>
        <v>1.1310068480846449</v>
      </c>
      <c r="O63" s="139"/>
      <c r="P63" s="88">
        <f>IF(P59="-","-",SUM(P55:P57,P59:P62)*'3k_HAP'!$E$10)</f>
        <v>1.1310068480846449</v>
      </c>
      <c r="Q63" s="88">
        <f>IF(Q59="-","-",SUM(Q55:Q57,Q59:Q62)*'3k_HAP'!$E$10)</f>
        <v>1.1696240500603532</v>
      </c>
      <c r="R63" s="88">
        <f>IF(R59="-","-",SUM(R55:R57,R59:R62)*'3k_HAP'!$E$10)</f>
        <v>1.1744325142671153</v>
      </c>
      <c r="S63" s="88">
        <f>IF(S59="-","-",SUM(S55:S57,S59:S62)*'3k_HAP'!$E$10)</f>
        <v>1.2071966832437515</v>
      </c>
      <c r="T63" s="88">
        <f>IF(T59="-","-",SUM(T55:T57,T59:T62)*'3k_HAP'!$E$10)</f>
        <v>1.1963440551212865</v>
      </c>
      <c r="U63" s="88" t="str">
        <f>IF(U59="-","-",SUM(U55:U57,U59:U62)*'3k_HAP'!$E$10)</f>
        <v>-</v>
      </c>
      <c r="V63" s="88" t="str">
        <f>IF(V59="-","-",SUM(V55:V57,V59:V62)*'3k_HAP'!$E$10)</f>
        <v>-</v>
      </c>
      <c r="W63" s="88" t="str">
        <f>IF(W59="-","-",SUM(W55:W57,W59:W62)*'3k_HAP'!$E$10)</f>
        <v>-</v>
      </c>
      <c r="X63" s="88" t="str">
        <f>IF(X59="-","-",SUM(X55:X57,X59:X62)*'3k_HAP'!$E$10)</f>
        <v>-</v>
      </c>
      <c r="Y63" s="88" t="str">
        <f>IF(Y59="-","-",SUM(Y55:Y57,Y59:Y62)*'3k_HAP'!$E$10)</f>
        <v>-</v>
      </c>
      <c r="Z63" s="88" t="str">
        <f>IF(Z59="-","-",SUM(Z55:Z57,Z59:Z62)*'3k_HAP'!$E$10)</f>
        <v>-</v>
      </c>
      <c r="AA63" s="138"/>
    </row>
    <row r="64" spans="1:27" s="140" customFormat="1" ht="11.25" customHeight="1">
      <c r="A64" s="137">
        <v>11</v>
      </c>
      <c r="B64" s="323" t="s">
        <v>225</v>
      </c>
      <c r="C64" s="87" t="str">
        <f>B64&amp;"_"&amp;D64</f>
        <v>Total_Midlands</v>
      </c>
      <c r="D64" s="157" t="s">
        <v>95</v>
      </c>
      <c r="E64" s="324"/>
      <c r="F64" s="139"/>
      <c r="G64" s="88">
        <f t="shared" ref="G64:N64" si="8">IF(G59="-","-",SUM(G55:G63))</f>
        <v>84.633520981387932</v>
      </c>
      <c r="H64" s="88">
        <f t="shared" si="8"/>
        <v>84.763749547866595</v>
      </c>
      <c r="I64" s="88">
        <f t="shared" si="8"/>
        <v>92.095512749934116</v>
      </c>
      <c r="J64" s="88">
        <f t="shared" si="8"/>
        <v>92.486198449370121</v>
      </c>
      <c r="K64" s="88">
        <f t="shared" si="8"/>
        <v>87.990783562847994</v>
      </c>
      <c r="L64" s="88">
        <f t="shared" si="8"/>
        <v>88.701707910673079</v>
      </c>
      <c r="M64" s="88">
        <f t="shared" si="8"/>
        <v>93.398817785009754</v>
      </c>
      <c r="N64" s="88">
        <f t="shared" si="8"/>
        <v>94.038796383269741</v>
      </c>
      <c r="O64" s="139"/>
      <c r="P64" s="88">
        <f t="shared" ref="P64:Z64" si="9">IF(P59="-","-",SUM(P55:P63))</f>
        <v>94.038796383269741</v>
      </c>
      <c r="Q64" s="88">
        <f t="shared" si="9"/>
        <v>96.459520441041363</v>
      </c>
      <c r="R64" s="88">
        <f t="shared" si="9"/>
        <v>96.792753480534131</v>
      </c>
      <c r="S64" s="88">
        <f t="shared" si="9"/>
        <v>100.81535447600049</v>
      </c>
      <c r="T64" s="88">
        <f t="shared" si="9"/>
        <v>100.06325274450634</v>
      </c>
      <c r="U64" s="88" t="str">
        <f t="shared" si="9"/>
        <v>-</v>
      </c>
      <c r="V64" s="88" t="str">
        <f t="shared" si="9"/>
        <v>-</v>
      </c>
      <c r="W64" s="88" t="str">
        <f t="shared" si="9"/>
        <v>-</v>
      </c>
      <c r="X64" s="88" t="str">
        <f t="shared" si="9"/>
        <v>-</v>
      </c>
      <c r="Y64" s="88" t="str">
        <f t="shared" si="9"/>
        <v>-</v>
      </c>
      <c r="Z64" s="88" t="str">
        <f t="shared" si="9"/>
        <v>-</v>
      </c>
      <c r="AA64" s="138"/>
    </row>
    <row r="65" spans="1:27" s="140" customFormat="1" ht="11.25" customHeight="1">
      <c r="A65" s="137">
        <v>1</v>
      </c>
      <c r="B65" s="326" t="s">
        <v>155</v>
      </c>
      <c r="C65" s="152" t="s">
        <v>131</v>
      </c>
      <c r="D65" s="158" t="s">
        <v>85</v>
      </c>
      <c r="E65" s="327"/>
      <c r="F65" s="139"/>
      <c r="G65" s="155" t="s">
        <v>132</v>
      </c>
      <c r="H65" s="155" t="s">
        <v>132</v>
      </c>
      <c r="I65" s="155" t="s">
        <v>132</v>
      </c>
      <c r="J65" s="155" t="s">
        <v>132</v>
      </c>
      <c r="K65" s="155" t="s">
        <v>132</v>
      </c>
      <c r="L65" s="155" t="s">
        <v>132</v>
      </c>
      <c r="M65" s="155" t="s">
        <v>132</v>
      </c>
      <c r="N65" s="155" t="s">
        <v>132</v>
      </c>
      <c r="O65" s="139"/>
      <c r="P65" s="155" t="s">
        <v>132</v>
      </c>
      <c r="Q65" s="155" t="s">
        <v>132</v>
      </c>
      <c r="R65" s="155" t="s">
        <v>132</v>
      </c>
      <c r="S65" s="155" t="s">
        <v>132</v>
      </c>
      <c r="T65" s="155" t="s">
        <v>132</v>
      </c>
      <c r="U65" s="155" t="s">
        <v>132</v>
      </c>
      <c r="V65" s="155" t="s">
        <v>132</v>
      </c>
      <c r="W65" s="155" t="s">
        <v>132</v>
      </c>
      <c r="X65" s="155" t="s">
        <v>132</v>
      </c>
      <c r="Y65" s="155" t="s">
        <v>132</v>
      </c>
      <c r="Z65" s="155" t="s">
        <v>132</v>
      </c>
      <c r="AA65" s="138"/>
    </row>
    <row r="66" spans="1:27" s="140" customFormat="1" ht="11.25" customHeight="1">
      <c r="A66" s="137">
        <v>2</v>
      </c>
      <c r="B66" s="326" t="s">
        <v>155</v>
      </c>
      <c r="C66" s="152" t="s">
        <v>133</v>
      </c>
      <c r="D66" s="158" t="s">
        <v>85</v>
      </c>
      <c r="E66" s="327"/>
      <c r="F66" s="139"/>
      <c r="G66" s="155" t="s">
        <v>132</v>
      </c>
      <c r="H66" s="155" t="s">
        <v>132</v>
      </c>
      <c r="I66" s="155" t="s">
        <v>132</v>
      </c>
      <c r="J66" s="155" t="s">
        <v>132</v>
      </c>
      <c r="K66" s="155" t="s">
        <v>132</v>
      </c>
      <c r="L66" s="155" t="s">
        <v>132</v>
      </c>
      <c r="M66" s="155" t="s">
        <v>132</v>
      </c>
      <c r="N66" s="155" t="s">
        <v>132</v>
      </c>
      <c r="O66" s="139"/>
      <c r="P66" s="155" t="s">
        <v>132</v>
      </c>
      <c r="Q66" s="155" t="s">
        <v>132</v>
      </c>
      <c r="R66" s="155" t="s">
        <v>132</v>
      </c>
      <c r="S66" s="155" t="s">
        <v>132</v>
      </c>
      <c r="T66" s="155" t="s">
        <v>132</v>
      </c>
      <c r="U66" s="155" t="s">
        <v>132</v>
      </c>
      <c r="V66" s="155" t="s">
        <v>132</v>
      </c>
      <c r="W66" s="155" t="s">
        <v>132</v>
      </c>
      <c r="X66" s="155" t="s">
        <v>132</v>
      </c>
      <c r="Y66" s="155" t="s">
        <v>132</v>
      </c>
      <c r="Z66" s="155" t="s">
        <v>132</v>
      </c>
      <c r="AA66" s="138"/>
    </row>
    <row r="67" spans="1:27" s="140" customFormat="1" ht="11.25">
      <c r="A67" s="137">
        <v>3</v>
      </c>
      <c r="B67" s="326" t="s">
        <v>220</v>
      </c>
      <c r="C67" s="152" t="s">
        <v>134</v>
      </c>
      <c r="D67" s="158" t="s">
        <v>85</v>
      </c>
      <c r="E67" s="327"/>
      <c r="F67" s="139"/>
      <c r="G67" s="155">
        <f>IF('3c_PC'!G14="-","-",'3c_PC'!G61)</f>
        <v>6.5567588596821027</v>
      </c>
      <c r="H67" s="155">
        <f>IF('3c_PC'!H14="-","-",'3c_PC'!H61)</f>
        <v>6.5567588596821027</v>
      </c>
      <c r="I67" s="155">
        <f>IF('3c_PC'!I14="-","-",'3c_PC'!I61)</f>
        <v>6.6197359495950758</v>
      </c>
      <c r="J67" s="155">
        <f>IF('3c_PC'!J14="-","-",'3c_PC'!J61)</f>
        <v>6.6197359495950758</v>
      </c>
      <c r="K67" s="155">
        <f>IF('3c_PC'!K14="-","-",'3c_PC'!K61)</f>
        <v>6.6995028867368616</v>
      </c>
      <c r="L67" s="155">
        <f>IF('3c_PC'!L14="-","-",'3c_PC'!L61)</f>
        <v>6.6995028867368616</v>
      </c>
      <c r="M67" s="155">
        <f>IF('3c_PC'!M14="-","-",'3c_PC'!M61)</f>
        <v>7.1131218301273513</v>
      </c>
      <c r="N67" s="155">
        <f>IF('3c_PC'!N14="-","-",'3c_PC'!N61)</f>
        <v>7.1131218301273513</v>
      </c>
      <c r="O67" s="139"/>
      <c r="P67" s="155">
        <f>'3c_PC'!P61</f>
        <v>7.1131218301273513</v>
      </c>
      <c r="Q67" s="155">
        <f>'3c_PC'!Q61</f>
        <v>7.2804579515147188</v>
      </c>
      <c r="R67" s="155">
        <f>'3c_PC'!R61</f>
        <v>7.1935840895118579</v>
      </c>
      <c r="S67" s="155">
        <f>'3c_PC'!S61</f>
        <v>7.3593999937099728</v>
      </c>
      <c r="T67" s="155">
        <f>'3c_PC'!T61</f>
        <v>7.0492243060839304</v>
      </c>
      <c r="U67" s="155" t="str">
        <f>'3c_PC'!U61</f>
        <v>-</v>
      </c>
      <c r="V67" s="155" t="str">
        <f>'3c_PC'!V61</f>
        <v>-</v>
      </c>
      <c r="W67" s="155" t="str">
        <f>'3c_PC'!W61</f>
        <v>-</v>
      </c>
      <c r="X67" s="155" t="str">
        <f>'3c_PC'!X61</f>
        <v>-</v>
      </c>
      <c r="Y67" s="155" t="str">
        <f>'3c_PC'!Y61</f>
        <v>-</v>
      </c>
      <c r="Z67" s="155" t="str">
        <f>'3c_PC'!Z61</f>
        <v>-</v>
      </c>
      <c r="AA67" s="138"/>
    </row>
    <row r="68" spans="1:27" s="140" customFormat="1" ht="11.25">
      <c r="A68" s="137">
        <v>4</v>
      </c>
      <c r="B68" s="326" t="s">
        <v>221</v>
      </c>
      <c r="C68" s="152" t="s">
        <v>135</v>
      </c>
      <c r="D68" s="158" t="s">
        <v>85</v>
      </c>
      <c r="E68" s="327"/>
      <c r="F68" s="139"/>
      <c r="G68" s="155">
        <f>IF('3d_NC-Elec'!H47="-","-",'3d_NC-Elec'!H47)</f>
        <v>34.5655</v>
      </c>
      <c r="H68" s="155">
        <f>IF('3d_NC-Elec'!I47="-","-",'3d_NC-Elec'!I47)</f>
        <v>34.5655</v>
      </c>
      <c r="I68" s="155">
        <f>IF('3d_NC-Elec'!J47="-","-",'3d_NC-Elec'!J47)</f>
        <v>19.564</v>
      </c>
      <c r="J68" s="155">
        <f>IF('3d_NC-Elec'!K47="-","-",'3d_NC-Elec'!K47)</f>
        <v>19.564</v>
      </c>
      <c r="K68" s="155">
        <f>IF('3d_NC-Elec'!L47="-","-",'3d_NC-Elec'!L47)</f>
        <v>17.848499999999998</v>
      </c>
      <c r="L68" s="155">
        <f>IF('3d_NC-Elec'!M47="-","-",'3d_NC-Elec'!M47)</f>
        <v>17.848499999999998</v>
      </c>
      <c r="M68" s="155">
        <f>IF('3d_NC-Elec'!N47="-","-",'3d_NC-Elec'!N47)</f>
        <v>19.637</v>
      </c>
      <c r="N68" s="155">
        <f>IF('3d_NC-Elec'!O47="-","-",'3d_NC-Elec'!O47)</f>
        <v>19.637</v>
      </c>
      <c r="O68" s="139"/>
      <c r="P68" s="155">
        <f>'3d_NC-Elec'!Q47</f>
        <v>19.637</v>
      </c>
      <c r="Q68" s="155">
        <f>'3d_NC-Elec'!R47</f>
        <v>20.330500000000001</v>
      </c>
      <c r="R68" s="155">
        <f>'3d_NC-Elec'!S47</f>
        <v>20.330500000000001</v>
      </c>
      <c r="S68" s="155">
        <f>'3d_NC-Elec'!T47</f>
        <v>24.418500000000005</v>
      </c>
      <c r="T68" s="155">
        <f>'3d_NC-Elec'!U47</f>
        <v>24.418500000000005</v>
      </c>
      <c r="U68" s="155" t="str">
        <f>'3d_NC-Elec'!V47</f>
        <v>-</v>
      </c>
      <c r="V68" s="155" t="str">
        <f>'3d_NC-Elec'!W47</f>
        <v>-</v>
      </c>
      <c r="W68" s="155" t="str">
        <f>'3d_NC-Elec'!X47</f>
        <v>-</v>
      </c>
      <c r="X68" s="155" t="str">
        <f>'3d_NC-Elec'!Y47</f>
        <v>-</v>
      </c>
      <c r="Y68" s="155" t="str">
        <f>'3d_NC-Elec'!Z47</f>
        <v>-</v>
      </c>
      <c r="Z68" s="155" t="str">
        <f>'3d_NC-Elec'!AA47</f>
        <v>-</v>
      </c>
      <c r="AA68" s="138"/>
    </row>
    <row r="69" spans="1:27" s="140" customFormat="1" ht="11.25">
      <c r="A69" s="137">
        <v>5</v>
      </c>
      <c r="B69" s="326" t="s">
        <v>168</v>
      </c>
      <c r="C69" s="152" t="s">
        <v>136</v>
      </c>
      <c r="D69" s="158" t="s">
        <v>85</v>
      </c>
      <c r="E69" s="327"/>
      <c r="F69" s="139"/>
      <c r="G69" s="155">
        <f>IF('3f_CPIH'!C$16="-","-",'3g_OC_'!$E$9*('3f_CPIH'!C$16/'3f_CPIH'!$G$16))</f>
        <v>39.034507632093934</v>
      </c>
      <c r="H69" s="155">
        <f>IF('3f_CPIH'!D$16="-","-",'3g_OC_'!$E$9*('3f_CPIH'!D$16/'3f_CPIH'!$G$16))</f>
        <v>39.112654794520544</v>
      </c>
      <c r="I69" s="155">
        <f>IF('3f_CPIH'!E$16="-","-",'3g_OC_'!$E$9*('3f_CPIH'!E$16/'3f_CPIH'!$G$16))</f>
        <v>39.229875538160471</v>
      </c>
      <c r="J69" s="155">
        <f>IF('3f_CPIH'!F$16="-","-",'3g_OC_'!$E$9*('3f_CPIH'!F$16/'3f_CPIH'!$G$16))</f>
        <v>39.464317025440316</v>
      </c>
      <c r="K69" s="155">
        <f>IF('3f_CPIH'!G$16="-","-",'3g_OC_'!$E$9*('3f_CPIH'!G$16/'3f_CPIH'!$G$16))</f>
        <v>39.933199999999999</v>
      </c>
      <c r="L69" s="155">
        <f>IF('3f_CPIH'!H$16="-","-",'3g_OC_'!$E$9*('3f_CPIH'!H$16/'3f_CPIH'!$G$16))</f>
        <v>40.441156555772999</v>
      </c>
      <c r="M69" s="155">
        <f>IF('3f_CPIH'!I$16="-","-",'3g_OC_'!$E$9*('3f_CPIH'!I$16/'3f_CPIH'!$G$16))</f>
        <v>41.027260273972601</v>
      </c>
      <c r="N69" s="155">
        <f>IF('3f_CPIH'!J$16="-","-",'3g_OC_'!$E$9*('3f_CPIH'!J$16/'3f_CPIH'!$G$16))</f>
        <v>41.378922504892373</v>
      </c>
      <c r="O69" s="139"/>
      <c r="P69" s="155">
        <f>IF('3f_CPIH'!L$16="-","-",'3g_OC_'!$E$9*('3f_CPIH'!L$16/'3f_CPIH'!$G$16))</f>
        <v>41.378922504892373</v>
      </c>
      <c r="Q69" s="155">
        <f>IF('3f_CPIH'!M$16="-","-",'3g_OC_'!$E$9*('3f_CPIH'!M$16/'3f_CPIH'!$G$16))</f>
        <v>41.847805479452056</v>
      </c>
      <c r="R69" s="155">
        <f>IF('3f_CPIH'!N$16="-","-",'3g_OC_'!$E$9*('3f_CPIH'!N$16/'3f_CPIH'!$G$16))</f>
        <v>42.160394129158512</v>
      </c>
      <c r="S69" s="155">
        <f>IF('3f_CPIH'!O$16="-","-",'3g_OC_'!$E$9*('3f_CPIH'!O$16/'3f_CPIH'!$G$16))</f>
        <v>42.394835616438357</v>
      </c>
      <c r="T69" s="155">
        <f>IF('3f_CPIH'!P$16="-","-",'3g_OC_'!$E$9*('3f_CPIH'!P$16/'3f_CPIH'!$G$16))</f>
        <v>42.512056360078276</v>
      </c>
      <c r="U69" s="155" t="str">
        <f>IF('3f_CPIH'!Q$16="-","-",'3g_OC_'!$E$9*('3f_CPIH'!Q$16/'3f_CPIH'!$G$16))</f>
        <v>-</v>
      </c>
      <c r="V69" s="155" t="str">
        <f>IF('3f_CPIH'!R$16="-","-",'3g_OC_'!$E$9*('3f_CPIH'!R$16/'3f_CPIH'!$G$16))</f>
        <v>-</v>
      </c>
      <c r="W69" s="155" t="str">
        <f>IF('3f_CPIH'!S$16="-","-",'3g_OC_'!$E$9*('3f_CPIH'!S$16/'3f_CPIH'!$G$16))</f>
        <v>-</v>
      </c>
      <c r="X69" s="155" t="str">
        <f>IF('3f_CPIH'!T$16="-","-",'3g_OC_'!$E$9*('3f_CPIH'!T$16/'3f_CPIH'!$G$16))</f>
        <v>-</v>
      </c>
      <c r="Y69" s="155" t="str">
        <f>IF('3f_CPIH'!U$16="-","-",'3g_OC_'!$E$9*('3f_CPIH'!U$16/'3f_CPIH'!$G$16))</f>
        <v>-</v>
      </c>
      <c r="Z69" s="155" t="str">
        <f>IF('3f_CPIH'!V$16="-","-",'3g_OC_'!$E$9*('3f_CPIH'!V$16/'3f_CPIH'!$G$16))</f>
        <v>-</v>
      </c>
      <c r="AA69" s="138"/>
    </row>
    <row r="70" spans="1:27" s="140" customFormat="1" ht="11.25">
      <c r="A70" s="137">
        <v>6</v>
      </c>
      <c r="B70" s="326" t="s">
        <v>168</v>
      </c>
      <c r="C70" s="152" t="s">
        <v>137</v>
      </c>
      <c r="D70" s="158" t="s">
        <v>85</v>
      </c>
      <c r="E70" s="327"/>
      <c r="F70" s="139"/>
      <c r="G70" s="155" t="s">
        <v>132</v>
      </c>
      <c r="H70" s="155" t="s">
        <v>132</v>
      </c>
      <c r="I70" s="155" t="s">
        <v>132</v>
      </c>
      <c r="J70" s="155" t="s">
        <v>132</v>
      </c>
      <c r="K70" s="155">
        <f>IF('3h_SMNCC'!F$37="-","-",'3h_SMNCC'!F$37)</f>
        <v>0</v>
      </c>
      <c r="L70" s="155">
        <f>IF('3h_SMNCC'!G$37="-","-",'3h_SMNCC'!G$37)</f>
        <v>-0.13106672002308281</v>
      </c>
      <c r="M70" s="155">
        <f>IF('3h_SMNCC'!H$37="-","-",'3h_SMNCC'!H$37)</f>
        <v>1.6490085512788448</v>
      </c>
      <c r="N70" s="155">
        <f>IF('3h_SMNCC'!I$37="-","-",'3h_SMNCC'!I$37)</f>
        <v>1.7011698553751105</v>
      </c>
      <c r="O70" s="139"/>
      <c r="P70" s="155">
        <f>IF('3h_SMNCC'!K$37="-","-",'3h_SMNCC'!K$37)</f>
        <v>1.7011698553751105</v>
      </c>
      <c r="Q70" s="155">
        <f>IF('3h_SMNCC'!L$37="-","-",'3h_SMNCC'!L$37)</f>
        <v>3.37071596157242</v>
      </c>
      <c r="R70" s="155">
        <f>IF('3h_SMNCC'!M$37="-","-",'3h_SMNCC'!M$37)</f>
        <v>3.2761312765157915</v>
      </c>
      <c r="S70" s="155">
        <f>IF('3h_SMNCC'!N$37="-","-",'3h_SMNCC'!N$37)</f>
        <v>4.8946129781636989</v>
      </c>
      <c r="T70" s="155">
        <f>IF('3h_SMNCC'!O$37="-","-",'3h_SMNCC'!O$37)</f>
        <v>4.2887571563853468</v>
      </c>
      <c r="U70" s="155" t="str">
        <f>IF('3h_SMNCC'!P$37="-","-",'3h_SMNCC'!P$37)</f>
        <v>-</v>
      </c>
      <c r="V70" s="155" t="str">
        <f>IF('3h_SMNCC'!Q$37="-","-",'3h_SMNCC'!Q$37)</f>
        <v>-</v>
      </c>
      <c r="W70" s="155" t="str">
        <f>IF('3h_SMNCC'!R$37="-","-",'3h_SMNCC'!R$37)</f>
        <v>-</v>
      </c>
      <c r="X70" s="155" t="str">
        <f>IF('3h_SMNCC'!S$37="-","-",'3h_SMNCC'!S$37)</f>
        <v>-</v>
      </c>
      <c r="Y70" s="155" t="str">
        <f>IF('3h_SMNCC'!T$37="-","-",'3h_SMNCC'!T$37)</f>
        <v>-</v>
      </c>
      <c r="Z70" s="155" t="str">
        <f>IF('3h_SMNCC'!U$37="-","-",'3h_SMNCC'!U$37)</f>
        <v>-</v>
      </c>
      <c r="AA70" s="138"/>
    </row>
    <row r="71" spans="1:27" s="140" customFormat="1" ht="11.25" customHeight="1">
      <c r="A71" s="137">
        <v>7</v>
      </c>
      <c r="B71" s="326" t="s">
        <v>168</v>
      </c>
      <c r="C71" s="152" t="s">
        <v>124</v>
      </c>
      <c r="D71" s="158" t="s">
        <v>85</v>
      </c>
      <c r="E71" s="327"/>
      <c r="F71" s="139"/>
      <c r="G71" s="155">
        <f>IF('3f_CPIH'!C$16="-","-",'3i_PPM'!$G$9*('3f_CPIH'!C$16/'3f_CPIH'!$G$16))</f>
        <v>23.857918590998043</v>
      </c>
      <c r="H71" s="155">
        <f>IF('3f_CPIH'!D$16="-","-",'3i_PPM'!$G$9*('3f_CPIH'!D$16/'3f_CPIH'!$G$16))</f>
        <v>23.905682191780819</v>
      </c>
      <c r="I71" s="155">
        <f>IF('3f_CPIH'!E$16="-","-",'3i_PPM'!$G$9*('3f_CPIH'!E$16/'3f_CPIH'!$G$16))</f>
        <v>23.977327592954992</v>
      </c>
      <c r="J71" s="155">
        <f>IF('3f_CPIH'!F$16="-","-",'3i_PPM'!$G$9*('3f_CPIH'!F$16/'3f_CPIH'!$G$16))</f>
        <v>24.120618395303325</v>
      </c>
      <c r="K71" s="155">
        <f>IF('3f_CPIH'!G$16="-","-",'3i_PPM'!$G$9*('3f_CPIH'!G$16/'3f_CPIH'!$G$16))</f>
        <v>24.4072</v>
      </c>
      <c r="L71" s="155">
        <f>IF('3f_CPIH'!H$16="-","-",'3i_PPM'!$G$9*('3f_CPIH'!H$16/'3f_CPIH'!$G$16))</f>
        <v>24.717663405088064</v>
      </c>
      <c r="M71" s="155">
        <f>IF('3f_CPIH'!I$16="-","-",'3i_PPM'!$G$9*('3f_CPIH'!I$16/'3f_CPIH'!$G$16))</f>
        <v>25.075890410958902</v>
      </c>
      <c r="N71" s="155">
        <f>IF('3f_CPIH'!J$16="-","-",'3i_PPM'!$G$9*('3f_CPIH'!J$16/'3f_CPIH'!$G$16))</f>
        <v>25.290826614481411</v>
      </c>
      <c r="O71" s="139"/>
      <c r="P71" s="155">
        <f>IF('3f_CPIH'!L$16="-","-",'3i_PPM'!$G$9*('3f_CPIH'!L$16/'3f_CPIH'!$G$16))</f>
        <v>25.290826614481411</v>
      </c>
      <c r="Q71" s="155">
        <f>IF('3f_CPIH'!M$16="-","-",'3i_PPM'!$G$9*('3f_CPIH'!M$16/'3f_CPIH'!$G$16))</f>
        <v>25.577408219178082</v>
      </c>
      <c r="R71" s="155">
        <f>IF('3f_CPIH'!N$16="-","-",'3i_PPM'!$G$9*('3f_CPIH'!N$16/'3f_CPIH'!$G$16))</f>
        <v>25.768462622309197</v>
      </c>
      <c r="S71" s="155">
        <f>IF('3f_CPIH'!O$16="-","-",'3i_PPM'!$G$9*('3f_CPIH'!O$16/'3f_CPIH'!$G$16))</f>
        <v>25.911753424657533</v>
      </c>
      <c r="T71" s="155">
        <f>IF('3f_CPIH'!P$16="-","-",'3i_PPM'!$G$9*('3f_CPIH'!P$16/'3f_CPIH'!$G$16))</f>
        <v>25.983398825831699</v>
      </c>
      <c r="U71" s="155" t="str">
        <f>IF('3f_CPIH'!Q$16="-","-",'3i_PPM'!$G$9*('3f_CPIH'!Q$16/'3f_CPIH'!$G$16))</f>
        <v>-</v>
      </c>
      <c r="V71" s="155" t="str">
        <f>IF('3f_CPIH'!R$16="-","-",'3i_PPM'!$G$9*('3f_CPIH'!R$16/'3f_CPIH'!$G$16))</f>
        <v>-</v>
      </c>
      <c r="W71" s="155" t="str">
        <f>IF('3f_CPIH'!S$16="-","-",'3i_PPM'!$G$9*('3f_CPIH'!S$16/'3f_CPIH'!$G$16))</f>
        <v>-</v>
      </c>
      <c r="X71" s="155" t="str">
        <f>IF('3f_CPIH'!T$16="-","-",'3i_PPM'!$G$9*('3f_CPIH'!T$16/'3f_CPIH'!$G$16))</f>
        <v>-</v>
      </c>
      <c r="Y71" s="155" t="str">
        <f>IF('3f_CPIH'!U$16="-","-",'3i_PPM'!$G$9*('3f_CPIH'!U$16/'3f_CPIH'!$G$16))</f>
        <v>-</v>
      </c>
      <c r="Z71" s="155" t="str">
        <f>IF('3f_CPIH'!V$16="-","-",'3i_PPM'!$G$9*('3f_CPIH'!V$16/'3f_CPIH'!$G$16))</f>
        <v>-</v>
      </c>
      <c r="AA71" s="138"/>
    </row>
    <row r="72" spans="1:27" s="140" customFormat="1" ht="11.25" customHeight="1">
      <c r="A72" s="137">
        <v>9</v>
      </c>
      <c r="B72" s="326" t="s">
        <v>138</v>
      </c>
      <c r="C72" s="152" t="s">
        <v>222</v>
      </c>
      <c r="D72" s="158" t="s">
        <v>85</v>
      </c>
      <c r="E72" s="327"/>
      <c r="F72" s="139"/>
      <c r="G72" s="155">
        <f>IF(G67="-","-",SUM(G65:G71)*'3j_EBIT'!$E$9)</f>
        <v>2.0145564206831685</v>
      </c>
      <c r="H72" s="155">
        <f>IF(H67="-","-",SUM(H65:H71)*'3j_EBIT'!$E$9)</f>
        <v>2.0169950603450078</v>
      </c>
      <c r="I72" s="155">
        <f>IF(I67="-","-",SUM(I65:I71)*'3j_EBIT'!$E$9)</f>
        <v>1.7313237081152018</v>
      </c>
      <c r="J72" s="155">
        <f>IF(J67="-","-",SUM(J65:J71)*'3j_EBIT'!$E$9)</f>
        <v>1.7386396271007203</v>
      </c>
      <c r="K72" s="155">
        <f>IF(K67="-","-",SUM(K65:K71)*'3j_EBIT'!$E$9)</f>
        <v>1.7215905871103196</v>
      </c>
      <c r="L72" s="155">
        <f>IF(L67="-","-",SUM(L65:L71)*'3j_EBIT'!$E$9)</f>
        <v>1.7349032446788695</v>
      </c>
      <c r="M72" s="155">
        <f>IF(M67="-","-",SUM(M65:M71)*'3j_EBIT'!$E$9)</f>
        <v>1.8303201796928286</v>
      </c>
      <c r="N72" s="155">
        <f>IF(N67="-","-",SUM(N65:N71)*'3j_EBIT'!$E$9)</f>
        <v>1.8423043183088434</v>
      </c>
      <c r="O72" s="139"/>
      <c r="P72" s="155">
        <f>IF(P67="-","-",SUM(P65:P71)*'3j_EBIT'!$E$9)</f>
        <v>1.8423043183088434</v>
      </c>
      <c r="Q72" s="155">
        <f>IF(Q67="-","-",SUM(Q65:Q71)*'3j_EBIT'!$E$9)</f>
        <v>1.90594459926374</v>
      </c>
      <c r="R72" s="155">
        <f>IF(R67="-","-",SUM(R65:R71)*'3j_EBIT'!$E$9)</f>
        <v>1.9121846687716502</v>
      </c>
      <c r="S72" s="155">
        <f>IF(S67="-","-",SUM(S65:S71)*'3j_EBIT'!$E$9)</f>
        <v>2.0332352477871947</v>
      </c>
      <c r="T72" s="155">
        <f>IF(T67="-","-",SUM(T65:T71)*'3j_EBIT'!$E$9)</f>
        <v>2.0191515090058094</v>
      </c>
      <c r="U72" s="155" t="str">
        <f>IF(U67="-","-",SUM(U65:U71)*'3j_EBIT'!$E$9)</f>
        <v>-</v>
      </c>
      <c r="V72" s="155" t="str">
        <f>IF(V67="-","-",SUM(V65:V71)*'3j_EBIT'!$E$9)</f>
        <v>-</v>
      </c>
      <c r="W72" s="155" t="str">
        <f>IF(W67="-","-",SUM(W65:W71)*'3j_EBIT'!$E$9)</f>
        <v>-</v>
      </c>
      <c r="X72" s="155" t="str">
        <f>IF(X67="-","-",SUM(X65:X71)*'3j_EBIT'!$E$9)</f>
        <v>-</v>
      </c>
      <c r="Y72" s="155" t="str">
        <f>IF(Y67="-","-",SUM(Y65:Y71)*'3j_EBIT'!$E$9)</f>
        <v>-</v>
      </c>
      <c r="Z72" s="155" t="str">
        <f>IF(Z67="-","-",SUM(Z65:Z71)*'3j_EBIT'!$E$9)</f>
        <v>-</v>
      </c>
      <c r="AA72" s="138"/>
    </row>
    <row r="73" spans="1:27" s="140" customFormat="1" ht="12.5" customHeight="1">
      <c r="A73" s="137">
        <v>10</v>
      </c>
      <c r="B73" s="326" t="s">
        <v>223</v>
      </c>
      <c r="C73" s="156" t="s">
        <v>224</v>
      </c>
      <c r="D73" s="158" t="s">
        <v>85</v>
      </c>
      <c r="E73" s="328"/>
      <c r="F73" s="139"/>
      <c r="G73" s="155">
        <f>IF(G69="-","-",SUM(G65:G67,G69:G72)*'3k_HAP'!$E$10)</f>
        <v>1.0463006393521175</v>
      </c>
      <c r="H73" s="155">
        <f>IF(H69="-","-",SUM(H65:H67,H69:H72)*'3k_HAP'!$E$10)</f>
        <v>1.0481798029595553</v>
      </c>
      <c r="I73" s="155">
        <f>IF(I69="-","-",SUM(I65:I67,I69:I72)*'3k_HAP'!$E$10)</f>
        <v>1.0476845254911975</v>
      </c>
      <c r="J73" s="155">
        <f>IF(J69="-","-",SUM(J65:J67,J69:J72)*'3k_HAP'!$E$10)</f>
        <v>1.0533220163135109</v>
      </c>
      <c r="K73" s="155">
        <f>IF(K69="-","-",SUM(K65:K67,K69:K72)*'3k_HAP'!$E$10)</f>
        <v>1.0653010259505964</v>
      </c>
      <c r="L73" s="155">
        <f>IF(L69="-","-",SUM(L65:L67,L69:L72)*'3k_HAP'!$E$10)</f>
        <v>1.0755594753691664</v>
      </c>
      <c r="M73" s="155">
        <f>IF(M69="-","-",SUM(M65:M67,M69:M72)*'3k_HAP'!$E$10)</f>
        <v>1.1229002978431331</v>
      </c>
      <c r="N73" s="155">
        <f>IF(N69="-","-",SUM(N65:N67,N69:N72)*'3k_HAP'!$E$10)</f>
        <v>1.1321350189485531</v>
      </c>
      <c r="O73" s="139"/>
      <c r="P73" s="155">
        <f>IF(P69="-","-",SUM(P65:P67,P69:P72)*'3k_HAP'!$E$10)</f>
        <v>1.1321350189485531</v>
      </c>
      <c r="Q73" s="155">
        <f>IF(Q69="-","-",SUM(Q65:Q67,Q69:Q72)*'3k_HAP'!$E$10)</f>
        <v>1.171021325900973</v>
      </c>
      <c r="R73" s="155">
        <f>IF(R69="-","-",SUM(R65:R67,R69:R72)*'3k_HAP'!$E$10)</f>
        <v>1.1758297901077353</v>
      </c>
      <c r="S73" s="155">
        <f>IF(S69="-","-",SUM(S65:S67,S69:S72)*'3k_HAP'!$E$10)</f>
        <v>1.2092563713347395</v>
      </c>
      <c r="T73" s="155">
        <f>IF(T69="-","-",SUM(T65:T67,T69:T72)*'3k_HAP'!$E$10)</f>
        <v>1.1984037432122745</v>
      </c>
      <c r="U73" s="155" t="str">
        <f>IF(U69="-","-",SUM(U65:U67,U69:U72)*'3k_HAP'!$E$10)</f>
        <v>-</v>
      </c>
      <c r="V73" s="155" t="str">
        <f>IF(V69="-","-",SUM(V65:V67,V69:V72)*'3k_HAP'!$E$10)</f>
        <v>-</v>
      </c>
      <c r="W73" s="155" t="str">
        <f>IF(W69="-","-",SUM(W65:W67,W69:W72)*'3k_HAP'!$E$10)</f>
        <v>-</v>
      </c>
      <c r="X73" s="155" t="str">
        <f>IF(X69="-","-",SUM(X65:X67,X69:X72)*'3k_HAP'!$E$10)</f>
        <v>-</v>
      </c>
      <c r="Y73" s="155" t="str">
        <f>IF(Y69="-","-",SUM(Y65:Y67,Y69:Y72)*'3k_HAP'!$E$10)</f>
        <v>-</v>
      </c>
      <c r="Z73" s="155" t="str">
        <f>IF(Z69="-","-",SUM(Z65:Z67,Z69:Z72)*'3k_HAP'!$E$10)</f>
        <v>-</v>
      </c>
      <c r="AA73" s="138"/>
    </row>
    <row r="74" spans="1:27" s="140" customFormat="1" ht="11.25" customHeight="1">
      <c r="A74" s="137">
        <v>11</v>
      </c>
      <c r="B74" s="326" t="s">
        <v>225</v>
      </c>
      <c r="C74" s="152" t="str">
        <f>B74&amp;"_"&amp;D74</f>
        <v>Total_Northern</v>
      </c>
      <c r="D74" s="158" t="s">
        <v>85</v>
      </c>
      <c r="E74" s="327"/>
      <c r="F74" s="139"/>
      <c r="G74" s="155">
        <f t="shared" ref="G74:N74" si="10">IF(G69="-","-",SUM(G65:G73))</f>
        <v>107.07554214280935</v>
      </c>
      <c r="H74" s="155">
        <f t="shared" si="10"/>
        <v>107.20577070928802</v>
      </c>
      <c r="I74" s="155">
        <f t="shared" si="10"/>
        <v>92.169947314316929</v>
      </c>
      <c r="J74" s="155">
        <f t="shared" si="10"/>
        <v>92.560633013752962</v>
      </c>
      <c r="K74" s="155">
        <f t="shared" si="10"/>
        <v>91.675294499797786</v>
      </c>
      <c r="L74" s="155">
        <f t="shared" si="10"/>
        <v>92.386218847622871</v>
      </c>
      <c r="M74" s="155">
        <f t="shared" si="10"/>
        <v>97.455501543873666</v>
      </c>
      <c r="N74" s="155">
        <f t="shared" si="10"/>
        <v>98.095480142133667</v>
      </c>
      <c r="O74" s="139"/>
      <c r="P74" s="155">
        <f t="shared" ref="P74:Z74" si="11">IF(P69="-","-",SUM(P65:P73))</f>
        <v>98.095480142133667</v>
      </c>
      <c r="Q74" s="155">
        <f t="shared" si="11"/>
        <v>101.48385353688197</v>
      </c>
      <c r="R74" s="155">
        <f t="shared" si="11"/>
        <v>101.81708657637475</v>
      </c>
      <c r="S74" s="155">
        <f t="shared" si="11"/>
        <v>108.2215936320915</v>
      </c>
      <c r="T74" s="155">
        <f t="shared" si="11"/>
        <v>107.46949190059733</v>
      </c>
      <c r="U74" s="155" t="str">
        <f t="shared" si="11"/>
        <v>-</v>
      </c>
      <c r="V74" s="155" t="str">
        <f t="shared" si="11"/>
        <v>-</v>
      </c>
      <c r="W74" s="155" t="str">
        <f t="shared" si="11"/>
        <v>-</v>
      </c>
      <c r="X74" s="155" t="str">
        <f t="shared" si="11"/>
        <v>-</v>
      </c>
      <c r="Y74" s="155" t="str">
        <f t="shared" si="11"/>
        <v>-</v>
      </c>
      <c r="Z74" s="155" t="str">
        <f t="shared" si="11"/>
        <v>-</v>
      </c>
      <c r="AA74" s="138"/>
    </row>
    <row r="75" spans="1:27" s="140" customFormat="1" ht="11.25" customHeight="1">
      <c r="A75" s="137">
        <v>1</v>
      </c>
      <c r="B75" s="323" t="s">
        <v>155</v>
      </c>
      <c r="C75" s="87" t="s">
        <v>131</v>
      </c>
      <c r="D75" s="157" t="s">
        <v>84</v>
      </c>
      <c r="E75" s="324"/>
      <c r="F75" s="139"/>
      <c r="G75" s="88" t="s">
        <v>132</v>
      </c>
      <c r="H75" s="88" t="s">
        <v>132</v>
      </c>
      <c r="I75" s="88" t="s">
        <v>132</v>
      </c>
      <c r="J75" s="88" t="s">
        <v>132</v>
      </c>
      <c r="K75" s="88" t="s">
        <v>132</v>
      </c>
      <c r="L75" s="88" t="s">
        <v>132</v>
      </c>
      <c r="M75" s="88" t="s">
        <v>132</v>
      </c>
      <c r="N75" s="88" t="s">
        <v>132</v>
      </c>
      <c r="O75" s="139"/>
      <c r="P75" s="88" t="s">
        <v>132</v>
      </c>
      <c r="Q75" s="88" t="s">
        <v>132</v>
      </c>
      <c r="R75" s="88" t="s">
        <v>132</v>
      </c>
      <c r="S75" s="88" t="s">
        <v>132</v>
      </c>
      <c r="T75" s="88" t="s">
        <v>132</v>
      </c>
      <c r="U75" s="88" t="s">
        <v>132</v>
      </c>
      <c r="V75" s="88" t="s">
        <v>132</v>
      </c>
      <c r="W75" s="88" t="s">
        <v>132</v>
      </c>
      <c r="X75" s="88" t="s">
        <v>132</v>
      </c>
      <c r="Y75" s="88" t="s">
        <v>132</v>
      </c>
      <c r="Z75" s="88" t="s">
        <v>132</v>
      </c>
      <c r="AA75" s="138"/>
    </row>
    <row r="76" spans="1:27" s="140" customFormat="1" ht="11.25">
      <c r="A76" s="137">
        <v>2</v>
      </c>
      <c r="B76" s="323" t="s">
        <v>155</v>
      </c>
      <c r="C76" s="87" t="s">
        <v>133</v>
      </c>
      <c r="D76" s="157" t="s">
        <v>84</v>
      </c>
      <c r="E76" s="324"/>
      <c r="F76" s="139"/>
      <c r="G76" s="88" t="s">
        <v>132</v>
      </c>
      <c r="H76" s="88" t="s">
        <v>132</v>
      </c>
      <c r="I76" s="88" t="s">
        <v>132</v>
      </c>
      <c r="J76" s="88" t="s">
        <v>132</v>
      </c>
      <c r="K76" s="88" t="s">
        <v>132</v>
      </c>
      <c r="L76" s="88" t="s">
        <v>132</v>
      </c>
      <c r="M76" s="88" t="s">
        <v>132</v>
      </c>
      <c r="N76" s="88" t="s">
        <v>132</v>
      </c>
      <c r="O76" s="139"/>
      <c r="P76" s="88" t="s">
        <v>132</v>
      </c>
      <c r="Q76" s="88" t="s">
        <v>132</v>
      </c>
      <c r="R76" s="88" t="s">
        <v>132</v>
      </c>
      <c r="S76" s="88" t="s">
        <v>132</v>
      </c>
      <c r="T76" s="88" t="s">
        <v>132</v>
      </c>
      <c r="U76" s="88" t="s">
        <v>132</v>
      </c>
      <c r="V76" s="88" t="s">
        <v>132</v>
      </c>
      <c r="W76" s="88" t="s">
        <v>132</v>
      </c>
      <c r="X76" s="88" t="s">
        <v>132</v>
      </c>
      <c r="Y76" s="88" t="s">
        <v>132</v>
      </c>
      <c r="Z76" s="88" t="s">
        <v>132</v>
      </c>
      <c r="AA76" s="138"/>
    </row>
    <row r="77" spans="1:27" s="140" customFormat="1" ht="11.25">
      <c r="A77" s="137">
        <v>3</v>
      </c>
      <c r="B77" s="323" t="s">
        <v>220</v>
      </c>
      <c r="C77" s="87" t="s">
        <v>134</v>
      </c>
      <c r="D77" s="157" t="s">
        <v>84</v>
      </c>
      <c r="E77" s="324"/>
      <c r="F77" s="139"/>
      <c r="G77" s="88">
        <f>IF('3c_PC'!G14="-","-",'3c_PC'!G61)</f>
        <v>6.5567588596821027</v>
      </c>
      <c r="H77" s="88">
        <f>IF('3c_PC'!H14="-","-",'3c_PC'!H61)</f>
        <v>6.5567588596821027</v>
      </c>
      <c r="I77" s="88">
        <f>IF('3c_PC'!I14="-","-",'3c_PC'!I61)</f>
        <v>6.6197359495950758</v>
      </c>
      <c r="J77" s="88">
        <f>IF('3c_PC'!J14="-","-",'3c_PC'!J61)</f>
        <v>6.6197359495950758</v>
      </c>
      <c r="K77" s="88">
        <f>IF('3c_PC'!K14="-","-",'3c_PC'!K61)</f>
        <v>6.6995028867368616</v>
      </c>
      <c r="L77" s="88">
        <f>IF('3c_PC'!L14="-","-",'3c_PC'!L61)</f>
        <v>6.6995028867368616</v>
      </c>
      <c r="M77" s="88">
        <f>IF('3c_PC'!M14="-","-",'3c_PC'!M61)</f>
        <v>7.1131218301273513</v>
      </c>
      <c r="N77" s="88">
        <f>IF('3c_PC'!N14="-","-",'3c_PC'!N61)</f>
        <v>7.1131218301273513</v>
      </c>
      <c r="O77" s="139"/>
      <c r="P77" s="88">
        <f>'3c_PC'!P61</f>
        <v>7.1131218301273513</v>
      </c>
      <c r="Q77" s="88">
        <f>'3c_PC'!Q61</f>
        <v>7.2804579515147188</v>
      </c>
      <c r="R77" s="88">
        <f>'3c_PC'!R61</f>
        <v>7.1935840895118579</v>
      </c>
      <c r="S77" s="88">
        <f>'3c_PC'!S61</f>
        <v>7.3593999937099728</v>
      </c>
      <c r="T77" s="88">
        <f>'3c_PC'!T61</f>
        <v>7.0492243060839304</v>
      </c>
      <c r="U77" s="88" t="str">
        <f>'3c_PC'!U61</f>
        <v>-</v>
      </c>
      <c r="V77" s="88" t="str">
        <f>'3c_PC'!V61</f>
        <v>-</v>
      </c>
      <c r="W77" s="88" t="str">
        <f>'3c_PC'!W61</f>
        <v>-</v>
      </c>
      <c r="X77" s="88" t="str">
        <f>'3c_PC'!X61</f>
        <v>-</v>
      </c>
      <c r="Y77" s="88" t="str">
        <f>'3c_PC'!Y61</f>
        <v>-</v>
      </c>
      <c r="Z77" s="88" t="str">
        <f>'3c_PC'!Z61</f>
        <v>-</v>
      </c>
      <c r="AA77" s="138"/>
    </row>
    <row r="78" spans="1:27" s="140" customFormat="1" ht="11.25">
      <c r="A78" s="137">
        <v>4</v>
      </c>
      <c r="B78" s="323" t="s">
        <v>221</v>
      </c>
      <c r="C78" s="87" t="s">
        <v>135</v>
      </c>
      <c r="D78" s="157" t="s">
        <v>84</v>
      </c>
      <c r="E78" s="324"/>
      <c r="F78" s="139"/>
      <c r="G78" s="88">
        <f>IF('3d_NC-Elec'!H48="-","-",'3d_NC-Elec'!H48)</f>
        <v>17.227999999999998</v>
      </c>
      <c r="H78" s="88">
        <f>IF('3d_NC-Elec'!I48="-","-",'3d_NC-Elec'!I48)</f>
        <v>17.227999999999998</v>
      </c>
      <c r="I78" s="88">
        <f>IF('3d_NC-Elec'!J48="-","-",'3d_NC-Elec'!J48)</f>
        <v>11.753000000000002</v>
      </c>
      <c r="J78" s="88">
        <f>IF('3d_NC-Elec'!K48="-","-",'3d_NC-Elec'!K48)</f>
        <v>11.753000000000002</v>
      </c>
      <c r="K78" s="88">
        <f>IF('3d_NC-Elec'!L48="-","-",'3d_NC-Elec'!L48)</f>
        <v>11.4245</v>
      </c>
      <c r="L78" s="88">
        <f>IF('3d_NC-Elec'!M48="-","-",'3d_NC-Elec'!M48)</f>
        <v>11.4245</v>
      </c>
      <c r="M78" s="88">
        <f>IF('3d_NC-Elec'!N48="-","-",'3d_NC-Elec'!N48)</f>
        <v>12.0815</v>
      </c>
      <c r="N78" s="88">
        <f>IF('3d_NC-Elec'!O48="-","-",'3d_NC-Elec'!O48)</f>
        <v>12.0815</v>
      </c>
      <c r="O78" s="139"/>
      <c r="P78" s="88">
        <f>'3d_NC-Elec'!Q48</f>
        <v>12.0815</v>
      </c>
      <c r="Q78" s="88">
        <f>'3d_NC-Elec'!R48</f>
        <v>13.176499999999999</v>
      </c>
      <c r="R78" s="88">
        <f>'3d_NC-Elec'!S48</f>
        <v>13.176499999999999</v>
      </c>
      <c r="S78" s="88">
        <f>'3d_NC-Elec'!T48</f>
        <v>14.308</v>
      </c>
      <c r="T78" s="88">
        <f>'3d_NC-Elec'!U48</f>
        <v>14.308</v>
      </c>
      <c r="U78" s="88" t="str">
        <f>'3d_NC-Elec'!V48</f>
        <v>-</v>
      </c>
      <c r="V78" s="88" t="str">
        <f>'3d_NC-Elec'!W48</f>
        <v>-</v>
      </c>
      <c r="W78" s="88" t="str">
        <f>'3d_NC-Elec'!X48</f>
        <v>-</v>
      </c>
      <c r="X78" s="88" t="str">
        <f>'3d_NC-Elec'!Y48</f>
        <v>-</v>
      </c>
      <c r="Y78" s="88" t="str">
        <f>'3d_NC-Elec'!Z48</f>
        <v>-</v>
      </c>
      <c r="Z78" s="88" t="str">
        <f>'3d_NC-Elec'!AA48</f>
        <v>-</v>
      </c>
      <c r="AA78" s="138"/>
    </row>
    <row r="79" spans="1:27" s="140" customFormat="1" ht="11.25">
      <c r="A79" s="137">
        <v>5</v>
      </c>
      <c r="B79" s="323" t="s">
        <v>168</v>
      </c>
      <c r="C79" s="87" t="s">
        <v>136</v>
      </c>
      <c r="D79" s="157" t="s">
        <v>84</v>
      </c>
      <c r="E79" s="324"/>
      <c r="F79" s="139"/>
      <c r="G79" s="88">
        <f>IF('3f_CPIH'!C$16="-","-",'3g_OC_'!$E$9*('3f_CPIH'!C$16/'3f_CPIH'!$G$16))</f>
        <v>39.034507632093934</v>
      </c>
      <c r="H79" s="88">
        <f>IF('3f_CPIH'!D$16="-","-",'3g_OC_'!$E$9*('3f_CPIH'!D$16/'3f_CPIH'!$G$16))</f>
        <v>39.112654794520544</v>
      </c>
      <c r="I79" s="88">
        <f>IF('3f_CPIH'!E$16="-","-",'3g_OC_'!$E$9*('3f_CPIH'!E$16/'3f_CPIH'!$G$16))</f>
        <v>39.229875538160471</v>
      </c>
      <c r="J79" s="88">
        <f>IF('3f_CPIH'!F$16="-","-",'3g_OC_'!$E$9*('3f_CPIH'!F$16/'3f_CPIH'!$G$16))</f>
        <v>39.464317025440316</v>
      </c>
      <c r="K79" s="88">
        <f>IF('3f_CPIH'!G$16="-","-",'3g_OC_'!$E$9*('3f_CPIH'!G$16/'3f_CPIH'!$G$16))</f>
        <v>39.933199999999999</v>
      </c>
      <c r="L79" s="88">
        <f>IF('3f_CPIH'!H$16="-","-",'3g_OC_'!$E$9*('3f_CPIH'!H$16/'3f_CPIH'!$G$16))</f>
        <v>40.441156555772999</v>
      </c>
      <c r="M79" s="88">
        <f>IF('3f_CPIH'!I$16="-","-",'3g_OC_'!$E$9*('3f_CPIH'!I$16/'3f_CPIH'!$G$16))</f>
        <v>41.027260273972601</v>
      </c>
      <c r="N79" s="88">
        <f>IF('3f_CPIH'!J$16="-","-",'3g_OC_'!$E$9*('3f_CPIH'!J$16/'3f_CPIH'!$G$16))</f>
        <v>41.378922504892373</v>
      </c>
      <c r="O79" s="139"/>
      <c r="P79" s="88">
        <f>IF('3f_CPIH'!L$16="-","-",'3g_OC_'!$E$9*('3f_CPIH'!L$16/'3f_CPIH'!$G$16))</f>
        <v>41.378922504892373</v>
      </c>
      <c r="Q79" s="88">
        <f>IF('3f_CPIH'!M$16="-","-",'3g_OC_'!$E$9*('3f_CPIH'!M$16/'3f_CPIH'!$G$16))</f>
        <v>41.847805479452056</v>
      </c>
      <c r="R79" s="88">
        <f>IF('3f_CPIH'!N$16="-","-",'3g_OC_'!$E$9*('3f_CPIH'!N$16/'3f_CPIH'!$G$16))</f>
        <v>42.160394129158512</v>
      </c>
      <c r="S79" s="88">
        <f>IF('3f_CPIH'!O$16="-","-",'3g_OC_'!$E$9*('3f_CPIH'!O$16/'3f_CPIH'!$G$16))</f>
        <v>42.394835616438357</v>
      </c>
      <c r="T79" s="88">
        <f>IF('3f_CPIH'!P$16="-","-",'3g_OC_'!$E$9*('3f_CPIH'!P$16/'3f_CPIH'!$G$16))</f>
        <v>42.512056360078276</v>
      </c>
      <c r="U79" s="88" t="str">
        <f>IF('3f_CPIH'!Q$16="-","-",'3g_OC_'!$E$9*('3f_CPIH'!Q$16/'3f_CPIH'!$G$16))</f>
        <v>-</v>
      </c>
      <c r="V79" s="88" t="str">
        <f>IF('3f_CPIH'!R$16="-","-",'3g_OC_'!$E$9*('3f_CPIH'!R$16/'3f_CPIH'!$G$16))</f>
        <v>-</v>
      </c>
      <c r="W79" s="88" t="str">
        <f>IF('3f_CPIH'!S$16="-","-",'3g_OC_'!$E$9*('3f_CPIH'!S$16/'3f_CPIH'!$G$16))</f>
        <v>-</v>
      </c>
      <c r="X79" s="88" t="str">
        <f>IF('3f_CPIH'!T$16="-","-",'3g_OC_'!$E$9*('3f_CPIH'!T$16/'3f_CPIH'!$G$16))</f>
        <v>-</v>
      </c>
      <c r="Y79" s="88" t="str">
        <f>IF('3f_CPIH'!U$16="-","-",'3g_OC_'!$E$9*('3f_CPIH'!U$16/'3f_CPIH'!$G$16))</f>
        <v>-</v>
      </c>
      <c r="Z79" s="88" t="str">
        <f>IF('3f_CPIH'!V$16="-","-",'3g_OC_'!$E$9*('3f_CPIH'!V$16/'3f_CPIH'!$G$16))</f>
        <v>-</v>
      </c>
      <c r="AA79" s="138"/>
    </row>
    <row r="80" spans="1:27" s="140" customFormat="1" ht="11.25" customHeight="1">
      <c r="A80" s="137">
        <v>6</v>
      </c>
      <c r="B80" s="323" t="s">
        <v>168</v>
      </c>
      <c r="C80" s="87" t="s">
        <v>137</v>
      </c>
      <c r="D80" s="157" t="s">
        <v>84</v>
      </c>
      <c r="E80" s="324"/>
      <c r="F80" s="139"/>
      <c r="G80" s="88" t="s">
        <v>132</v>
      </c>
      <c r="H80" s="88" t="s">
        <v>132</v>
      </c>
      <c r="I80" s="88" t="s">
        <v>132</v>
      </c>
      <c r="J80" s="88" t="s">
        <v>132</v>
      </c>
      <c r="K80" s="88">
        <f>IF('3h_SMNCC'!F$37="-","-",'3h_SMNCC'!F$37)</f>
        <v>0</v>
      </c>
      <c r="L80" s="88">
        <f>IF('3h_SMNCC'!G$37="-","-",'3h_SMNCC'!G$37)</f>
        <v>-0.13106672002308281</v>
      </c>
      <c r="M80" s="88">
        <f>IF('3h_SMNCC'!H$37="-","-",'3h_SMNCC'!H$37)</f>
        <v>1.6490085512788448</v>
      </c>
      <c r="N80" s="88">
        <f>IF('3h_SMNCC'!I$37="-","-",'3h_SMNCC'!I$37)</f>
        <v>1.7011698553751105</v>
      </c>
      <c r="O80" s="139"/>
      <c r="P80" s="88">
        <f>IF('3h_SMNCC'!K$37="-","-",'3h_SMNCC'!K$37)</f>
        <v>1.7011698553751105</v>
      </c>
      <c r="Q80" s="88">
        <f>IF('3h_SMNCC'!L$37="-","-",'3h_SMNCC'!L$37)</f>
        <v>3.37071596157242</v>
      </c>
      <c r="R80" s="88">
        <f>IF('3h_SMNCC'!M$37="-","-",'3h_SMNCC'!M$37)</f>
        <v>3.2761312765157915</v>
      </c>
      <c r="S80" s="88">
        <f>IF('3h_SMNCC'!N$37="-","-",'3h_SMNCC'!N$37)</f>
        <v>4.8946129781636989</v>
      </c>
      <c r="T80" s="88">
        <f>IF('3h_SMNCC'!O$37="-","-",'3h_SMNCC'!O$37)</f>
        <v>4.2887571563853468</v>
      </c>
      <c r="U80" s="88" t="str">
        <f>IF('3h_SMNCC'!P$37="-","-",'3h_SMNCC'!P$37)</f>
        <v>-</v>
      </c>
      <c r="V80" s="88" t="str">
        <f>IF('3h_SMNCC'!Q$37="-","-",'3h_SMNCC'!Q$37)</f>
        <v>-</v>
      </c>
      <c r="W80" s="88" t="str">
        <f>IF('3h_SMNCC'!R$37="-","-",'3h_SMNCC'!R$37)</f>
        <v>-</v>
      </c>
      <c r="X80" s="88" t="str">
        <f>IF('3h_SMNCC'!S$37="-","-",'3h_SMNCC'!S$37)</f>
        <v>-</v>
      </c>
      <c r="Y80" s="88" t="str">
        <f>IF('3h_SMNCC'!T$37="-","-",'3h_SMNCC'!T$37)</f>
        <v>-</v>
      </c>
      <c r="Z80" s="88" t="str">
        <f>IF('3h_SMNCC'!U$37="-","-",'3h_SMNCC'!U$37)</f>
        <v>-</v>
      </c>
      <c r="AA80" s="138"/>
    </row>
    <row r="81" spans="1:27" s="140" customFormat="1" ht="11.25" customHeight="1">
      <c r="A81" s="137">
        <v>7</v>
      </c>
      <c r="B81" s="323" t="s">
        <v>168</v>
      </c>
      <c r="C81" s="87" t="s">
        <v>124</v>
      </c>
      <c r="D81" s="157" t="s">
        <v>84</v>
      </c>
      <c r="E81" s="324"/>
      <c r="F81" s="139"/>
      <c r="G81" s="88">
        <f>IF('3f_CPIH'!C$16="-","-",'3i_PPM'!$G$9*('3f_CPIH'!C$16/'3f_CPIH'!$G$16))</f>
        <v>23.857918590998043</v>
      </c>
      <c r="H81" s="88">
        <f>IF('3f_CPIH'!D$16="-","-",'3i_PPM'!$G$9*('3f_CPIH'!D$16/'3f_CPIH'!$G$16))</f>
        <v>23.905682191780819</v>
      </c>
      <c r="I81" s="88">
        <f>IF('3f_CPIH'!E$16="-","-",'3i_PPM'!$G$9*('3f_CPIH'!E$16/'3f_CPIH'!$G$16))</f>
        <v>23.977327592954992</v>
      </c>
      <c r="J81" s="88">
        <f>IF('3f_CPIH'!F$16="-","-",'3i_PPM'!$G$9*('3f_CPIH'!F$16/'3f_CPIH'!$G$16))</f>
        <v>24.120618395303325</v>
      </c>
      <c r="K81" s="88">
        <f>IF('3f_CPIH'!G$16="-","-",'3i_PPM'!$G$9*('3f_CPIH'!G$16/'3f_CPIH'!$G$16))</f>
        <v>24.4072</v>
      </c>
      <c r="L81" s="88">
        <f>IF('3f_CPIH'!H$16="-","-",'3i_PPM'!$G$9*('3f_CPIH'!H$16/'3f_CPIH'!$G$16))</f>
        <v>24.717663405088064</v>
      </c>
      <c r="M81" s="88">
        <f>IF('3f_CPIH'!I$16="-","-",'3i_PPM'!$G$9*('3f_CPIH'!I$16/'3f_CPIH'!$G$16))</f>
        <v>25.075890410958902</v>
      </c>
      <c r="N81" s="88">
        <f>IF('3f_CPIH'!J$16="-","-",'3i_PPM'!$G$9*('3f_CPIH'!J$16/'3f_CPIH'!$G$16))</f>
        <v>25.290826614481411</v>
      </c>
      <c r="O81" s="139"/>
      <c r="P81" s="88">
        <f>IF('3f_CPIH'!L$16="-","-",'3i_PPM'!$G$9*('3f_CPIH'!L$16/'3f_CPIH'!$G$16))</f>
        <v>25.290826614481411</v>
      </c>
      <c r="Q81" s="88">
        <f>IF('3f_CPIH'!M$16="-","-",'3i_PPM'!$G$9*('3f_CPIH'!M$16/'3f_CPIH'!$G$16))</f>
        <v>25.577408219178082</v>
      </c>
      <c r="R81" s="88">
        <f>IF('3f_CPIH'!N$16="-","-",'3i_PPM'!$G$9*('3f_CPIH'!N$16/'3f_CPIH'!$G$16))</f>
        <v>25.768462622309197</v>
      </c>
      <c r="S81" s="88">
        <f>IF('3f_CPIH'!O$16="-","-",'3i_PPM'!$G$9*('3f_CPIH'!O$16/'3f_CPIH'!$G$16))</f>
        <v>25.911753424657533</v>
      </c>
      <c r="T81" s="88">
        <f>IF('3f_CPIH'!P$16="-","-",'3i_PPM'!$G$9*('3f_CPIH'!P$16/'3f_CPIH'!$G$16))</f>
        <v>25.983398825831699</v>
      </c>
      <c r="U81" s="88" t="str">
        <f>IF('3f_CPIH'!Q$16="-","-",'3i_PPM'!$G$9*('3f_CPIH'!Q$16/'3f_CPIH'!$G$16))</f>
        <v>-</v>
      </c>
      <c r="V81" s="88" t="str">
        <f>IF('3f_CPIH'!R$16="-","-",'3i_PPM'!$G$9*('3f_CPIH'!R$16/'3f_CPIH'!$G$16))</f>
        <v>-</v>
      </c>
      <c r="W81" s="88" t="str">
        <f>IF('3f_CPIH'!S$16="-","-",'3i_PPM'!$G$9*('3f_CPIH'!S$16/'3f_CPIH'!$G$16))</f>
        <v>-</v>
      </c>
      <c r="X81" s="88" t="str">
        <f>IF('3f_CPIH'!T$16="-","-",'3i_PPM'!$G$9*('3f_CPIH'!T$16/'3f_CPIH'!$G$16))</f>
        <v>-</v>
      </c>
      <c r="Y81" s="88" t="str">
        <f>IF('3f_CPIH'!U$16="-","-",'3i_PPM'!$G$9*('3f_CPIH'!U$16/'3f_CPIH'!$G$16))</f>
        <v>-</v>
      </c>
      <c r="Z81" s="88" t="str">
        <f>IF('3f_CPIH'!V$16="-","-",'3i_PPM'!$G$9*('3f_CPIH'!V$16/'3f_CPIH'!$G$16))</f>
        <v>-</v>
      </c>
      <c r="AA81" s="138"/>
    </row>
    <row r="82" spans="1:27" s="140" customFormat="1" ht="11.25" customHeight="1">
      <c r="A82" s="137">
        <v>9</v>
      </c>
      <c r="B82" s="323" t="s">
        <v>138</v>
      </c>
      <c r="C82" s="87" t="s">
        <v>222</v>
      </c>
      <c r="D82" s="157" t="s">
        <v>84</v>
      </c>
      <c r="E82" s="324"/>
      <c r="F82" s="139"/>
      <c r="G82" s="88">
        <f>IF(G77="-","-",SUM(G75:G81)*'3j_EBIT'!$E$9)</f>
        <v>1.6787637206831683</v>
      </c>
      <c r="H82" s="88">
        <f>IF(H77="-","-",SUM(H75:H81)*'3j_EBIT'!$E$9)</f>
        <v>1.6812023603450077</v>
      </c>
      <c r="I82" s="88">
        <f>IF(I77="-","-",SUM(I75:I81)*'3j_EBIT'!$E$9)</f>
        <v>1.5800402601152019</v>
      </c>
      <c r="J82" s="88">
        <f>IF(J77="-","-",SUM(J75:J81)*'3j_EBIT'!$E$9)</f>
        <v>1.5873561791007202</v>
      </c>
      <c r="K82" s="88">
        <f>IF(K77="-","-",SUM(K75:K81)*'3j_EBIT'!$E$9)</f>
        <v>1.5971705551103195</v>
      </c>
      <c r="L82" s="88">
        <f>IF(L77="-","-",SUM(L75:L81)*'3j_EBIT'!$E$9)</f>
        <v>1.6104832126788695</v>
      </c>
      <c r="M82" s="88">
        <f>IF(M77="-","-",SUM(M75:M81)*'3j_EBIT'!$E$9)</f>
        <v>1.6839852556928288</v>
      </c>
      <c r="N82" s="88">
        <f>IF(N77="-","-",SUM(N75:N81)*'3j_EBIT'!$E$9)</f>
        <v>1.6959693943088432</v>
      </c>
      <c r="O82" s="139"/>
      <c r="P82" s="88">
        <f>IF(P77="-","-",SUM(P75:P81)*'3j_EBIT'!$E$9)</f>
        <v>1.6959693943088432</v>
      </c>
      <c r="Q82" s="88">
        <f>IF(Q77="-","-",SUM(Q75:Q81)*'3j_EBIT'!$E$9)</f>
        <v>1.76738592726374</v>
      </c>
      <c r="R82" s="88">
        <f>IF(R77="-","-",SUM(R75:R81)*'3j_EBIT'!$E$9)</f>
        <v>1.7736259967716503</v>
      </c>
      <c r="S82" s="88">
        <f>IF(S77="-","-",SUM(S75:S81)*'3j_EBIT'!$E$9)</f>
        <v>1.8374150837871941</v>
      </c>
      <c r="T82" s="88">
        <f>IF(T77="-","-",SUM(T75:T81)*'3j_EBIT'!$E$9)</f>
        <v>1.8233313450058093</v>
      </c>
      <c r="U82" s="88" t="str">
        <f>IF(U77="-","-",SUM(U75:U81)*'3j_EBIT'!$E$9)</f>
        <v>-</v>
      </c>
      <c r="V82" s="88" t="str">
        <f>IF(V77="-","-",SUM(V75:V81)*'3j_EBIT'!$E$9)</f>
        <v>-</v>
      </c>
      <c r="W82" s="88" t="str">
        <f>IF(W77="-","-",SUM(W75:W81)*'3j_EBIT'!$E$9)</f>
        <v>-</v>
      </c>
      <c r="X82" s="88" t="str">
        <f>IF(X77="-","-",SUM(X75:X81)*'3j_EBIT'!$E$9)</f>
        <v>-</v>
      </c>
      <c r="Y82" s="88" t="str">
        <f>IF(Y77="-","-",SUM(Y75:Y81)*'3j_EBIT'!$E$9)</f>
        <v>-</v>
      </c>
      <c r="Z82" s="88" t="str">
        <f>IF(Z77="-","-",SUM(Z75:Z81)*'3j_EBIT'!$E$9)</f>
        <v>-</v>
      </c>
      <c r="AA82" s="138"/>
    </row>
    <row r="83" spans="1:27" s="140" customFormat="1" ht="11.25" customHeight="1">
      <c r="A83" s="137">
        <v>10</v>
      </c>
      <c r="B83" s="323" t="s">
        <v>223</v>
      </c>
      <c r="C83" s="151" t="s">
        <v>224</v>
      </c>
      <c r="D83" s="157" t="s">
        <v>84</v>
      </c>
      <c r="E83" s="325"/>
      <c r="F83" s="139"/>
      <c r="G83" s="88">
        <f>IF(G79="-","-",SUM(G75:G77,G79:G82)*'3k_HAP'!$E$10)</f>
        <v>1.0413842984314174</v>
      </c>
      <c r="H83" s="88">
        <f>IF(H79="-","-",SUM(H75:H77,H79:H82)*'3k_HAP'!$E$10)</f>
        <v>1.0432634620388552</v>
      </c>
      <c r="I83" s="88">
        <f>IF(I79="-","-",SUM(I75:I77,I79:I82)*'3k_HAP'!$E$10)</f>
        <v>1.0454695845290294</v>
      </c>
      <c r="J83" s="88">
        <f>IF(J79="-","-",SUM(J75:J77,J79:J82)*'3k_HAP'!$E$10)</f>
        <v>1.0511070753513427</v>
      </c>
      <c r="K83" s="88">
        <f>IF(K79="-","-",SUM(K75:K77,K79:K82)*'3k_HAP'!$E$10)</f>
        <v>1.0634793922620844</v>
      </c>
      <c r="L83" s="88">
        <f>IF(L79="-","-",SUM(L75:L77,L79:L82)*'3k_HAP'!$E$10)</f>
        <v>1.0737378416806544</v>
      </c>
      <c r="M83" s="88">
        <f>IF(M79="-","-",SUM(M75:M77,M79:M82)*'3k_HAP'!$E$10)</f>
        <v>1.1207578082208489</v>
      </c>
      <c r="N83" s="88">
        <f>IF(N79="-","-",SUM(N75:N77,N79:N82)*'3k_HAP'!$E$10)</f>
        <v>1.1299925293262691</v>
      </c>
      <c r="O83" s="139"/>
      <c r="P83" s="88">
        <f>IF(P79="-","-",SUM(P75:P77,P79:P82)*'3k_HAP'!$E$10)</f>
        <v>1.1299925293262691</v>
      </c>
      <c r="Q83" s="88">
        <f>IF(Q79="-","-",SUM(Q75:Q77,Q79:Q82)*'3k_HAP'!$E$10)</f>
        <v>1.1689926883842212</v>
      </c>
      <c r="R83" s="88">
        <f>IF(R79="-","-",SUM(R75:R77,R79:R82)*'3k_HAP'!$E$10)</f>
        <v>1.1738011525909833</v>
      </c>
      <c r="S83" s="88">
        <f>IF(S79="-","-",SUM(S75:S77,S79:S82)*'3k_HAP'!$E$10)</f>
        <v>1.2063893683136155</v>
      </c>
      <c r="T83" s="88">
        <f>IF(T79="-","-",SUM(T75:T77,T79:T82)*'3k_HAP'!$E$10)</f>
        <v>1.1955367401911505</v>
      </c>
      <c r="U83" s="88" t="str">
        <f>IF(U79="-","-",SUM(U75:U77,U79:U82)*'3k_HAP'!$E$10)</f>
        <v>-</v>
      </c>
      <c r="V83" s="88" t="str">
        <f>IF(V79="-","-",SUM(V75:V77,V79:V82)*'3k_HAP'!$E$10)</f>
        <v>-</v>
      </c>
      <c r="W83" s="88" t="str">
        <f>IF(W79="-","-",SUM(W75:W77,W79:W82)*'3k_HAP'!$E$10)</f>
        <v>-</v>
      </c>
      <c r="X83" s="88" t="str">
        <f>IF(X79="-","-",SUM(X75:X77,X79:X82)*'3k_HAP'!$E$10)</f>
        <v>-</v>
      </c>
      <c r="Y83" s="88" t="str">
        <f>IF(Y79="-","-",SUM(Y75:Y77,Y79:Y82)*'3k_HAP'!$E$10)</f>
        <v>-</v>
      </c>
      <c r="Z83" s="88" t="str">
        <f>IF(Z79="-","-",SUM(Z75:Z77,Z79:Z82)*'3k_HAP'!$E$10)</f>
        <v>-</v>
      </c>
      <c r="AA83" s="138"/>
    </row>
    <row r="84" spans="1:27" s="140" customFormat="1" ht="11.25" customHeight="1">
      <c r="A84" s="137">
        <v>11</v>
      </c>
      <c r="B84" s="323" t="s">
        <v>225</v>
      </c>
      <c r="C84" s="87" t="str">
        <f>B84&amp;"_"&amp;D84</f>
        <v>Total_North West</v>
      </c>
      <c r="D84" s="157" t="s">
        <v>84</v>
      </c>
      <c r="E84" s="324"/>
      <c r="F84" s="139"/>
      <c r="G84" s="88">
        <f t="shared" ref="G84:N84" si="12">IF(G79="-","-",SUM(G75:G83))</f>
        <v>89.397333101888663</v>
      </c>
      <c r="H84" s="88">
        <f t="shared" si="12"/>
        <v>89.527561668367326</v>
      </c>
      <c r="I84" s="88">
        <f t="shared" si="12"/>
        <v>84.205448925354773</v>
      </c>
      <c r="J84" s="88">
        <f t="shared" si="12"/>
        <v>84.596134624790778</v>
      </c>
      <c r="K84" s="88">
        <f t="shared" si="12"/>
        <v>85.125052834109269</v>
      </c>
      <c r="L84" s="88">
        <f t="shared" si="12"/>
        <v>85.835977181934368</v>
      </c>
      <c r="M84" s="88">
        <f t="shared" si="12"/>
        <v>89.751524130251383</v>
      </c>
      <c r="N84" s="88">
        <f t="shared" si="12"/>
        <v>90.391502728511369</v>
      </c>
      <c r="O84" s="139"/>
      <c r="P84" s="88">
        <f t="shared" ref="P84:Z84" si="13">IF(P79="-","-",SUM(P75:P83))</f>
        <v>90.391502728511369</v>
      </c>
      <c r="Q84" s="88">
        <f t="shared" si="13"/>
        <v>94.189266227365238</v>
      </c>
      <c r="R84" s="88">
        <f t="shared" si="13"/>
        <v>94.522499266858006</v>
      </c>
      <c r="S84" s="88">
        <f t="shared" si="13"/>
        <v>97.912406465070347</v>
      </c>
      <c r="T84" s="88">
        <f t="shared" si="13"/>
        <v>97.160304733576211</v>
      </c>
      <c r="U84" s="88" t="str">
        <f t="shared" si="13"/>
        <v>-</v>
      </c>
      <c r="V84" s="88" t="str">
        <f t="shared" si="13"/>
        <v>-</v>
      </c>
      <c r="W84" s="88" t="str">
        <f t="shared" si="13"/>
        <v>-</v>
      </c>
      <c r="X84" s="88" t="str">
        <f t="shared" si="13"/>
        <v>-</v>
      </c>
      <c r="Y84" s="88" t="str">
        <f t="shared" si="13"/>
        <v>-</v>
      </c>
      <c r="Z84" s="88" t="str">
        <f t="shared" si="13"/>
        <v>-</v>
      </c>
      <c r="AA84" s="138"/>
    </row>
    <row r="85" spans="1:27" s="140" customFormat="1" ht="12.5" customHeight="1">
      <c r="A85" s="137">
        <v>1</v>
      </c>
      <c r="B85" s="326" t="s">
        <v>155</v>
      </c>
      <c r="C85" s="152" t="s">
        <v>131</v>
      </c>
      <c r="D85" s="158" t="s">
        <v>88</v>
      </c>
      <c r="E85" s="327"/>
      <c r="F85" s="139"/>
      <c r="G85" s="155" t="s">
        <v>132</v>
      </c>
      <c r="H85" s="155" t="s">
        <v>132</v>
      </c>
      <c r="I85" s="155" t="s">
        <v>132</v>
      </c>
      <c r="J85" s="155" t="s">
        <v>132</v>
      </c>
      <c r="K85" s="155" t="s">
        <v>132</v>
      </c>
      <c r="L85" s="155" t="s">
        <v>132</v>
      </c>
      <c r="M85" s="155" t="s">
        <v>132</v>
      </c>
      <c r="N85" s="155" t="s">
        <v>132</v>
      </c>
      <c r="O85" s="139"/>
      <c r="P85" s="155" t="s">
        <v>132</v>
      </c>
      <c r="Q85" s="155" t="s">
        <v>132</v>
      </c>
      <c r="R85" s="155" t="s">
        <v>132</v>
      </c>
      <c r="S85" s="155" t="s">
        <v>132</v>
      </c>
      <c r="T85" s="155" t="s">
        <v>132</v>
      </c>
      <c r="U85" s="155" t="s">
        <v>132</v>
      </c>
      <c r="V85" s="155" t="s">
        <v>132</v>
      </c>
      <c r="W85" s="155" t="s">
        <v>132</v>
      </c>
      <c r="X85" s="155" t="s">
        <v>132</v>
      </c>
      <c r="Y85" s="155" t="s">
        <v>132</v>
      </c>
      <c r="Z85" s="155" t="s">
        <v>132</v>
      </c>
      <c r="AA85" s="138"/>
    </row>
    <row r="86" spans="1:27" s="140" customFormat="1" ht="11.25">
      <c r="A86" s="137">
        <v>2</v>
      </c>
      <c r="B86" s="326" t="s">
        <v>155</v>
      </c>
      <c r="C86" s="152" t="s">
        <v>133</v>
      </c>
      <c r="D86" s="158" t="s">
        <v>88</v>
      </c>
      <c r="E86" s="327"/>
      <c r="F86" s="139"/>
      <c r="G86" s="155" t="s">
        <v>132</v>
      </c>
      <c r="H86" s="155" t="s">
        <v>132</v>
      </c>
      <c r="I86" s="155" t="s">
        <v>132</v>
      </c>
      <c r="J86" s="155" t="s">
        <v>132</v>
      </c>
      <c r="K86" s="155" t="s">
        <v>132</v>
      </c>
      <c r="L86" s="155" t="s">
        <v>132</v>
      </c>
      <c r="M86" s="155" t="s">
        <v>132</v>
      </c>
      <c r="N86" s="155" t="s">
        <v>132</v>
      </c>
      <c r="O86" s="139"/>
      <c r="P86" s="155" t="s">
        <v>132</v>
      </c>
      <c r="Q86" s="155" t="s">
        <v>132</v>
      </c>
      <c r="R86" s="155" t="s">
        <v>132</v>
      </c>
      <c r="S86" s="155" t="s">
        <v>132</v>
      </c>
      <c r="T86" s="155" t="s">
        <v>132</v>
      </c>
      <c r="U86" s="155" t="s">
        <v>132</v>
      </c>
      <c r="V86" s="155" t="s">
        <v>132</v>
      </c>
      <c r="W86" s="155" t="s">
        <v>132</v>
      </c>
      <c r="X86" s="155" t="s">
        <v>132</v>
      </c>
      <c r="Y86" s="155" t="s">
        <v>132</v>
      </c>
      <c r="Z86" s="155" t="s">
        <v>132</v>
      </c>
      <c r="AA86" s="138"/>
    </row>
    <row r="87" spans="1:27" s="140" customFormat="1" ht="11.25">
      <c r="A87" s="137">
        <v>3</v>
      </c>
      <c r="B87" s="326" t="s">
        <v>220</v>
      </c>
      <c r="C87" s="152" t="s">
        <v>134</v>
      </c>
      <c r="D87" s="158" t="s">
        <v>88</v>
      </c>
      <c r="E87" s="327"/>
      <c r="F87" s="139"/>
      <c r="G87" s="155">
        <f>IF('3c_PC'!G14="-","-",'3c_PC'!G61)</f>
        <v>6.5567588596821027</v>
      </c>
      <c r="H87" s="155">
        <f>IF('3c_PC'!H14="-","-",'3c_PC'!H61)</f>
        <v>6.5567588596821027</v>
      </c>
      <c r="I87" s="155">
        <f>IF('3c_PC'!I14="-","-",'3c_PC'!I61)</f>
        <v>6.6197359495950758</v>
      </c>
      <c r="J87" s="155">
        <f>IF('3c_PC'!J14="-","-",'3c_PC'!J61)</f>
        <v>6.6197359495950758</v>
      </c>
      <c r="K87" s="155">
        <f>IF('3c_PC'!K14="-","-",'3c_PC'!K61)</f>
        <v>6.6995028867368616</v>
      </c>
      <c r="L87" s="155">
        <f>IF('3c_PC'!L14="-","-",'3c_PC'!L61)</f>
        <v>6.6995028867368616</v>
      </c>
      <c r="M87" s="155">
        <f>IF('3c_PC'!M14="-","-",'3c_PC'!M61)</f>
        <v>7.1131218301273513</v>
      </c>
      <c r="N87" s="155">
        <f>IF('3c_PC'!N14="-","-",'3c_PC'!N61)</f>
        <v>7.1131218301273513</v>
      </c>
      <c r="O87" s="139"/>
      <c r="P87" s="155">
        <f>'3c_PC'!P61</f>
        <v>7.1131218301273513</v>
      </c>
      <c r="Q87" s="155">
        <f>'3c_PC'!Q61</f>
        <v>7.2804579515147188</v>
      </c>
      <c r="R87" s="155">
        <f>'3c_PC'!R61</f>
        <v>7.1935840895118579</v>
      </c>
      <c r="S87" s="155">
        <f>'3c_PC'!S61</f>
        <v>7.3593999937099728</v>
      </c>
      <c r="T87" s="155">
        <f>'3c_PC'!T61</f>
        <v>7.0492243060839304</v>
      </c>
      <c r="U87" s="155" t="str">
        <f>'3c_PC'!U61</f>
        <v>-</v>
      </c>
      <c r="V87" s="155" t="str">
        <f>'3c_PC'!V61</f>
        <v>-</v>
      </c>
      <c r="W87" s="155" t="str">
        <f>'3c_PC'!W61</f>
        <v>-</v>
      </c>
      <c r="X87" s="155" t="str">
        <f>'3c_PC'!X61</f>
        <v>-</v>
      </c>
      <c r="Y87" s="155" t="str">
        <f>'3c_PC'!Y61</f>
        <v>-</v>
      </c>
      <c r="Z87" s="155" t="str">
        <f>'3c_PC'!Z61</f>
        <v>-</v>
      </c>
      <c r="AA87" s="138"/>
    </row>
    <row r="88" spans="1:27" s="140" customFormat="1" ht="11.25">
      <c r="A88" s="137">
        <v>4</v>
      </c>
      <c r="B88" s="326" t="s">
        <v>221</v>
      </c>
      <c r="C88" s="152" t="s">
        <v>135</v>
      </c>
      <c r="D88" s="158" t="s">
        <v>88</v>
      </c>
      <c r="E88" s="327"/>
      <c r="F88" s="139"/>
      <c r="G88" s="155">
        <f>IF('3d_NC-Elec'!H49="-","-",'3d_NC-Elec'!H49)</f>
        <v>11.753000000000002</v>
      </c>
      <c r="H88" s="155">
        <f>IF('3d_NC-Elec'!I49="-","-",'3d_NC-Elec'!I49)</f>
        <v>11.753000000000002</v>
      </c>
      <c r="I88" s="155">
        <f>IF('3d_NC-Elec'!J49="-","-",'3d_NC-Elec'!J49)</f>
        <v>10.621500000000001</v>
      </c>
      <c r="J88" s="155">
        <f>IF('3d_NC-Elec'!K49="-","-",'3d_NC-Elec'!K49)</f>
        <v>10.621500000000001</v>
      </c>
      <c r="K88" s="155">
        <f>IF('3d_NC-Elec'!L49="-","-",'3d_NC-Elec'!L49)</f>
        <v>11.095999999999998</v>
      </c>
      <c r="L88" s="155">
        <f>IF('3d_NC-Elec'!M49="-","-",'3d_NC-Elec'!M49)</f>
        <v>11.095999999999998</v>
      </c>
      <c r="M88" s="155">
        <f>IF('3d_NC-Elec'!N49="-","-",'3d_NC-Elec'!N49)</f>
        <v>10.804</v>
      </c>
      <c r="N88" s="155">
        <f>IF('3d_NC-Elec'!O49="-","-",'3d_NC-Elec'!O49)</f>
        <v>10.804</v>
      </c>
      <c r="O88" s="139"/>
      <c r="P88" s="155">
        <f>'3d_NC-Elec'!Q49</f>
        <v>10.804</v>
      </c>
      <c r="Q88" s="155">
        <f>'3d_NC-Elec'!R49</f>
        <v>11.315</v>
      </c>
      <c r="R88" s="155">
        <f>'3d_NC-Elec'!S49</f>
        <v>11.315</v>
      </c>
      <c r="S88" s="155">
        <f>'3d_NC-Elec'!T49</f>
        <v>12.811499999999999</v>
      </c>
      <c r="T88" s="155">
        <f>'3d_NC-Elec'!U49</f>
        <v>12.811499999999999</v>
      </c>
      <c r="U88" s="155" t="str">
        <f>'3d_NC-Elec'!V49</f>
        <v>-</v>
      </c>
      <c r="V88" s="155" t="str">
        <f>'3d_NC-Elec'!W49</f>
        <v>-</v>
      </c>
      <c r="W88" s="155" t="str">
        <f>'3d_NC-Elec'!X49</f>
        <v>-</v>
      </c>
      <c r="X88" s="155" t="str">
        <f>'3d_NC-Elec'!Y49</f>
        <v>-</v>
      </c>
      <c r="Y88" s="155" t="str">
        <f>'3d_NC-Elec'!Z49</f>
        <v>-</v>
      </c>
      <c r="Z88" s="155" t="str">
        <f>'3d_NC-Elec'!AA49</f>
        <v>-</v>
      </c>
      <c r="AA88" s="138"/>
    </row>
    <row r="89" spans="1:27" s="140" customFormat="1" ht="11.25" customHeight="1">
      <c r="A89" s="137">
        <v>5</v>
      </c>
      <c r="B89" s="326" t="s">
        <v>168</v>
      </c>
      <c r="C89" s="152" t="s">
        <v>136</v>
      </c>
      <c r="D89" s="158" t="s">
        <v>88</v>
      </c>
      <c r="E89" s="327"/>
      <c r="F89" s="139"/>
      <c r="G89" s="155">
        <f>IF('3f_CPIH'!C$16="-","-",'3g_OC_'!$E$9*('3f_CPIH'!C$16/'3f_CPIH'!$G$16))</f>
        <v>39.034507632093934</v>
      </c>
      <c r="H89" s="155">
        <f>IF('3f_CPIH'!D$16="-","-",'3g_OC_'!$E$9*('3f_CPIH'!D$16/'3f_CPIH'!$G$16))</f>
        <v>39.112654794520544</v>
      </c>
      <c r="I89" s="155">
        <f>IF('3f_CPIH'!E$16="-","-",'3g_OC_'!$E$9*('3f_CPIH'!E$16/'3f_CPIH'!$G$16))</f>
        <v>39.229875538160471</v>
      </c>
      <c r="J89" s="155">
        <f>IF('3f_CPIH'!F$16="-","-",'3g_OC_'!$E$9*('3f_CPIH'!F$16/'3f_CPIH'!$G$16))</f>
        <v>39.464317025440316</v>
      </c>
      <c r="K89" s="155">
        <f>IF('3f_CPIH'!G$16="-","-",'3g_OC_'!$E$9*('3f_CPIH'!G$16/'3f_CPIH'!$G$16))</f>
        <v>39.933199999999999</v>
      </c>
      <c r="L89" s="155">
        <f>IF('3f_CPIH'!H$16="-","-",'3g_OC_'!$E$9*('3f_CPIH'!H$16/'3f_CPIH'!$G$16))</f>
        <v>40.441156555772999</v>
      </c>
      <c r="M89" s="155">
        <f>IF('3f_CPIH'!I$16="-","-",'3g_OC_'!$E$9*('3f_CPIH'!I$16/'3f_CPIH'!$G$16))</f>
        <v>41.027260273972601</v>
      </c>
      <c r="N89" s="155">
        <f>IF('3f_CPIH'!J$16="-","-",'3g_OC_'!$E$9*('3f_CPIH'!J$16/'3f_CPIH'!$G$16))</f>
        <v>41.378922504892373</v>
      </c>
      <c r="O89" s="139"/>
      <c r="P89" s="155">
        <f>IF('3f_CPIH'!L$16="-","-",'3g_OC_'!$E$9*('3f_CPIH'!L$16/'3f_CPIH'!$G$16))</f>
        <v>41.378922504892373</v>
      </c>
      <c r="Q89" s="155">
        <f>IF('3f_CPIH'!M$16="-","-",'3g_OC_'!$E$9*('3f_CPIH'!M$16/'3f_CPIH'!$G$16))</f>
        <v>41.847805479452056</v>
      </c>
      <c r="R89" s="155">
        <f>IF('3f_CPIH'!N$16="-","-",'3g_OC_'!$E$9*('3f_CPIH'!N$16/'3f_CPIH'!$G$16))</f>
        <v>42.160394129158512</v>
      </c>
      <c r="S89" s="155">
        <f>IF('3f_CPIH'!O$16="-","-",'3g_OC_'!$E$9*('3f_CPIH'!O$16/'3f_CPIH'!$G$16))</f>
        <v>42.394835616438357</v>
      </c>
      <c r="T89" s="155">
        <f>IF('3f_CPIH'!P$16="-","-",'3g_OC_'!$E$9*('3f_CPIH'!P$16/'3f_CPIH'!$G$16))</f>
        <v>42.512056360078276</v>
      </c>
      <c r="U89" s="155" t="str">
        <f>IF('3f_CPIH'!Q$16="-","-",'3g_OC_'!$E$9*('3f_CPIH'!Q$16/'3f_CPIH'!$G$16))</f>
        <v>-</v>
      </c>
      <c r="V89" s="155" t="str">
        <f>IF('3f_CPIH'!R$16="-","-",'3g_OC_'!$E$9*('3f_CPIH'!R$16/'3f_CPIH'!$G$16))</f>
        <v>-</v>
      </c>
      <c r="W89" s="155" t="str">
        <f>IF('3f_CPIH'!S$16="-","-",'3g_OC_'!$E$9*('3f_CPIH'!S$16/'3f_CPIH'!$G$16))</f>
        <v>-</v>
      </c>
      <c r="X89" s="155" t="str">
        <f>IF('3f_CPIH'!T$16="-","-",'3g_OC_'!$E$9*('3f_CPIH'!T$16/'3f_CPIH'!$G$16))</f>
        <v>-</v>
      </c>
      <c r="Y89" s="155" t="str">
        <f>IF('3f_CPIH'!U$16="-","-",'3g_OC_'!$E$9*('3f_CPIH'!U$16/'3f_CPIH'!$G$16))</f>
        <v>-</v>
      </c>
      <c r="Z89" s="155" t="str">
        <f>IF('3f_CPIH'!V$16="-","-",'3g_OC_'!$E$9*('3f_CPIH'!V$16/'3f_CPIH'!$G$16))</f>
        <v>-</v>
      </c>
      <c r="AA89" s="138"/>
    </row>
    <row r="90" spans="1:27" s="140" customFormat="1" ht="11.25" customHeight="1">
      <c r="A90" s="137">
        <v>6</v>
      </c>
      <c r="B90" s="326" t="s">
        <v>168</v>
      </c>
      <c r="C90" s="152" t="s">
        <v>137</v>
      </c>
      <c r="D90" s="158" t="s">
        <v>88</v>
      </c>
      <c r="E90" s="327"/>
      <c r="F90" s="139"/>
      <c r="G90" s="155" t="s">
        <v>132</v>
      </c>
      <c r="H90" s="155" t="s">
        <v>132</v>
      </c>
      <c r="I90" s="155" t="s">
        <v>132</v>
      </c>
      <c r="J90" s="155" t="s">
        <v>132</v>
      </c>
      <c r="K90" s="155">
        <f>IF('3h_SMNCC'!F$37="-","-",'3h_SMNCC'!F$37)</f>
        <v>0</v>
      </c>
      <c r="L90" s="155">
        <f>IF('3h_SMNCC'!G$37="-","-",'3h_SMNCC'!G$37)</f>
        <v>-0.13106672002308281</v>
      </c>
      <c r="M90" s="155">
        <f>IF('3h_SMNCC'!H$37="-","-",'3h_SMNCC'!H$37)</f>
        <v>1.6490085512788448</v>
      </c>
      <c r="N90" s="155">
        <f>IF('3h_SMNCC'!I$37="-","-",'3h_SMNCC'!I$37)</f>
        <v>1.7011698553751105</v>
      </c>
      <c r="O90" s="139"/>
      <c r="P90" s="155">
        <f>IF('3h_SMNCC'!K$37="-","-",'3h_SMNCC'!K$37)</f>
        <v>1.7011698553751105</v>
      </c>
      <c r="Q90" s="155">
        <f>IF('3h_SMNCC'!L$37="-","-",'3h_SMNCC'!L$37)</f>
        <v>3.37071596157242</v>
      </c>
      <c r="R90" s="155">
        <f>IF('3h_SMNCC'!M$37="-","-",'3h_SMNCC'!M$37)</f>
        <v>3.2761312765157915</v>
      </c>
      <c r="S90" s="155">
        <f>IF('3h_SMNCC'!N$37="-","-",'3h_SMNCC'!N$37)</f>
        <v>4.8946129781636989</v>
      </c>
      <c r="T90" s="155">
        <f>IF('3h_SMNCC'!O$37="-","-",'3h_SMNCC'!O$37)</f>
        <v>4.2887571563853468</v>
      </c>
      <c r="U90" s="155" t="str">
        <f>IF('3h_SMNCC'!P$37="-","-",'3h_SMNCC'!P$37)</f>
        <v>-</v>
      </c>
      <c r="V90" s="155" t="str">
        <f>IF('3h_SMNCC'!Q$37="-","-",'3h_SMNCC'!Q$37)</f>
        <v>-</v>
      </c>
      <c r="W90" s="155" t="str">
        <f>IF('3h_SMNCC'!R$37="-","-",'3h_SMNCC'!R$37)</f>
        <v>-</v>
      </c>
      <c r="X90" s="155" t="str">
        <f>IF('3h_SMNCC'!S$37="-","-",'3h_SMNCC'!S$37)</f>
        <v>-</v>
      </c>
      <c r="Y90" s="155" t="str">
        <f>IF('3h_SMNCC'!T$37="-","-",'3h_SMNCC'!T$37)</f>
        <v>-</v>
      </c>
      <c r="Z90" s="155" t="str">
        <f>IF('3h_SMNCC'!U$37="-","-",'3h_SMNCC'!U$37)</f>
        <v>-</v>
      </c>
      <c r="AA90" s="138"/>
    </row>
    <row r="91" spans="1:27" s="140" customFormat="1" ht="11.25" customHeight="1">
      <c r="A91" s="137">
        <v>7</v>
      </c>
      <c r="B91" s="326" t="s">
        <v>168</v>
      </c>
      <c r="C91" s="152" t="s">
        <v>124</v>
      </c>
      <c r="D91" s="158" t="s">
        <v>88</v>
      </c>
      <c r="E91" s="327"/>
      <c r="F91" s="139"/>
      <c r="G91" s="155">
        <f>IF('3f_CPIH'!C$16="-","-",'3i_PPM'!$G$9*('3f_CPIH'!C$16/'3f_CPIH'!$G$16))</f>
        <v>23.857918590998043</v>
      </c>
      <c r="H91" s="155">
        <f>IF('3f_CPIH'!D$16="-","-",'3i_PPM'!$G$9*('3f_CPIH'!D$16/'3f_CPIH'!$G$16))</f>
        <v>23.905682191780819</v>
      </c>
      <c r="I91" s="155">
        <f>IF('3f_CPIH'!E$16="-","-",'3i_PPM'!$G$9*('3f_CPIH'!E$16/'3f_CPIH'!$G$16))</f>
        <v>23.977327592954992</v>
      </c>
      <c r="J91" s="155">
        <f>IF('3f_CPIH'!F$16="-","-",'3i_PPM'!$G$9*('3f_CPIH'!F$16/'3f_CPIH'!$G$16))</f>
        <v>24.120618395303325</v>
      </c>
      <c r="K91" s="155">
        <f>IF('3f_CPIH'!G$16="-","-",'3i_PPM'!$G$9*('3f_CPIH'!G$16/'3f_CPIH'!$G$16))</f>
        <v>24.4072</v>
      </c>
      <c r="L91" s="155">
        <f>IF('3f_CPIH'!H$16="-","-",'3i_PPM'!$G$9*('3f_CPIH'!H$16/'3f_CPIH'!$G$16))</f>
        <v>24.717663405088064</v>
      </c>
      <c r="M91" s="155">
        <f>IF('3f_CPIH'!I$16="-","-",'3i_PPM'!$G$9*('3f_CPIH'!I$16/'3f_CPIH'!$G$16))</f>
        <v>25.075890410958902</v>
      </c>
      <c r="N91" s="155">
        <f>IF('3f_CPIH'!J$16="-","-",'3i_PPM'!$G$9*('3f_CPIH'!J$16/'3f_CPIH'!$G$16))</f>
        <v>25.290826614481411</v>
      </c>
      <c r="O91" s="139"/>
      <c r="P91" s="155">
        <f>IF('3f_CPIH'!L$16="-","-",'3i_PPM'!$G$9*('3f_CPIH'!L$16/'3f_CPIH'!$G$16))</f>
        <v>25.290826614481411</v>
      </c>
      <c r="Q91" s="155">
        <f>IF('3f_CPIH'!M$16="-","-",'3i_PPM'!$G$9*('3f_CPIH'!M$16/'3f_CPIH'!$G$16))</f>
        <v>25.577408219178082</v>
      </c>
      <c r="R91" s="155">
        <f>IF('3f_CPIH'!N$16="-","-",'3i_PPM'!$G$9*('3f_CPIH'!N$16/'3f_CPIH'!$G$16))</f>
        <v>25.768462622309197</v>
      </c>
      <c r="S91" s="155">
        <f>IF('3f_CPIH'!O$16="-","-",'3i_PPM'!$G$9*('3f_CPIH'!O$16/'3f_CPIH'!$G$16))</f>
        <v>25.911753424657533</v>
      </c>
      <c r="T91" s="155">
        <f>IF('3f_CPIH'!P$16="-","-",'3i_PPM'!$G$9*('3f_CPIH'!P$16/'3f_CPIH'!$G$16))</f>
        <v>25.983398825831699</v>
      </c>
      <c r="U91" s="155" t="str">
        <f>IF('3f_CPIH'!Q$16="-","-",'3i_PPM'!$G$9*('3f_CPIH'!Q$16/'3f_CPIH'!$G$16))</f>
        <v>-</v>
      </c>
      <c r="V91" s="155" t="str">
        <f>IF('3f_CPIH'!R$16="-","-",'3i_PPM'!$G$9*('3f_CPIH'!R$16/'3f_CPIH'!$G$16))</f>
        <v>-</v>
      </c>
      <c r="W91" s="155" t="str">
        <f>IF('3f_CPIH'!S$16="-","-",'3i_PPM'!$G$9*('3f_CPIH'!S$16/'3f_CPIH'!$G$16))</f>
        <v>-</v>
      </c>
      <c r="X91" s="155" t="str">
        <f>IF('3f_CPIH'!T$16="-","-",'3i_PPM'!$G$9*('3f_CPIH'!T$16/'3f_CPIH'!$G$16))</f>
        <v>-</v>
      </c>
      <c r="Y91" s="155" t="str">
        <f>IF('3f_CPIH'!U$16="-","-",'3i_PPM'!$G$9*('3f_CPIH'!U$16/'3f_CPIH'!$G$16))</f>
        <v>-</v>
      </c>
      <c r="Z91" s="155" t="str">
        <f>IF('3f_CPIH'!V$16="-","-",'3i_PPM'!$G$9*('3f_CPIH'!V$16/'3f_CPIH'!$G$16))</f>
        <v>-</v>
      </c>
      <c r="AA91" s="138"/>
    </row>
    <row r="92" spans="1:27" s="140" customFormat="1" ht="11.25" customHeight="1">
      <c r="A92" s="137">
        <v>9</v>
      </c>
      <c r="B92" s="326" t="s">
        <v>138</v>
      </c>
      <c r="C92" s="152" t="s">
        <v>222</v>
      </c>
      <c r="D92" s="158" t="s">
        <v>88</v>
      </c>
      <c r="E92" s="327"/>
      <c r="F92" s="139"/>
      <c r="G92" s="155">
        <f>IF(G87="-","-",SUM(G85:G91)*'3j_EBIT'!$E$9)</f>
        <v>1.5727239206831682</v>
      </c>
      <c r="H92" s="155">
        <f>IF(H87="-","-",SUM(H85:H91)*'3j_EBIT'!$E$9)</f>
        <v>1.5751625603450079</v>
      </c>
      <c r="I92" s="155">
        <f>IF(I87="-","-",SUM(I85:I91)*'3j_EBIT'!$E$9)</f>
        <v>1.5581253681152019</v>
      </c>
      <c r="J92" s="155">
        <f>IF(J87="-","-",SUM(J85:J91)*'3j_EBIT'!$E$9)</f>
        <v>1.5654412871007202</v>
      </c>
      <c r="K92" s="155">
        <f>IF(K87="-","-",SUM(K85:K91)*'3j_EBIT'!$E$9)</f>
        <v>1.5908081671103194</v>
      </c>
      <c r="L92" s="155">
        <f>IF(L87="-","-",SUM(L85:L91)*'3j_EBIT'!$E$9)</f>
        <v>1.6041208246788694</v>
      </c>
      <c r="M92" s="155">
        <f>IF(M87="-","-",SUM(M85:M91)*'3j_EBIT'!$E$9)</f>
        <v>1.6592426356928287</v>
      </c>
      <c r="N92" s="155">
        <f>IF(N87="-","-",SUM(N85:N91)*'3j_EBIT'!$E$9)</f>
        <v>1.6712267743088431</v>
      </c>
      <c r="O92" s="139"/>
      <c r="P92" s="155">
        <f>IF(P87="-","-",SUM(P85:P91)*'3j_EBIT'!$E$9)</f>
        <v>1.6712267743088431</v>
      </c>
      <c r="Q92" s="155">
        <f>IF(Q87="-","-",SUM(Q85:Q91)*'3j_EBIT'!$E$9)</f>
        <v>1.7313323952637403</v>
      </c>
      <c r="R92" s="155">
        <f>IF(R87="-","-",SUM(R85:R91)*'3j_EBIT'!$E$9)</f>
        <v>1.7375724647716502</v>
      </c>
      <c r="S92" s="155">
        <f>IF(S87="-","-",SUM(S85:S91)*'3j_EBIT'!$E$9)</f>
        <v>1.8084308717871944</v>
      </c>
      <c r="T92" s="155">
        <f>IF(T87="-","-",SUM(T85:T91)*'3j_EBIT'!$E$9)</f>
        <v>1.7943471330058094</v>
      </c>
      <c r="U92" s="155" t="str">
        <f>IF(U87="-","-",SUM(U85:U91)*'3j_EBIT'!$E$9)</f>
        <v>-</v>
      </c>
      <c r="V92" s="155" t="str">
        <f>IF(V87="-","-",SUM(V85:V91)*'3j_EBIT'!$E$9)</f>
        <v>-</v>
      </c>
      <c r="W92" s="155" t="str">
        <f>IF(W87="-","-",SUM(W85:W91)*'3j_EBIT'!$E$9)</f>
        <v>-</v>
      </c>
      <c r="X92" s="155" t="str">
        <f>IF(X87="-","-",SUM(X85:X91)*'3j_EBIT'!$E$9)</f>
        <v>-</v>
      </c>
      <c r="Y92" s="155" t="str">
        <f>IF(Y87="-","-",SUM(Y85:Y91)*'3j_EBIT'!$E$9)</f>
        <v>-</v>
      </c>
      <c r="Z92" s="155" t="str">
        <f>IF(Z87="-","-",SUM(Z85:Z91)*'3j_EBIT'!$E$9)</f>
        <v>-</v>
      </c>
      <c r="AA92" s="138"/>
    </row>
    <row r="93" spans="1:27" s="140" customFormat="1" ht="11.25" customHeight="1">
      <c r="A93" s="137">
        <v>10</v>
      </c>
      <c r="B93" s="326" t="s">
        <v>223</v>
      </c>
      <c r="C93" s="156" t="s">
        <v>224</v>
      </c>
      <c r="D93" s="158" t="s">
        <v>88</v>
      </c>
      <c r="E93" s="328"/>
      <c r="F93" s="139"/>
      <c r="G93" s="155">
        <f>IF(G89="-","-",SUM(G85:G87,G89:G92)*'3k_HAP'!$E$10)</f>
        <v>1.0398317697196175</v>
      </c>
      <c r="H93" s="155">
        <f>IF(H89="-","-",SUM(H85:H87,H89:H92)*'3k_HAP'!$E$10)</f>
        <v>1.0417109333270551</v>
      </c>
      <c r="I93" s="155">
        <f>IF(I89="-","-",SUM(I85:I87,I89:I92)*'3k_HAP'!$E$10)</f>
        <v>1.0451487285952574</v>
      </c>
      <c r="J93" s="155">
        <f>IF(J89="-","-",SUM(J85:J87,J89:J92)*'3k_HAP'!$E$10)</f>
        <v>1.0507862194175708</v>
      </c>
      <c r="K93" s="155">
        <f>IF(K89="-","-",SUM(K85:K87,K89:K92)*'3k_HAP'!$E$10)</f>
        <v>1.0633862405393766</v>
      </c>
      <c r="L93" s="155">
        <f>IF(L89="-","-",SUM(L85:L87,L89:L92)*'3k_HAP'!$E$10)</f>
        <v>1.0736446899579464</v>
      </c>
      <c r="M93" s="155">
        <f>IF(M89="-","-",SUM(M85:M87,M89:M92)*'3k_HAP'!$E$10)</f>
        <v>1.120395551521429</v>
      </c>
      <c r="N93" s="155">
        <f>IF(N89="-","-",SUM(N85:N87,N89:N92)*'3k_HAP'!$E$10)</f>
        <v>1.129630272626849</v>
      </c>
      <c r="O93" s="139"/>
      <c r="P93" s="155">
        <f>IF(P89="-","-",SUM(P85:P87,P89:P92)*'3k_HAP'!$E$10)</f>
        <v>1.129630272626849</v>
      </c>
      <c r="Q93" s="155">
        <f>IF(Q89="-","-",SUM(Q85:Q87,Q89:Q92)*'3k_HAP'!$E$10)</f>
        <v>1.168464828622209</v>
      </c>
      <c r="R93" s="155">
        <f>IF(R89="-","-",SUM(R85:R87,R89:R92)*'3k_HAP'!$E$10)</f>
        <v>1.1732732928289713</v>
      </c>
      <c r="S93" s="155">
        <f>IF(S89="-","-",SUM(S85:S87,S89:S92)*'3k_HAP'!$E$10)</f>
        <v>1.2059650104657236</v>
      </c>
      <c r="T93" s="155">
        <f>IF(T89="-","-",SUM(T85:T87,T89:T92)*'3k_HAP'!$E$10)</f>
        <v>1.1951123823432586</v>
      </c>
      <c r="U93" s="155" t="str">
        <f>IF(U89="-","-",SUM(U85:U87,U89:U92)*'3k_HAP'!$E$10)</f>
        <v>-</v>
      </c>
      <c r="V93" s="155" t="str">
        <f>IF(V89="-","-",SUM(V85:V87,V89:V92)*'3k_HAP'!$E$10)</f>
        <v>-</v>
      </c>
      <c r="W93" s="155" t="str">
        <f>IF(W89="-","-",SUM(W85:W87,W89:W92)*'3k_HAP'!$E$10)</f>
        <v>-</v>
      </c>
      <c r="X93" s="155" t="str">
        <f>IF(X89="-","-",SUM(X85:X87,X89:X92)*'3k_HAP'!$E$10)</f>
        <v>-</v>
      </c>
      <c r="Y93" s="155" t="str">
        <f>IF(Y89="-","-",SUM(Y85:Y87,Y89:Y92)*'3k_HAP'!$E$10)</f>
        <v>-</v>
      </c>
      <c r="Z93" s="155" t="str">
        <f>IF(Z89="-","-",SUM(Z85:Z87,Z89:Z92)*'3k_HAP'!$E$10)</f>
        <v>-</v>
      </c>
      <c r="AA93" s="138"/>
    </row>
    <row r="94" spans="1:27" s="140" customFormat="1" ht="11.25">
      <c r="A94" s="137">
        <v>11</v>
      </c>
      <c r="B94" s="326" t="s">
        <v>225</v>
      </c>
      <c r="C94" s="152" t="str">
        <f>B94&amp;"_"&amp;D94</f>
        <v>Total_Southern</v>
      </c>
      <c r="D94" s="158" t="s">
        <v>88</v>
      </c>
      <c r="E94" s="327"/>
      <c r="F94" s="139"/>
      <c r="G94" s="155">
        <f t="shared" ref="G94:N94" si="14">IF(G89="-","-",SUM(G85:G93))</f>
        <v>83.814740773176865</v>
      </c>
      <c r="H94" s="155">
        <f t="shared" si="14"/>
        <v>83.944969339655529</v>
      </c>
      <c r="I94" s="155">
        <f t="shared" si="14"/>
        <v>83.051713177420993</v>
      </c>
      <c r="J94" s="155">
        <f t="shared" si="14"/>
        <v>83.442398876857013</v>
      </c>
      <c r="K94" s="155">
        <f t="shared" si="14"/>
        <v>84.790097294386555</v>
      </c>
      <c r="L94" s="155">
        <f t="shared" si="14"/>
        <v>85.501021642211654</v>
      </c>
      <c r="M94" s="155">
        <f t="shared" si="14"/>
        <v>88.448919253551963</v>
      </c>
      <c r="N94" s="155">
        <f t="shared" si="14"/>
        <v>89.08889785181195</v>
      </c>
      <c r="O94" s="139"/>
      <c r="P94" s="155">
        <f t="shared" ref="P94:Z94" si="15">IF(P89="-","-",SUM(P85:P93))</f>
        <v>89.08889785181195</v>
      </c>
      <c r="Q94" s="155">
        <f t="shared" si="15"/>
        <v>92.291184835603218</v>
      </c>
      <c r="R94" s="155">
        <f t="shared" si="15"/>
        <v>92.624417875095972</v>
      </c>
      <c r="S94" s="155">
        <f t="shared" si="15"/>
        <v>96.386497895222476</v>
      </c>
      <c r="T94" s="155">
        <f t="shared" si="15"/>
        <v>95.634396163728326</v>
      </c>
      <c r="U94" s="155" t="str">
        <f t="shared" si="15"/>
        <v>-</v>
      </c>
      <c r="V94" s="155" t="str">
        <f t="shared" si="15"/>
        <v>-</v>
      </c>
      <c r="W94" s="155" t="str">
        <f t="shared" si="15"/>
        <v>-</v>
      </c>
      <c r="X94" s="155" t="str">
        <f t="shared" si="15"/>
        <v>-</v>
      </c>
      <c r="Y94" s="155" t="str">
        <f t="shared" si="15"/>
        <v>-</v>
      </c>
      <c r="Z94" s="155" t="str">
        <f t="shared" si="15"/>
        <v>-</v>
      </c>
      <c r="AA94" s="138"/>
    </row>
    <row r="95" spans="1:27" s="140" customFormat="1" ht="11.25">
      <c r="A95" s="137">
        <v>1</v>
      </c>
      <c r="B95" s="323" t="s">
        <v>155</v>
      </c>
      <c r="C95" s="87" t="s">
        <v>131</v>
      </c>
      <c r="D95" s="157" t="s">
        <v>92</v>
      </c>
      <c r="E95" s="324"/>
      <c r="F95" s="139"/>
      <c r="G95" s="88" t="s">
        <v>132</v>
      </c>
      <c r="H95" s="88" t="s">
        <v>132</v>
      </c>
      <c r="I95" s="88" t="s">
        <v>132</v>
      </c>
      <c r="J95" s="88" t="s">
        <v>132</v>
      </c>
      <c r="K95" s="88" t="s">
        <v>132</v>
      </c>
      <c r="L95" s="88" t="s">
        <v>132</v>
      </c>
      <c r="M95" s="88" t="s">
        <v>132</v>
      </c>
      <c r="N95" s="88" t="s">
        <v>132</v>
      </c>
      <c r="O95" s="139"/>
      <c r="P95" s="88" t="s">
        <v>132</v>
      </c>
      <c r="Q95" s="88" t="s">
        <v>132</v>
      </c>
      <c r="R95" s="88" t="s">
        <v>132</v>
      </c>
      <c r="S95" s="88" t="s">
        <v>132</v>
      </c>
      <c r="T95" s="88" t="s">
        <v>132</v>
      </c>
      <c r="U95" s="88" t="s">
        <v>132</v>
      </c>
      <c r="V95" s="88" t="s">
        <v>132</v>
      </c>
      <c r="W95" s="88" t="s">
        <v>132</v>
      </c>
      <c r="X95" s="88" t="s">
        <v>132</v>
      </c>
      <c r="Y95" s="88" t="s">
        <v>132</v>
      </c>
      <c r="Z95" s="88" t="s">
        <v>132</v>
      </c>
      <c r="AA95" s="138"/>
    </row>
    <row r="96" spans="1:27" s="140" customFormat="1" ht="11.25">
      <c r="A96" s="137">
        <v>2</v>
      </c>
      <c r="B96" s="323" t="s">
        <v>155</v>
      </c>
      <c r="C96" s="87" t="s">
        <v>133</v>
      </c>
      <c r="D96" s="157" t="s">
        <v>92</v>
      </c>
      <c r="E96" s="324"/>
      <c r="F96" s="139"/>
      <c r="G96" s="88" t="s">
        <v>132</v>
      </c>
      <c r="H96" s="88" t="s">
        <v>132</v>
      </c>
      <c r="I96" s="88" t="s">
        <v>132</v>
      </c>
      <c r="J96" s="88" t="s">
        <v>132</v>
      </c>
      <c r="K96" s="88" t="s">
        <v>132</v>
      </c>
      <c r="L96" s="88" t="s">
        <v>132</v>
      </c>
      <c r="M96" s="88" t="s">
        <v>132</v>
      </c>
      <c r="N96" s="88" t="s">
        <v>132</v>
      </c>
      <c r="O96" s="139"/>
      <c r="P96" s="88" t="s">
        <v>132</v>
      </c>
      <c r="Q96" s="88" t="s">
        <v>132</v>
      </c>
      <c r="R96" s="88" t="s">
        <v>132</v>
      </c>
      <c r="S96" s="88" t="s">
        <v>132</v>
      </c>
      <c r="T96" s="88" t="s">
        <v>132</v>
      </c>
      <c r="U96" s="88" t="s">
        <v>132</v>
      </c>
      <c r="V96" s="88" t="s">
        <v>132</v>
      </c>
      <c r="W96" s="88" t="s">
        <v>132</v>
      </c>
      <c r="X96" s="88" t="s">
        <v>132</v>
      </c>
      <c r="Y96" s="88" t="s">
        <v>132</v>
      </c>
      <c r="Z96" s="88" t="s">
        <v>132</v>
      </c>
      <c r="AA96" s="138"/>
    </row>
    <row r="97" spans="1:27" s="140" customFormat="1" ht="12.5" customHeight="1">
      <c r="A97" s="137">
        <v>3</v>
      </c>
      <c r="B97" s="323" t="s">
        <v>220</v>
      </c>
      <c r="C97" s="87" t="s">
        <v>134</v>
      </c>
      <c r="D97" s="157" t="s">
        <v>92</v>
      </c>
      <c r="E97" s="324"/>
      <c r="F97" s="139"/>
      <c r="G97" s="88">
        <f>IF('3c_PC'!G14="-","-",'3c_PC'!G61)</f>
        <v>6.5567588596821027</v>
      </c>
      <c r="H97" s="88">
        <f>IF('3c_PC'!H14="-","-",'3c_PC'!H61)</f>
        <v>6.5567588596821027</v>
      </c>
      <c r="I97" s="88">
        <f>IF('3c_PC'!I14="-","-",'3c_PC'!I61)</f>
        <v>6.6197359495950758</v>
      </c>
      <c r="J97" s="88">
        <f>IF('3c_PC'!J14="-","-",'3c_PC'!J61)</f>
        <v>6.6197359495950758</v>
      </c>
      <c r="K97" s="88">
        <f>IF('3c_PC'!K14="-","-",'3c_PC'!K61)</f>
        <v>6.6995028867368616</v>
      </c>
      <c r="L97" s="88">
        <f>IF('3c_PC'!L14="-","-",'3c_PC'!L61)</f>
        <v>6.6995028867368616</v>
      </c>
      <c r="M97" s="88">
        <f>IF('3c_PC'!M14="-","-",'3c_PC'!M61)</f>
        <v>7.1131218301273513</v>
      </c>
      <c r="N97" s="88">
        <f>IF('3c_PC'!N14="-","-",'3c_PC'!N61)</f>
        <v>7.1131218301273513</v>
      </c>
      <c r="O97" s="139"/>
      <c r="P97" s="88">
        <f>'3c_PC'!P61</f>
        <v>7.1131218301273513</v>
      </c>
      <c r="Q97" s="88">
        <f>'3c_PC'!Q61</f>
        <v>7.2804579515147188</v>
      </c>
      <c r="R97" s="88">
        <f>'3c_PC'!R61</f>
        <v>7.1935840895118579</v>
      </c>
      <c r="S97" s="88">
        <f>'3c_PC'!S61</f>
        <v>7.3593999937099728</v>
      </c>
      <c r="T97" s="88">
        <f>'3c_PC'!T61</f>
        <v>7.0492243060839304</v>
      </c>
      <c r="U97" s="88" t="str">
        <f>'3c_PC'!U61</f>
        <v>-</v>
      </c>
      <c r="V97" s="88" t="str">
        <f>'3c_PC'!V61</f>
        <v>-</v>
      </c>
      <c r="W97" s="88" t="str">
        <f>'3c_PC'!W61</f>
        <v>-</v>
      </c>
      <c r="X97" s="88" t="str">
        <f>'3c_PC'!X61</f>
        <v>-</v>
      </c>
      <c r="Y97" s="88" t="str">
        <f>'3c_PC'!Y61</f>
        <v>-</v>
      </c>
      <c r="Z97" s="88" t="str">
        <f>'3c_PC'!Z61</f>
        <v>-</v>
      </c>
      <c r="AA97" s="138"/>
    </row>
    <row r="98" spans="1:27" s="140" customFormat="1" ht="11.25" customHeight="1">
      <c r="A98" s="137">
        <v>4</v>
      </c>
      <c r="B98" s="323" t="s">
        <v>221</v>
      </c>
      <c r="C98" s="87" t="s">
        <v>135</v>
      </c>
      <c r="D98" s="157" t="s">
        <v>92</v>
      </c>
      <c r="E98" s="324"/>
      <c r="F98" s="139"/>
      <c r="G98" s="88">
        <f>IF('3d_NC-Elec'!H50="-","-",'3d_NC-Elec'!H50)</f>
        <v>17.118500000000001</v>
      </c>
      <c r="H98" s="88">
        <f>IF('3d_NC-Elec'!I50="-","-",'3d_NC-Elec'!I50)</f>
        <v>17.118500000000001</v>
      </c>
      <c r="I98" s="88">
        <f>IF('3d_NC-Elec'!J50="-","-",'3d_NC-Elec'!J50)</f>
        <v>24.9879</v>
      </c>
      <c r="J98" s="88">
        <f>IF('3d_NC-Elec'!K50="-","-",'3d_NC-Elec'!K50)</f>
        <v>24.9879</v>
      </c>
      <c r="K98" s="88">
        <f>IF('3d_NC-Elec'!L50="-","-",'3d_NC-Elec'!L50)</f>
        <v>16.461499999999997</v>
      </c>
      <c r="L98" s="88">
        <f>IF('3d_NC-Elec'!M50="-","-",'3d_NC-Elec'!M50)</f>
        <v>16.461499999999997</v>
      </c>
      <c r="M98" s="88">
        <f>IF('3d_NC-Elec'!N50="-","-",'3d_NC-Elec'!N50)</f>
        <v>16.169499999999999</v>
      </c>
      <c r="N98" s="88">
        <f>IF('3d_NC-Elec'!O50="-","-",'3d_NC-Elec'!O50)</f>
        <v>16.169499999999999</v>
      </c>
      <c r="O98" s="139"/>
      <c r="P98" s="88">
        <f>'3d_NC-Elec'!Q50</f>
        <v>16.169499999999999</v>
      </c>
      <c r="Q98" s="88">
        <f>'3d_NC-Elec'!R50</f>
        <v>16.972500000000004</v>
      </c>
      <c r="R98" s="88">
        <f>'3d_NC-Elec'!S50</f>
        <v>16.972500000000004</v>
      </c>
      <c r="S98" s="88">
        <f>'3d_NC-Elec'!T50</f>
        <v>17.666</v>
      </c>
      <c r="T98" s="88">
        <f>'3d_NC-Elec'!U50</f>
        <v>17.666</v>
      </c>
      <c r="U98" s="88" t="str">
        <f>'3d_NC-Elec'!V50</f>
        <v>-</v>
      </c>
      <c r="V98" s="88" t="str">
        <f>'3d_NC-Elec'!W50</f>
        <v>-</v>
      </c>
      <c r="W98" s="88" t="str">
        <f>'3d_NC-Elec'!X50</f>
        <v>-</v>
      </c>
      <c r="X98" s="88" t="str">
        <f>'3d_NC-Elec'!Y50</f>
        <v>-</v>
      </c>
      <c r="Y98" s="88" t="str">
        <f>'3d_NC-Elec'!Z50</f>
        <v>-</v>
      </c>
      <c r="Z98" s="88" t="str">
        <f>'3d_NC-Elec'!AA50</f>
        <v>-</v>
      </c>
      <c r="AA98" s="138"/>
    </row>
    <row r="99" spans="1:27" s="140" customFormat="1" ht="11.25" customHeight="1">
      <c r="A99" s="137">
        <v>5</v>
      </c>
      <c r="B99" s="323" t="s">
        <v>168</v>
      </c>
      <c r="C99" s="87" t="s">
        <v>136</v>
      </c>
      <c r="D99" s="157" t="s">
        <v>92</v>
      </c>
      <c r="E99" s="324"/>
      <c r="F99" s="139"/>
      <c r="G99" s="88">
        <f>IF('3f_CPIH'!C$16="-","-",'3g_OC_'!$E$9*('3f_CPIH'!C$16/'3f_CPIH'!$G$16))</f>
        <v>39.034507632093934</v>
      </c>
      <c r="H99" s="88">
        <f>IF('3f_CPIH'!D$16="-","-",'3g_OC_'!$E$9*('3f_CPIH'!D$16/'3f_CPIH'!$G$16))</f>
        <v>39.112654794520544</v>
      </c>
      <c r="I99" s="88">
        <f>IF('3f_CPIH'!E$16="-","-",'3g_OC_'!$E$9*('3f_CPIH'!E$16/'3f_CPIH'!$G$16))</f>
        <v>39.229875538160471</v>
      </c>
      <c r="J99" s="88">
        <f>IF('3f_CPIH'!F$16="-","-",'3g_OC_'!$E$9*('3f_CPIH'!F$16/'3f_CPIH'!$G$16))</f>
        <v>39.464317025440316</v>
      </c>
      <c r="K99" s="88">
        <f>IF('3f_CPIH'!G$16="-","-",'3g_OC_'!$E$9*('3f_CPIH'!G$16/'3f_CPIH'!$G$16))</f>
        <v>39.933199999999999</v>
      </c>
      <c r="L99" s="88">
        <f>IF('3f_CPIH'!H$16="-","-",'3g_OC_'!$E$9*('3f_CPIH'!H$16/'3f_CPIH'!$G$16))</f>
        <v>40.441156555772999</v>
      </c>
      <c r="M99" s="88">
        <f>IF('3f_CPIH'!I$16="-","-",'3g_OC_'!$E$9*('3f_CPIH'!I$16/'3f_CPIH'!$G$16))</f>
        <v>41.027260273972601</v>
      </c>
      <c r="N99" s="88">
        <f>IF('3f_CPIH'!J$16="-","-",'3g_OC_'!$E$9*('3f_CPIH'!J$16/'3f_CPIH'!$G$16))</f>
        <v>41.378922504892373</v>
      </c>
      <c r="O99" s="139"/>
      <c r="P99" s="88">
        <f>IF('3f_CPIH'!L$16="-","-",'3g_OC_'!$E$9*('3f_CPIH'!L$16/'3f_CPIH'!$G$16))</f>
        <v>41.378922504892373</v>
      </c>
      <c r="Q99" s="88">
        <f>IF('3f_CPIH'!M$16="-","-",'3g_OC_'!$E$9*('3f_CPIH'!M$16/'3f_CPIH'!$G$16))</f>
        <v>41.847805479452056</v>
      </c>
      <c r="R99" s="88">
        <f>IF('3f_CPIH'!N$16="-","-",'3g_OC_'!$E$9*('3f_CPIH'!N$16/'3f_CPIH'!$G$16))</f>
        <v>42.160394129158512</v>
      </c>
      <c r="S99" s="88">
        <f>IF('3f_CPIH'!O$16="-","-",'3g_OC_'!$E$9*('3f_CPIH'!O$16/'3f_CPIH'!$G$16))</f>
        <v>42.394835616438357</v>
      </c>
      <c r="T99" s="88">
        <f>IF('3f_CPIH'!P$16="-","-",'3g_OC_'!$E$9*('3f_CPIH'!P$16/'3f_CPIH'!$G$16))</f>
        <v>42.512056360078276</v>
      </c>
      <c r="U99" s="88" t="str">
        <f>IF('3f_CPIH'!Q$16="-","-",'3g_OC_'!$E$9*('3f_CPIH'!Q$16/'3f_CPIH'!$G$16))</f>
        <v>-</v>
      </c>
      <c r="V99" s="88" t="str">
        <f>IF('3f_CPIH'!R$16="-","-",'3g_OC_'!$E$9*('3f_CPIH'!R$16/'3f_CPIH'!$G$16))</f>
        <v>-</v>
      </c>
      <c r="W99" s="88" t="str">
        <f>IF('3f_CPIH'!S$16="-","-",'3g_OC_'!$E$9*('3f_CPIH'!S$16/'3f_CPIH'!$G$16))</f>
        <v>-</v>
      </c>
      <c r="X99" s="88" t="str">
        <f>IF('3f_CPIH'!T$16="-","-",'3g_OC_'!$E$9*('3f_CPIH'!T$16/'3f_CPIH'!$G$16))</f>
        <v>-</v>
      </c>
      <c r="Y99" s="88" t="str">
        <f>IF('3f_CPIH'!U$16="-","-",'3g_OC_'!$E$9*('3f_CPIH'!U$16/'3f_CPIH'!$G$16))</f>
        <v>-</v>
      </c>
      <c r="Z99" s="88" t="str">
        <f>IF('3f_CPIH'!V$16="-","-",'3g_OC_'!$E$9*('3f_CPIH'!V$16/'3f_CPIH'!$G$16))</f>
        <v>-</v>
      </c>
      <c r="AA99" s="138"/>
    </row>
    <row r="100" spans="1:27" s="140" customFormat="1" ht="11.25" customHeight="1">
      <c r="A100" s="137">
        <v>6</v>
      </c>
      <c r="B100" s="323" t="s">
        <v>168</v>
      </c>
      <c r="C100" s="87" t="s">
        <v>137</v>
      </c>
      <c r="D100" s="157" t="s">
        <v>92</v>
      </c>
      <c r="E100" s="324"/>
      <c r="F100" s="139"/>
      <c r="G100" s="88" t="s">
        <v>132</v>
      </c>
      <c r="H100" s="88" t="s">
        <v>132</v>
      </c>
      <c r="I100" s="88" t="s">
        <v>132</v>
      </c>
      <c r="J100" s="88" t="s">
        <v>132</v>
      </c>
      <c r="K100" s="88">
        <f>IF('3h_SMNCC'!F$37="-","-",'3h_SMNCC'!F$37)</f>
        <v>0</v>
      </c>
      <c r="L100" s="88">
        <f>IF('3h_SMNCC'!G$37="-","-",'3h_SMNCC'!G$37)</f>
        <v>-0.13106672002308281</v>
      </c>
      <c r="M100" s="88">
        <f>IF('3h_SMNCC'!H$37="-","-",'3h_SMNCC'!H$37)</f>
        <v>1.6490085512788448</v>
      </c>
      <c r="N100" s="88">
        <f>IF('3h_SMNCC'!I$37="-","-",'3h_SMNCC'!I$37)</f>
        <v>1.7011698553751105</v>
      </c>
      <c r="O100" s="139"/>
      <c r="P100" s="88">
        <f>IF('3h_SMNCC'!K$37="-","-",'3h_SMNCC'!K$37)</f>
        <v>1.7011698553751105</v>
      </c>
      <c r="Q100" s="88">
        <f>IF('3h_SMNCC'!L$37="-","-",'3h_SMNCC'!L$37)</f>
        <v>3.37071596157242</v>
      </c>
      <c r="R100" s="88">
        <f>IF('3h_SMNCC'!M$37="-","-",'3h_SMNCC'!M$37)</f>
        <v>3.2761312765157915</v>
      </c>
      <c r="S100" s="88">
        <f>IF('3h_SMNCC'!N$37="-","-",'3h_SMNCC'!N$37)</f>
        <v>4.8946129781636989</v>
      </c>
      <c r="T100" s="88">
        <f>IF('3h_SMNCC'!O$37="-","-",'3h_SMNCC'!O$37)</f>
        <v>4.2887571563853468</v>
      </c>
      <c r="U100" s="88" t="str">
        <f>IF('3h_SMNCC'!P$37="-","-",'3h_SMNCC'!P$37)</f>
        <v>-</v>
      </c>
      <c r="V100" s="88" t="str">
        <f>IF('3h_SMNCC'!Q$37="-","-",'3h_SMNCC'!Q$37)</f>
        <v>-</v>
      </c>
      <c r="W100" s="88" t="str">
        <f>IF('3h_SMNCC'!R$37="-","-",'3h_SMNCC'!R$37)</f>
        <v>-</v>
      </c>
      <c r="X100" s="88" t="str">
        <f>IF('3h_SMNCC'!S$37="-","-",'3h_SMNCC'!S$37)</f>
        <v>-</v>
      </c>
      <c r="Y100" s="88" t="str">
        <f>IF('3h_SMNCC'!T$37="-","-",'3h_SMNCC'!T$37)</f>
        <v>-</v>
      </c>
      <c r="Z100" s="88" t="str">
        <f>IF('3h_SMNCC'!U$37="-","-",'3h_SMNCC'!U$37)</f>
        <v>-</v>
      </c>
      <c r="AA100" s="138"/>
    </row>
    <row r="101" spans="1:27" s="140" customFormat="1" ht="11.25" customHeight="1">
      <c r="A101" s="137">
        <v>7</v>
      </c>
      <c r="B101" s="323" t="s">
        <v>168</v>
      </c>
      <c r="C101" s="87" t="s">
        <v>124</v>
      </c>
      <c r="D101" s="157" t="s">
        <v>92</v>
      </c>
      <c r="E101" s="324"/>
      <c r="F101" s="139"/>
      <c r="G101" s="88">
        <f>IF('3f_CPIH'!C$16="-","-",'3i_PPM'!$G$9*('3f_CPIH'!C$16/'3f_CPIH'!$G$16))</f>
        <v>23.857918590998043</v>
      </c>
      <c r="H101" s="88">
        <f>IF('3f_CPIH'!D$16="-","-",'3i_PPM'!$G$9*('3f_CPIH'!D$16/'3f_CPIH'!$G$16))</f>
        <v>23.905682191780819</v>
      </c>
      <c r="I101" s="88">
        <f>IF('3f_CPIH'!E$16="-","-",'3i_PPM'!$G$9*('3f_CPIH'!E$16/'3f_CPIH'!$G$16))</f>
        <v>23.977327592954992</v>
      </c>
      <c r="J101" s="88">
        <f>IF('3f_CPIH'!F$16="-","-",'3i_PPM'!$G$9*('3f_CPIH'!F$16/'3f_CPIH'!$G$16))</f>
        <v>24.120618395303325</v>
      </c>
      <c r="K101" s="88">
        <f>IF('3f_CPIH'!G$16="-","-",'3i_PPM'!$G$9*('3f_CPIH'!G$16/'3f_CPIH'!$G$16))</f>
        <v>24.4072</v>
      </c>
      <c r="L101" s="88">
        <f>IF('3f_CPIH'!H$16="-","-",'3i_PPM'!$G$9*('3f_CPIH'!H$16/'3f_CPIH'!$G$16))</f>
        <v>24.717663405088064</v>
      </c>
      <c r="M101" s="88">
        <f>IF('3f_CPIH'!I$16="-","-",'3i_PPM'!$G$9*('3f_CPIH'!I$16/'3f_CPIH'!$G$16))</f>
        <v>25.075890410958902</v>
      </c>
      <c r="N101" s="88">
        <f>IF('3f_CPIH'!J$16="-","-",'3i_PPM'!$G$9*('3f_CPIH'!J$16/'3f_CPIH'!$G$16))</f>
        <v>25.290826614481411</v>
      </c>
      <c r="O101" s="139"/>
      <c r="P101" s="88">
        <f>IF('3f_CPIH'!L$16="-","-",'3i_PPM'!$G$9*('3f_CPIH'!L$16/'3f_CPIH'!$G$16))</f>
        <v>25.290826614481411</v>
      </c>
      <c r="Q101" s="88">
        <f>IF('3f_CPIH'!M$16="-","-",'3i_PPM'!$G$9*('3f_CPIH'!M$16/'3f_CPIH'!$G$16))</f>
        <v>25.577408219178082</v>
      </c>
      <c r="R101" s="88">
        <f>IF('3f_CPIH'!N$16="-","-",'3i_PPM'!$G$9*('3f_CPIH'!N$16/'3f_CPIH'!$G$16))</f>
        <v>25.768462622309197</v>
      </c>
      <c r="S101" s="88">
        <f>IF('3f_CPIH'!O$16="-","-",'3i_PPM'!$G$9*('3f_CPIH'!O$16/'3f_CPIH'!$G$16))</f>
        <v>25.911753424657533</v>
      </c>
      <c r="T101" s="88">
        <f>IF('3f_CPIH'!P$16="-","-",'3i_PPM'!$G$9*('3f_CPIH'!P$16/'3f_CPIH'!$G$16))</f>
        <v>25.983398825831699</v>
      </c>
      <c r="U101" s="88" t="str">
        <f>IF('3f_CPIH'!Q$16="-","-",'3i_PPM'!$G$9*('3f_CPIH'!Q$16/'3f_CPIH'!$G$16))</f>
        <v>-</v>
      </c>
      <c r="V101" s="88" t="str">
        <f>IF('3f_CPIH'!R$16="-","-",'3i_PPM'!$G$9*('3f_CPIH'!R$16/'3f_CPIH'!$G$16))</f>
        <v>-</v>
      </c>
      <c r="W101" s="88" t="str">
        <f>IF('3f_CPIH'!S$16="-","-",'3i_PPM'!$G$9*('3f_CPIH'!S$16/'3f_CPIH'!$G$16))</f>
        <v>-</v>
      </c>
      <c r="X101" s="88" t="str">
        <f>IF('3f_CPIH'!T$16="-","-",'3i_PPM'!$G$9*('3f_CPIH'!T$16/'3f_CPIH'!$G$16))</f>
        <v>-</v>
      </c>
      <c r="Y101" s="88" t="str">
        <f>IF('3f_CPIH'!U$16="-","-",'3i_PPM'!$G$9*('3f_CPIH'!U$16/'3f_CPIH'!$G$16))</f>
        <v>-</v>
      </c>
      <c r="Z101" s="88" t="str">
        <f>IF('3f_CPIH'!V$16="-","-",'3i_PPM'!$G$9*('3f_CPIH'!V$16/'3f_CPIH'!$G$16))</f>
        <v>-</v>
      </c>
      <c r="AA101" s="138"/>
    </row>
    <row r="102" spans="1:27" s="140" customFormat="1" ht="11.25" customHeight="1">
      <c r="A102" s="137">
        <v>9</v>
      </c>
      <c r="B102" s="323" t="s">
        <v>138</v>
      </c>
      <c r="C102" s="87" t="s">
        <v>222</v>
      </c>
      <c r="D102" s="157" t="s">
        <v>92</v>
      </c>
      <c r="E102" s="324"/>
      <c r="F102" s="139"/>
      <c r="G102" s="88">
        <f>IF(G97="-","-",SUM(G95:G101)*'3j_EBIT'!$E$9)</f>
        <v>1.6766429246831682</v>
      </c>
      <c r="H102" s="88">
        <f>IF(H97="-","-",SUM(H95:H101)*'3j_EBIT'!$E$9)</f>
        <v>1.6790815643450077</v>
      </c>
      <c r="I102" s="88">
        <f>IF(I97="-","-",SUM(I95:I101)*'3j_EBIT'!$E$9)</f>
        <v>1.8363738033152017</v>
      </c>
      <c r="J102" s="88">
        <f>IF(J97="-","-",SUM(J95:J101)*'3j_EBIT'!$E$9)</f>
        <v>1.8436897223007203</v>
      </c>
      <c r="K102" s="88">
        <f>IF(K97="-","-",SUM(K95:K101)*'3j_EBIT'!$E$9)</f>
        <v>1.6947271711103193</v>
      </c>
      <c r="L102" s="88">
        <f>IF(L97="-","-",SUM(L95:L101)*'3j_EBIT'!$E$9)</f>
        <v>1.7080398286788694</v>
      </c>
      <c r="M102" s="88">
        <f>IF(M97="-","-",SUM(M95:M101)*'3j_EBIT'!$E$9)</f>
        <v>1.7631616396928285</v>
      </c>
      <c r="N102" s="88">
        <f>IF(N97="-","-",SUM(N95:N101)*'3j_EBIT'!$E$9)</f>
        <v>1.7751457783088433</v>
      </c>
      <c r="O102" s="139"/>
      <c r="P102" s="88">
        <f>IF(P97="-","-",SUM(P95:P101)*'3j_EBIT'!$E$9)</f>
        <v>1.7751457783088433</v>
      </c>
      <c r="Q102" s="88">
        <f>IF(Q97="-","-",SUM(Q95:Q101)*'3j_EBIT'!$E$9)</f>
        <v>1.8409068552637402</v>
      </c>
      <c r="R102" s="88">
        <f>IF(R97="-","-",SUM(R95:R101)*'3j_EBIT'!$E$9)</f>
        <v>1.8471469247716503</v>
      </c>
      <c r="S102" s="88">
        <f>IF(S97="-","-",SUM(S95:S101)*'3j_EBIT'!$E$9)</f>
        <v>1.9024528277871942</v>
      </c>
      <c r="T102" s="88">
        <f>IF(T97="-","-",SUM(T95:T101)*'3j_EBIT'!$E$9)</f>
        <v>1.8883690890058096</v>
      </c>
      <c r="U102" s="88" t="str">
        <f>IF(U97="-","-",SUM(U95:U101)*'3j_EBIT'!$E$9)</f>
        <v>-</v>
      </c>
      <c r="V102" s="88" t="str">
        <f>IF(V97="-","-",SUM(V95:V101)*'3j_EBIT'!$E$9)</f>
        <v>-</v>
      </c>
      <c r="W102" s="88" t="str">
        <f>IF(W97="-","-",SUM(W95:W101)*'3j_EBIT'!$E$9)</f>
        <v>-</v>
      </c>
      <c r="X102" s="88" t="str">
        <f>IF(X97="-","-",SUM(X95:X101)*'3j_EBIT'!$E$9)</f>
        <v>-</v>
      </c>
      <c r="Y102" s="88" t="str">
        <f>IF(Y97="-","-",SUM(Y95:Y101)*'3j_EBIT'!$E$9)</f>
        <v>-</v>
      </c>
      <c r="Z102" s="88" t="str">
        <f>IF(Z97="-","-",SUM(Z95:Z101)*'3j_EBIT'!$E$9)</f>
        <v>-</v>
      </c>
      <c r="AA102" s="138"/>
    </row>
    <row r="103" spans="1:27" s="140" customFormat="1" ht="11.25">
      <c r="A103" s="137">
        <v>10</v>
      </c>
      <c r="B103" s="323" t="s">
        <v>223</v>
      </c>
      <c r="C103" s="151" t="s">
        <v>224</v>
      </c>
      <c r="D103" s="157" t="s">
        <v>92</v>
      </c>
      <c r="E103" s="325"/>
      <c r="F103" s="139"/>
      <c r="G103" s="88">
        <f>IF(G99="-","-",SUM(G95:G97,G99:G102)*'3k_HAP'!$E$10)</f>
        <v>1.0413532478571814</v>
      </c>
      <c r="H103" s="88">
        <f>IF(H99="-","-",SUM(H95:H97,H99:H102)*'3k_HAP'!$E$10)</f>
        <v>1.0432324114646192</v>
      </c>
      <c r="I103" s="88">
        <f>IF(I99="-","-",SUM(I95:I97,I99:I102)*'3k_HAP'!$E$10)</f>
        <v>1.0492225639350206</v>
      </c>
      <c r="J103" s="88">
        <f>IF(J99="-","-",SUM(J95:J97,J99:J102)*'3k_HAP'!$E$10)</f>
        <v>1.0548600547573339</v>
      </c>
      <c r="K103" s="88">
        <f>IF(K99="-","-",SUM(K95:K97,K99:K102)*'3k_HAP'!$E$10)</f>
        <v>1.0649077186769405</v>
      </c>
      <c r="L103" s="88">
        <f>IF(L99="-","-",SUM(L95:L97,L99:L102)*'3k_HAP'!$E$10)</f>
        <v>1.0751661680955102</v>
      </c>
      <c r="M103" s="88">
        <f>IF(M99="-","-",SUM(M95:M97,M99:M102)*'3k_HAP'!$E$10)</f>
        <v>1.1219170296589929</v>
      </c>
      <c r="N103" s="88">
        <f>IF(N99="-","-",SUM(N95:N97,N99:N102)*'3k_HAP'!$E$10)</f>
        <v>1.1311517507644129</v>
      </c>
      <c r="O103" s="139"/>
      <c r="P103" s="88">
        <f>IF(P99="-","-",SUM(P95:P97,P99:P102)*'3k_HAP'!$E$10)</f>
        <v>1.1311517507644129</v>
      </c>
      <c r="Q103" s="88">
        <f>IF(Q99="-","-",SUM(Q95:Q97,Q99:Q102)*'3k_HAP'!$E$10)</f>
        <v>1.170069108291069</v>
      </c>
      <c r="R103" s="88">
        <f>IF(R99="-","-",SUM(R95:R97,R99:R102)*'3k_HAP'!$E$10)</f>
        <v>1.1748775724978313</v>
      </c>
      <c r="S103" s="88">
        <f>IF(S99="-","-",SUM(S95:S97,S99:S102)*'3k_HAP'!$E$10)</f>
        <v>1.2073415859235197</v>
      </c>
      <c r="T103" s="88">
        <f>IF(T99="-","-",SUM(T95:T97,T99:T102)*'3k_HAP'!$E$10)</f>
        <v>1.1964889578010545</v>
      </c>
      <c r="U103" s="88" t="str">
        <f>IF(U99="-","-",SUM(U95:U97,U99:U102)*'3k_HAP'!$E$10)</f>
        <v>-</v>
      </c>
      <c r="V103" s="88" t="str">
        <f>IF(V99="-","-",SUM(V95:V97,V99:V102)*'3k_HAP'!$E$10)</f>
        <v>-</v>
      </c>
      <c r="W103" s="88" t="str">
        <f>IF(W99="-","-",SUM(W95:W97,W99:W102)*'3k_HAP'!$E$10)</f>
        <v>-</v>
      </c>
      <c r="X103" s="88" t="str">
        <f>IF(X99="-","-",SUM(X95:X97,X99:X102)*'3k_HAP'!$E$10)</f>
        <v>-</v>
      </c>
      <c r="Y103" s="88" t="str">
        <f>IF(Y99="-","-",SUM(Y95:Y97,Y99:Y102)*'3k_HAP'!$E$10)</f>
        <v>-</v>
      </c>
      <c r="Z103" s="88" t="str">
        <f>IF(Z99="-","-",SUM(Z95:Z97,Z99:Z102)*'3k_HAP'!$E$10)</f>
        <v>-</v>
      </c>
      <c r="AA103" s="138"/>
    </row>
    <row r="104" spans="1:27" s="140" customFormat="1" ht="11.25">
      <c r="A104" s="137">
        <v>11</v>
      </c>
      <c r="B104" s="323" t="s">
        <v>225</v>
      </c>
      <c r="C104" s="87" t="str">
        <f>B104&amp;"_"&amp;D104</f>
        <v>Total_South East</v>
      </c>
      <c r="D104" s="157" t="s">
        <v>92</v>
      </c>
      <c r="E104" s="324"/>
      <c r="F104" s="139"/>
      <c r="G104" s="88">
        <f t="shared" ref="G104:N104" si="16">IF(G99="-","-",SUM(G95:G103))</f>
        <v>89.285681255314429</v>
      </c>
      <c r="H104" s="88">
        <f t="shared" si="16"/>
        <v>89.415909821793093</v>
      </c>
      <c r="I104" s="88">
        <f t="shared" si="16"/>
        <v>97.700435447960757</v>
      </c>
      <c r="J104" s="88">
        <f t="shared" si="16"/>
        <v>98.091121147396763</v>
      </c>
      <c r="K104" s="88">
        <f t="shared" si="16"/>
        <v>90.261037776524105</v>
      </c>
      <c r="L104" s="88">
        <f t="shared" si="16"/>
        <v>90.971962124349204</v>
      </c>
      <c r="M104" s="88">
        <f t="shared" si="16"/>
        <v>93.919859735689514</v>
      </c>
      <c r="N104" s="88">
        <f t="shared" si="16"/>
        <v>94.559838333949514</v>
      </c>
      <c r="O104" s="139"/>
      <c r="P104" s="88">
        <f t="shared" ref="P104:Z104" si="17">IF(P99="-","-",SUM(P95:P103))</f>
        <v>94.559838333949514</v>
      </c>
      <c r="Q104" s="88">
        <f t="shared" si="17"/>
        <v>98.05986357527209</v>
      </c>
      <c r="R104" s="88">
        <f t="shared" si="17"/>
        <v>98.393096614764858</v>
      </c>
      <c r="S104" s="88">
        <f t="shared" si="17"/>
        <v>101.33639642668027</v>
      </c>
      <c r="T104" s="88">
        <f t="shared" si="17"/>
        <v>100.58429469518612</v>
      </c>
      <c r="U104" s="88" t="str">
        <f t="shared" si="17"/>
        <v>-</v>
      </c>
      <c r="V104" s="88" t="str">
        <f t="shared" si="17"/>
        <v>-</v>
      </c>
      <c r="W104" s="88" t="str">
        <f t="shared" si="17"/>
        <v>-</v>
      </c>
      <c r="X104" s="88" t="str">
        <f t="shared" si="17"/>
        <v>-</v>
      </c>
      <c r="Y104" s="88" t="str">
        <f t="shared" si="17"/>
        <v>-</v>
      </c>
      <c r="Z104" s="88" t="str">
        <f t="shared" si="17"/>
        <v>-</v>
      </c>
      <c r="AA104" s="138"/>
    </row>
    <row r="105" spans="1:27" s="140" customFormat="1" ht="11.25">
      <c r="A105" s="137">
        <v>1</v>
      </c>
      <c r="B105" s="326" t="s">
        <v>155</v>
      </c>
      <c r="C105" s="152" t="s">
        <v>131</v>
      </c>
      <c r="D105" s="158" t="s">
        <v>97</v>
      </c>
      <c r="E105" s="327"/>
      <c r="F105" s="139"/>
      <c r="G105" s="155" t="s">
        <v>132</v>
      </c>
      <c r="H105" s="155" t="s">
        <v>132</v>
      </c>
      <c r="I105" s="155" t="s">
        <v>132</v>
      </c>
      <c r="J105" s="155" t="s">
        <v>132</v>
      </c>
      <c r="K105" s="155" t="s">
        <v>132</v>
      </c>
      <c r="L105" s="155" t="s">
        <v>132</v>
      </c>
      <c r="M105" s="155" t="s">
        <v>132</v>
      </c>
      <c r="N105" s="155" t="s">
        <v>132</v>
      </c>
      <c r="O105" s="139"/>
      <c r="P105" s="155" t="s">
        <v>132</v>
      </c>
      <c r="Q105" s="155" t="s">
        <v>132</v>
      </c>
      <c r="R105" s="155" t="s">
        <v>132</v>
      </c>
      <c r="S105" s="155" t="s">
        <v>132</v>
      </c>
      <c r="T105" s="155" t="s">
        <v>132</v>
      </c>
      <c r="U105" s="155" t="s">
        <v>132</v>
      </c>
      <c r="V105" s="155" t="s">
        <v>132</v>
      </c>
      <c r="W105" s="155" t="s">
        <v>132</v>
      </c>
      <c r="X105" s="155" t="s">
        <v>132</v>
      </c>
      <c r="Y105" s="155" t="s">
        <v>132</v>
      </c>
      <c r="Z105" s="155" t="s">
        <v>132</v>
      </c>
      <c r="AA105" s="138"/>
    </row>
    <row r="106" spans="1:27" s="140" customFormat="1" ht="11.25">
      <c r="A106" s="137">
        <v>2</v>
      </c>
      <c r="B106" s="326" t="s">
        <v>155</v>
      </c>
      <c r="C106" s="152" t="s">
        <v>133</v>
      </c>
      <c r="D106" s="158" t="s">
        <v>97</v>
      </c>
      <c r="E106" s="327"/>
      <c r="F106" s="139"/>
      <c r="G106" s="155" t="s">
        <v>132</v>
      </c>
      <c r="H106" s="155" t="s">
        <v>132</v>
      </c>
      <c r="I106" s="155" t="s">
        <v>132</v>
      </c>
      <c r="J106" s="155" t="s">
        <v>132</v>
      </c>
      <c r="K106" s="155" t="s">
        <v>132</v>
      </c>
      <c r="L106" s="155" t="s">
        <v>132</v>
      </c>
      <c r="M106" s="155" t="s">
        <v>132</v>
      </c>
      <c r="N106" s="155" t="s">
        <v>132</v>
      </c>
      <c r="O106" s="139"/>
      <c r="P106" s="155" t="s">
        <v>132</v>
      </c>
      <c r="Q106" s="155" t="s">
        <v>132</v>
      </c>
      <c r="R106" s="155" t="s">
        <v>132</v>
      </c>
      <c r="S106" s="155" t="s">
        <v>132</v>
      </c>
      <c r="T106" s="155" t="s">
        <v>132</v>
      </c>
      <c r="U106" s="155" t="s">
        <v>132</v>
      </c>
      <c r="V106" s="155" t="s">
        <v>132</v>
      </c>
      <c r="W106" s="155" t="s">
        <v>132</v>
      </c>
      <c r="X106" s="155" t="s">
        <v>132</v>
      </c>
      <c r="Y106" s="155" t="s">
        <v>132</v>
      </c>
      <c r="Z106" s="155" t="s">
        <v>132</v>
      </c>
      <c r="AA106" s="138"/>
    </row>
    <row r="107" spans="1:27" s="140" customFormat="1" ht="11.25" customHeight="1">
      <c r="A107" s="137">
        <v>3</v>
      </c>
      <c r="B107" s="326" t="s">
        <v>220</v>
      </c>
      <c r="C107" s="152" t="s">
        <v>134</v>
      </c>
      <c r="D107" s="158" t="s">
        <v>97</v>
      </c>
      <c r="E107" s="327"/>
      <c r="F107" s="139"/>
      <c r="G107" s="155">
        <f>IF('3c_PC'!G14="-","-",'3c_PC'!G61)</f>
        <v>6.5567588596821027</v>
      </c>
      <c r="H107" s="155">
        <f>IF('3c_PC'!H14="-","-",'3c_PC'!H61)</f>
        <v>6.5567588596821027</v>
      </c>
      <c r="I107" s="155">
        <f>IF('3c_PC'!I14="-","-",'3c_PC'!I61)</f>
        <v>6.6197359495950758</v>
      </c>
      <c r="J107" s="155">
        <f>IF('3c_PC'!J14="-","-",'3c_PC'!J61)</f>
        <v>6.6197359495950758</v>
      </c>
      <c r="K107" s="155">
        <f>IF('3c_PC'!K14="-","-",'3c_PC'!K61)</f>
        <v>6.6995028867368616</v>
      </c>
      <c r="L107" s="155">
        <f>IF('3c_PC'!L14="-","-",'3c_PC'!L61)</f>
        <v>6.6995028867368616</v>
      </c>
      <c r="M107" s="155">
        <f>IF('3c_PC'!M14="-","-",'3c_PC'!M61)</f>
        <v>7.1131218301273513</v>
      </c>
      <c r="N107" s="155">
        <f>IF('3c_PC'!N14="-","-",'3c_PC'!N61)</f>
        <v>7.1131218301273513</v>
      </c>
      <c r="O107" s="139"/>
      <c r="P107" s="155">
        <f>'3c_PC'!P61</f>
        <v>7.1131218301273513</v>
      </c>
      <c r="Q107" s="155">
        <f>'3c_PC'!Q61</f>
        <v>7.2804579515147188</v>
      </c>
      <c r="R107" s="155">
        <f>'3c_PC'!R61</f>
        <v>7.1935840895118579</v>
      </c>
      <c r="S107" s="155">
        <f>'3c_PC'!S61</f>
        <v>7.3593999937099728</v>
      </c>
      <c r="T107" s="155">
        <f>'3c_PC'!T61</f>
        <v>7.0492243060839304</v>
      </c>
      <c r="U107" s="155" t="str">
        <f>'3c_PC'!U61</f>
        <v>-</v>
      </c>
      <c r="V107" s="155" t="str">
        <f>'3c_PC'!V61</f>
        <v>-</v>
      </c>
      <c r="W107" s="155" t="str">
        <f>'3c_PC'!W61</f>
        <v>-</v>
      </c>
      <c r="X107" s="155" t="str">
        <f>'3c_PC'!X61</f>
        <v>-</v>
      </c>
      <c r="Y107" s="155" t="str">
        <f>'3c_PC'!Y61</f>
        <v>-</v>
      </c>
      <c r="Z107" s="155" t="str">
        <f>'3c_PC'!Z61</f>
        <v>-</v>
      </c>
      <c r="AA107" s="138"/>
    </row>
    <row r="108" spans="1:27" s="140" customFormat="1" ht="11.25" customHeight="1">
      <c r="A108" s="137">
        <v>4</v>
      </c>
      <c r="B108" s="326" t="s">
        <v>221</v>
      </c>
      <c r="C108" s="152" t="s">
        <v>135</v>
      </c>
      <c r="D108" s="158" t="s">
        <v>97</v>
      </c>
      <c r="E108" s="327"/>
      <c r="F108" s="139"/>
      <c r="G108" s="155">
        <f>IF('3d_NC-Elec'!H51="-","-",'3d_NC-Elec'!H51)</f>
        <v>14.490500000000003</v>
      </c>
      <c r="H108" s="155">
        <f>IF('3d_NC-Elec'!I51="-","-",'3d_NC-Elec'!I51)</f>
        <v>14.490500000000003</v>
      </c>
      <c r="I108" s="155">
        <f>IF('3d_NC-Elec'!J51="-","-",'3d_NC-Elec'!J51)</f>
        <v>20.293999999999997</v>
      </c>
      <c r="J108" s="155">
        <f>IF('3d_NC-Elec'!K51="-","-",'3d_NC-Elec'!K51)</f>
        <v>20.293999999999997</v>
      </c>
      <c r="K108" s="155">
        <f>IF('3d_NC-Elec'!L51="-","-",'3d_NC-Elec'!L51)</f>
        <v>16.206000000000003</v>
      </c>
      <c r="L108" s="155">
        <f>IF('3d_NC-Elec'!M51="-","-",'3d_NC-Elec'!M51)</f>
        <v>16.206000000000003</v>
      </c>
      <c r="M108" s="155">
        <f>IF('3d_NC-Elec'!N51="-","-",'3d_NC-Elec'!N51)</f>
        <v>16.716999999999999</v>
      </c>
      <c r="N108" s="155">
        <f>IF('3d_NC-Elec'!O51="-","-",'3d_NC-Elec'!O51)</f>
        <v>16.716999999999999</v>
      </c>
      <c r="O108" s="139"/>
      <c r="P108" s="155">
        <f>'3d_NC-Elec'!Q51</f>
        <v>16.716999999999999</v>
      </c>
      <c r="Q108" s="155">
        <f>'3d_NC-Elec'!R51</f>
        <v>15.9505</v>
      </c>
      <c r="R108" s="155">
        <f>'3d_NC-Elec'!S51</f>
        <v>15.9505</v>
      </c>
      <c r="S108" s="155">
        <f>'3d_NC-Elec'!T51</f>
        <v>16.023499999999999</v>
      </c>
      <c r="T108" s="155">
        <f>'3d_NC-Elec'!U51</f>
        <v>16.023499999999999</v>
      </c>
      <c r="U108" s="155" t="str">
        <f>'3d_NC-Elec'!V51</f>
        <v>-</v>
      </c>
      <c r="V108" s="155" t="str">
        <f>'3d_NC-Elec'!W51</f>
        <v>-</v>
      </c>
      <c r="W108" s="155" t="str">
        <f>'3d_NC-Elec'!X51</f>
        <v>-</v>
      </c>
      <c r="X108" s="155" t="str">
        <f>'3d_NC-Elec'!Y51</f>
        <v>-</v>
      </c>
      <c r="Y108" s="155" t="str">
        <f>'3d_NC-Elec'!Z51</f>
        <v>-</v>
      </c>
      <c r="Z108" s="155" t="str">
        <f>'3d_NC-Elec'!AA51</f>
        <v>-</v>
      </c>
      <c r="AA108" s="138"/>
    </row>
    <row r="109" spans="1:27" s="140" customFormat="1" ht="12.5" customHeight="1">
      <c r="A109" s="137">
        <v>5</v>
      </c>
      <c r="B109" s="326" t="s">
        <v>168</v>
      </c>
      <c r="C109" s="152" t="s">
        <v>136</v>
      </c>
      <c r="D109" s="158" t="s">
        <v>97</v>
      </c>
      <c r="E109" s="327"/>
      <c r="F109" s="139"/>
      <c r="G109" s="155">
        <f>IF('3f_CPIH'!C$16="-","-",'3g_OC_'!$E$9*('3f_CPIH'!C$16/'3f_CPIH'!$G$16))</f>
        <v>39.034507632093934</v>
      </c>
      <c r="H109" s="155">
        <f>IF('3f_CPIH'!D$16="-","-",'3g_OC_'!$E$9*('3f_CPIH'!D$16/'3f_CPIH'!$G$16))</f>
        <v>39.112654794520544</v>
      </c>
      <c r="I109" s="155">
        <f>IF('3f_CPIH'!E$16="-","-",'3g_OC_'!$E$9*('3f_CPIH'!E$16/'3f_CPIH'!$G$16))</f>
        <v>39.229875538160471</v>
      </c>
      <c r="J109" s="155">
        <f>IF('3f_CPIH'!F$16="-","-",'3g_OC_'!$E$9*('3f_CPIH'!F$16/'3f_CPIH'!$G$16))</f>
        <v>39.464317025440316</v>
      </c>
      <c r="K109" s="155">
        <f>IF('3f_CPIH'!G$16="-","-",'3g_OC_'!$E$9*('3f_CPIH'!G$16/'3f_CPIH'!$G$16))</f>
        <v>39.933199999999999</v>
      </c>
      <c r="L109" s="155">
        <f>IF('3f_CPIH'!H$16="-","-",'3g_OC_'!$E$9*('3f_CPIH'!H$16/'3f_CPIH'!$G$16))</f>
        <v>40.441156555772999</v>
      </c>
      <c r="M109" s="155">
        <f>IF('3f_CPIH'!I$16="-","-",'3g_OC_'!$E$9*('3f_CPIH'!I$16/'3f_CPIH'!$G$16))</f>
        <v>41.027260273972601</v>
      </c>
      <c r="N109" s="155">
        <f>IF('3f_CPIH'!J$16="-","-",'3g_OC_'!$E$9*('3f_CPIH'!J$16/'3f_CPIH'!$G$16))</f>
        <v>41.378922504892373</v>
      </c>
      <c r="O109" s="139"/>
      <c r="P109" s="155">
        <f>IF('3f_CPIH'!L$16="-","-",'3g_OC_'!$E$9*('3f_CPIH'!L$16/'3f_CPIH'!$G$16))</f>
        <v>41.378922504892373</v>
      </c>
      <c r="Q109" s="155">
        <f>IF('3f_CPIH'!M$16="-","-",'3g_OC_'!$E$9*('3f_CPIH'!M$16/'3f_CPIH'!$G$16))</f>
        <v>41.847805479452056</v>
      </c>
      <c r="R109" s="155">
        <f>IF('3f_CPIH'!N$16="-","-",'3g_OC_'!$E$9*('3f_CPIH'!N$16/'3f_CPIH'!$G$16))</f>
        <v>42.160394129158512</v>
      </c>
      <c r="S109" s="155">
        <f>IF('3f_CPIH'!O$16="-","-",'3g_OC_'!$E$9*('3f_CPIH'!O$16/'3f_CPIH'!$G$16))</f>
        <v>42.394835616438357</v>
      </c>
      <c r="T109" s="155">
        <f>IF('3f_CPIH'!P$16="-","-",'3g_OC_'!$E$9*('3f_CPIH'!P$16/'3f_CPIH'!$G$16))</f>
        <v>42.512056360078276</v>
      </c>
      <c r="U109" s="155" t="str">
        <f>IF('3f_CPIH'!Q$16="-","-",'3g_OC_'!$E$9*('3f_CPIH'!Q$16/'3f_CPIH'!$G$16))</f>
        <v>-</v>
      </c>
      <c r="V109" s="155" t="str">
        <f>IF('3f_CPIH'!R$16="-","-",'3g_OC_'!$E$9*('3f_CPIH'!R$16/'3f_CPIH'!$G$16))</f>
        <v>-</v>
      </c>
      <c r="W109" s="155" t="str">
        <f>IF('3f_CPIH'!S$16="-","-",'3g_OC_'!$E$9*('3f_CPIH'!S$16/'3f_CPIH'!$G$16))</f>
        <v>-</v>
      </c>
      <c r="X109" s="155" t="str">
        <f>IF('3f_CPIH'!T$16="-","-",'3g_OC_'!$E$9*('3f_CPIH'!T$16/'3f_CPIH'!$G$16))</f>
        <v>-</v>
      </c>
      <c r="Y109" s="155" t="str">
        <f>IF('3f_CPIH'!U$16="-","-",'3g_OC_'!$E$9*('3f_CPIH'!U$16/'3f_CPIH'!$G$16))</f>
        <v>-</v>
      </c>
      <c r="Z109" s="155" t="str">
        <f>IF('3f_CPIH'!V$16="-","-",'3g_OC_'!$E$9*('3f_CPIH'!V$16/'3f_CPIH'!$G$16))</f>
        <v>-</v>
      </c>
      <c r="AA109" s="138"/>
    </row>
    <row r="110" spans="1:27" s="140" customFormat="1" ht="11.25" customHeight="1">
      <c r="A110" s="137">
        <v>6</v>
      </c>
      <c r="B110" s="326" t="s">
        <v>168</v>
      </c>
      <c r="C110" s="152" t="s">
        <v>137</v>
      </c>
      <c r="D110" s="158" t="s">
        <v>97</v>
      </c>
      <c r="E110" s="327"/>
      <c r="F110" s="139"/>
      <c r="G110" s="155" t="s">
        <v>132</v>
      </c>
      <c r="H110" s="155" t="s">
        <v>132</v>
      </c>
      <c r="I110" s="155" t="s">
        <v>132</v>
      </c>
      <c r="J110" s="155" t="s">
        <v>132</v>
      </c>
      <c r="K110" s="155">
        <f>IF('3h_SMNCC'!F$37="-","-",'3h_SMNCC'!F$37)</f>
        <v>0</v>
      </c>
      <c r="L110" s="155">
        <f>IF('3h_SMNCC'!G$37="-","-",'3h_SMNCC'!G$37)</f>
        <v>-0.13106672002308281</v>
      </c>
      <c r="M110" s="155">
        <f>IF('3h_SMNCC'!H$37="-","-",'3h_SMNCC'!H$37)</f>
        <v>1.6490085512788448</v>
      </c>
      <c r="N110" s="155">
        <f>IF('3h_SMNCC'!I$37="-","-",'3h_SMNCC'!I$37)</f>
        <v>1.7011698553751105</v>
      </c>
      <c r="O110" s="139"/>
      <c r="P110" s="155">
        <f>IF('3h_SMNCC'!K$37="-","-",'3h_SMNCC'!K$37)</f>
        <v>1.7011698553751105</v>
      </c>
      <c r="Q110" s="155">
        <f>IF('3h_SMNCC'!L$37="-","-",'3h_SMNCC'!L$37)</f>
        <v>3.37071596157242</v>
      </c>
      <c r="R110" s="155">
        <f>IF('3h_SMNCC'!M$37="-","-",'3h_SMNCC'!M$37)</f>
        <v>3.2761312765157915</v>
      </c>
      <c r="S110" s="155">
        <f>IF('3h_SMNCC'!N$37="-","-",'3h_SMNCC'!N$37)</f>
        <v>4.8946129781636989</v>
      </c>
      <c r="T110" s="155">
        <f>IF('3h_SMNCC'!O$37="-","-",'3h_SMNCC'!O$37)</f>
        <v>4.2887571563853468</v>
      </c>
      <c r="U110" s="155" t="str">
        <f>IF('3h_SMNCC'!P$37="-","-",'3h_SMNCC'!P$37)</f>
        <v>-</v>
      </c>
      <c r="V110" s="155" t="str">
        <f>IF('3h_SMNCC'!Q$37="-","-",'3h_SMNCC'!Q$37)</f>
        <v>-</v>
      </c>
      <c r="W110" s="155" t="str">
        <f>IF('3h_SMNCC'!R$37="-","-",'3h_SMNCC'!R$37)</f>
        <v>-</v>
      </c>
      <c r="X110" s="155" t="str">
        <f>IF('3h_SMNCC'!S$37="-","-",'3h_SMNCC'!S$37)</f>
        <v>-</v>
      </c>
      <c r="Y110" s="155" t="str">
        <f>IF('3h_SMNCC'!T$37="-","-",'3h_SMNCC'!T$37)</f>
        <v>-</v>
      </c>
      <c r="Z110" s="155" t="str">
        <f>IF('3h_SMNCC'!U$37="-","-",'3h_SMNCC'!U$37)</f>
        <v>-</v>
      </c>
      <c r="AA110" s="138"/>
    </row>
    <row r="111" spans="1:27" s="140" customFormat="1" ht="11.25" customHeight="1">
      <c r="A111" s="137">
        <v>7</v>
      </c>
      <c r="B111" s="326" t="s">
        <v>168</v>
      </c>
      <c r="C111" s="152" t="s">
        <v>124</v>
      </c>
      <c r="D111" s="158" t="s">
        <v>97</v>
      </c>
      <c r="E111" s="327"/>
      <c r="F111" s="139"/>
      <c r="G111" s="155">
        <f>IF('3f_CPIH'!C$16="-","-",'3i_PPM'!$G$9*('3f_CPIH'!C$16/'3f_CPIH'!$G$16))</f>
        <v>23.857918590998043</v>
      </c>
      <c r="H111" s="155">
        <f>IF('3f_CPIH'!D$16="-","-",'3i_PPM'!$G$9*('3f_CPIH'!D$16/'3f_CPIH'!$G$16))</f>
        <v>23.905682191780819</v>
      </c>
      <c r="I111" s="155">
        <f>IF('3f_CPIH'!E$16="-","-",'3i_PPM'!$G$9*('3f_CPIH'!E$16/'3f_CPIH'!$G$16))</f>
        <v>23.977327592954992</v>
      </c>
      <c r="J111" s="155">
        <f>IF('3f_CPIH'!F$16="-","-",'3i_PPM'!$G$9*('3f_CPIH'!F$16/'3f_CPIH'!$G$16))</f>
        <v>24.120618395303325</v>
      </c>
      <c r="K111" s="155">
        <f>IF('3f_CPIH'!G$16="-","-",'3i_PPM'!$G$9*('3f_CPIH'!G$16/'3f_CPIH'!$G$16))</f>
        <v>24.4072</v>
      </c>
      <c r="L111" s="155">
        <f>IF('3f_CPIH'!H$16="-","-",'3i_PPM'!$G$9*('3f_CPIH'!H$16/'3f_CPIH'!$G$16))</f>
        <v>24.717663405088064</v>
      </c>
      <c r="M111" s="155">
        <f>IF('3f_CPIH'!I$16="-","-",'3i_PPM'!$G$9*('3f_CPIH'!I$16/'3f_CPIH'!$G$16))</f>
        <v>25.075890410958902</v>
      </c>
      <c r="N111" s="155">
        <f>IF('3f_CPIH'!J$16="-","-",'3i_PPM'!$G$9*('3f_CPIH'!J$16/'3f_CPIH'!$G$16))</f>
        <v>25.290826614481411</v>
      </c>
      <c r="O111" s="139"/>
      <c r="P111" s="155">
        <f>IF('3f_CPIH'!L$16="-","-",'3i_PPM'!$G$9*('3f_CPIH'!L$16/'3f_CPIH'!$G$16))</f>
        <v>25.290826614481411</v>
      </c>
      <c r="Q111" s="155">
        <f>IF('3f_CPIH'!M$16="-","-",'3i_PPM'!$G$9*('3f_CPIH'!M$16/'3f_CPIH'!$G$16))</f>
        <v>25.577408219178082</v>
      </c>
      <c r="R111" s="155">
        <f>IF('3f_CPIH'!N$16="-","-",'3i_PPM'!$G$9*('3f_CPIH'!N$16/'3f_CPIH'!$G$16))</f>
        <v>25.768462622309197</v>
      </c>
      <c r="S111" s="155">
        <f>IF('3f_CPIH'!O$16="-","-",'3i_PPM'!$G$9*('3f_CPIH'!O$16/'3f_CPIH'!$G$16))</f>
        <v>25.911753424657533</v>
      </c>
      <c r="T111" s="155">
        <f>IF('3f_CPIH'!P$16="-","-",'3i_PPM'!$G$9*('3f_CPIH'!P$16/'3f_CPIH'!$G$16))</f>
        <v>25.983398825831699</v>
      </c>
      <c r="U111" s="155" t="str">
        <f>IF('3f_CPIH'!Q$16="-","-",'3i_PPM'!$G$9*('3f_CPIH'!Q$16/'3f_CPIH'!$G$16))</f>
        <v>-</v>
      </c>
      <c r="V111" s="155" t="str">
        <f>IF('3f_CPIH'!R$16="-","-",'3i_PPM'!$G$9*('3f_CPIH'!R$16/'3f_CPIH'!$G$16))</f>
        <v>-</v>
      </c>
      <c r="W111" s="155" t="str">
        <f>IF('3f_CPIH'!S$16="-","-",'3i_PPM'!$G$9*('3f_CPIH'!S$16/'3f_CPIH'!$G$16))</f>
        <v>-</v>
      </c>
      <c r="X111" s="155" t="str">
        <f>IF('3f_CPIH'!T$16="-","-",'3i_PPM'!$G$9*('3f_CPIH'!T$16/'3f_CPIH'!$G$16))</f>
        <v>-</v>
      </c>
      <c r="Y111" s="155" t="str">
        <f>IF('3f_CPIH'!U$16="-","-",'3i_PPM'!$G$9*('3f_CPIH'!U$16/'3f_CPIH'!$G$16))</f>
        <v>-</v>
      </c>
      <c r="Z111" s="155" t="str">
        <f>IF('3f_CPIH'!V$16="-","-",'3i_PPM'!$G$9*('3f_CPIH'!V$16/'3f_CPIH'!$G$16))</f>
        <v>-</v>
      </c>
      <c r="AA111" s="138"/>
    </row>
    <row r="112" spans="1:27" s="140" customFormat="1" ht="11.25">
      <c r="A112" s="137">
        <v>9</v>
      </c>
      <c r="B112" s="326" t="s">
        <v>138</v>
      </c>
      <c r="C112" s="152" t="s">
        <v>222</v>
      </c>
      <c r="D112" s="158" t="s">
        <v>97</v>
      </c>
      <c r="E112" s="327"/>
      <c r="F112" s="139"/>
      <c r="G112" s="155">
        <f>IF(G107="-","-",SUM(G105:G111)*'3j_EBIT'!$E$9)</f>
        <v>1.6257438206831683</v>
      </c>
      <c r="H112" s="155">
        <f>IF(H107="-","-",SUM(H105:H111)*'3j_EBIT'!$E$9)</f>
        <v>1.6281824603450077</v>
      </c>
      <c r="I112" s="155">
        <f>IF(I107="-","-",SUM(I105:I111)*'3j_EBIT'!$E$9)</f>
        <v>1.7454623481152018</v>
      </c>
      <c r="J112" s="155">
        <f>IF(J107="-","-",SUM(J105:J111)*'3j_EBIT'!$E$9)</f>
        <v>1.7527782671007202</v>
      </c>
      <c r="K112" s="155">
        <f>IF(K107="-","-",SUM(K105:K111)*'3j_EBIT'!$E$9)</f>
        <v>1.6897786471103198</v>
      </c>
      <c r="L112" s="155">
        <f>IF(L107="-","-",SUM(L105:L111)*'3j_EBIT'!$E$9)</f>
        <v>1.7030913046788694</v>
      </c>
      <c r="M112" s="155">
        <f>IF(M107="-","-",SUM(M105:M111)*'3j_EBIT'!$E$9)</f>
        <v>1.7737656196928286</v>
      </c>
      <c r="N112" s="155">
        <f>IF(N107="-","-",SUM(N105:N111)*'3j_EBIT'!$E$9)</f>
        <v>1.7857497583088431</v>
      </c>
      <c r="O112" s="139"/>
      <c r="P112" s="155">
        <f>IF(P107="-","-",SUM(P105:P111)*'3j_EBIT'!$E$9)</f>
        <v>1.7857497583088431</v>
      </c>
      <c r="Q112" s="155">
        <f>IF(Q107="-","-",SUM(Q105:Q111)*'3j_EBIT'!$E$9)</f>
        <v>1.8211127592637402</v>
      </c>
      <c r="R112" s="155">
        <f>IF(R107="-","-",SUM(R105:R111)*'3j_EBIT'!$E$9)</f>
        <v>1.8273528287716503</v>
      </c>
      <c r="S112" s="155">
        <f>IF(S107="-","-",SUM(S105:S111)*'3j_EBIT'!$E$9)</f>
        <v>1.8706408877871943</v>
      </c>
      <c r="T112" s="155">
        <f>IF(T107="-","-",SUM(T105:T111)*'3j_EBIT'!$E$9)</f>
        <v>1.8565571490058093</v>
      </c>
      <c r="U112" s="155" t="str">
        <f>IF(U107="-","-",SUM(U105:U111)*'3j_EBIT'!$E$9)</f>
        <v>-</v>
      </c>
      <c r="V112" s="155" t="str">
        <f>IF(V107="-","-",SUM(V105:V111)*'3j_EBIT'!$E$9)</f>
        <v>-</v>
      </c>
      <c r="W112" s="155" t="str">
        <f>IF(W107="-","-",SUM(W105:W111)*'3j_EBIT'!$E$9)</f>
        <v>-</v>
      </c>
      <c r="X112" s="155" t="str">
        <f>IF(X107="-","-",SUM(X105:X111)*'3j_EBIT'!$E$9)</f>
        <v>-</v>
      </c>
      <c r="Y112" s="155" t="str">
        <f>IF(Y107="-","-",SUM(Y105:Y111)*'3j_EBIT'!$E$9)</f>
        <v>-</v>
      </c>
      <c r="Z112" s="155" t="str">
        <f>IF(Z107="-","-",SUM(Z105:Z111)*'3j_EBIT'!$E$9)</f>
        <v>-</v>
      </c>
      <c r="AA112" s="138"/>
    </row>
    <row r="113" spans="1:27" s="140" customFormat="1" ht="11.25">
      <c r="A113" s="137">
        <v>10</v>
      </c>
      <c r="B113" s="326" t="s">
        <v>223</v>
      </c>
      <c r="C113" s="156" t="s">
        <v>224</v>
      </c>
      <c r="D113" s="158" t="s">
        <v>97</v>
      </c>
      <c r="E113" s="328"/>
      <c r="F113" s="139"/>
      <c r="G113" s="155">
        <f>IF(G109="-","-",SUM(G105:G107,G109:G112)*'3k_HAP'!$E$10)</f>
        <v>1.0406080340755175</v>
      </c>
      <c r="H113" s="155">
        <f>IF(H109="-","-",SUM(H105:H107,H109:H112)*'3k_HAP'!$E$10)</f>
        <v>1.0424871976829551</v>
      </c>
      <c r="I113" s="155">
        <f>IF(I109="-","-",SUM(I105:I107,I109:I112)*'3k_HAP'!$E$10)</f>
        <v>1.0478915293194375</v>
      </c>
      <c r="J113" s="155">
        <f>IF(J109="-","-",SUM(J105:J107,J109:J112)*'3k_HAP'!$E$10)</f>
        <v>1.0535290201417509</v>
      </c>
      <c r="K113" s="155">
        <f>IF(K109="-","-",SUM(K105:K107,K109:K112)*'3k_HAP'!$E$10)</f>
        <v>1.0648352673370565</v>
      </c>
      <c r="L113" s="155">
        <f>IF(L109="-","-",SUM(L105:L107,L109:L112)*'3k_HAP'!$E$10)</f>
        <v>1.0750937167556263</v>
      </c>
      <c r="M113" s="155">
        <f>IF(M109="-","-",SUM(M105:M107,M109:M112)*'3k_HAP'!$E$10)</f>
        <v>1.122072282530173</v>
      </c>
      <c r="N113" s="155">
        <f>IF(N109="-","-",SUM(N105:N107,N109:N112)*'3k_HAP'!$E$10)</f>
        <v>1.131307003635593</v>
      </c>
      <c r="O113" s="139"/>
      <c r="P113" s="155">
        <f>IF(P109="-","-",SUM(P105:P107,P109:P112)*'3k_HAP'!$E$10)</f>
        <v>1.131307003635593</v>
      </c>
      <c r="Q113" s="155">
        <f>IF(Q109="-","-",SUM(Q105:Q107,Q109:Q112)*'3k_HAP'!$E$10)</f>
        <v>1.1697793029315331</v>
      </c>
      <c r="R113" s="155">
        <f>IF(R109="-","-",SUM(R105:R107,R109:R112)*'3k_HAP'!$E$10)</f>
        <v>1.1745877671382954</v>
      </c>
      <c r="S113" s="155">
        <f>IF(S109="-","-",SUM(S105:S107,S109:S112)*'3k_HAP'!$E$10)</f>
        <v>1.2068758273099793</v>
      </c>
      <c r="T113" s="155">
        <f>IF(T109="-","-",SUM(T105:T107,T109:T112)*'3k_HAP'!$E$10)</f>
        <v>1.1960231991875145</v>
      </c>
      <c r="U113" s="155" t="str">
        <f>IF(U109="-","-",SUM(U105:U107,U109:U112)*'3k_HAP'!$E$10)</f>
        <v>-</v>
      </c>
      <c r="V113" s="155" t="str">
        <f>IF(V109="-","-",SUM(V105:V107,V109:V112)*'3k_HAP'!$E$10)</f>
        <v>-</v>
      </c>
      <c r="W113" s="155" t="str">
        <f>IF(W109="-","-",SUM(W105:W107,W109:W112)*'3k_HAP'!$E$10)</f>
        <v>-</v>
      </c>
      <c r="X113" s="155" t="str">
        <f>IF(X109="-","-",SUM(X105:X107,X109:X112)*'3k_HAP'!$E$10)</f>
        <v>-</v>
      </c>
      <c r="Y113" s="155" t="str">
        <f>IF(Y109="-","-",SUM(Y105:Y107,Y109:Y112)*'3k_HAP'!$E$10)</f>
        <v>-</v>
      </c>
      <c r="Z113" s="155" t="str">
        <f>IF(Z109="-","-",SUM(Z105:Z107,Z109:Z112)*'3k_HAP'!$E$10)</f>
        <v>-</v>
      </c>
      <c r="AA113" s="138"/>
    </row>
    <row r="114" spans="1:27" s="140" customFormat="1" ht="11.25">
      <c r="A114" s="137">
        <v>11</v>
      </c>
      <c r="B114" s="326" t="s">
        <v>225</v>
      </c>
      <c r="C114" s="152" t="str">
        <f>B114&amp;"_"&amp;D114</f>
        <v>Total_South Wales</v>
      </c>
      <c r="D114" s="158" t="s">
        <v>97</v>
      </c>
      <c r="E114" s="327"/>
      <c r="F114" s="139"/>
      <c r="G114" s="155">
        <f t="shared" ref="G114:N114" si="18">IF(G109="-","-",SUM(G105:G113))</f>
        <v>86.606036937532764</v>
      </c>
      <c r="H114" s="155">
        <f t="shared" si="18"/>
        <v>86.736265504011428</v>
      </c>
      <c r="I114" s="155">
        <f t="shared" si="18"/>
        <v>92.914292958145182</v>
      </c>
      <c r="J114" s="155">
        <f t="shared" si="18"/>
        <v>93.304978657581188</v>
      </c>
      <c r="K114" s="155">
        <f t="shared" si="18"/>
        <v>90.000516801184247</v>
      </c>
      <c r="L114" s="155">
        <f t="shared" si="18"/>
        <v>90.711441149009332</v>
      </c>
      <c r="M114" s="155">
        <f t="shared" si="18"/>
        <v>94.478118968560693</v>
      </c>
      <c r="N114" s="155">
        <f t="shared" si="18"/>
        <v>95.11809756682068</v>
      </c>
      <c r="O114" s="139"/>
      <c r="P114" s="155">
        <f t="shared" ref="P114:Z114" si="19">IF(P109="-","-",SUM(P105:P113))</f>
        <v>95.11809756682068</v>
      </c>
      <c r="Q114" s="155">
        <f t="shared" si="19"/>
        <v>97.017779673912543</v>
      </c>
      <c r="R114" s="155">
        <f t="shared" si="19"/>
        <v>97.351012713405311</v>
      </c>
      <c r="S114" s="155">
        <f t="shared" si="19"/>
        <v>99.661618728066728</v>
      </c>
      <c r="T114" s="155">
        <f t="shared" si="19"/>
        <v>98.909516996572563</v>
      </c>
      <c r="U114" s="155" t="str">
        <f t="shared" si="19"/>
        <v>-</v>
      </c>
      <c r="V114" s="155" t="str">
        <f t="shared" si="19"/>
        <v>-</v>
      </c>
      <c r="W114" s="155" t="str">
        <f t="shared" si="19"/>
        <v>-</v>
      </c>
      <c r="X114" s="155" t="str">
        <f t="shared" si="19"/>
        <v>-</v>
      </c>
      <c r="Y114" s="155" t="str">
        <f t="shared" si="19"/>
        <v>-</v>
      </c>
      <c r="Z114" s="155" t="str">
        <f t="shared" si="19"/>
        <v>-</v>
      </c>
      <c r="AA114" s="138"/>
    </row>
    <row r="115" spans="1:27" s="140" customFormat="1" ht="11.25">
      <c r="A115" s="137">
        <v>1</v>
      </c>
      <c r="B115" s="323" t="s">
        <v>155</v>
      </c>
      <c r="C115" s="87" t="s">
        <v>131</v>
      </c>
      <c r="D115" s="157" t="s">
        <v>96</v>
      </c>
      <c r="E115" s="324"/>
      <c r="F115" s="139"/>
      <c r="G115" s="88" t="s">
        <v>132</v>
      </c>
      <c r="H115" s="88" t="s">
        <v>132</v>
      </c>
      <c r="I115" s="88" t="s">
        <v>132</v>
      </c>
      <c r="J115" s="88" t="s">
        <v>132</v>
      </c>
      <c r="K115" s="88" t="s">
        <v>132</v>
      </c>
      <c r="L115" s="88" t="s">
        <v>132</v>
      </c>
      <c r="M115" s="88" t="s">
        <v>132</v>
      </c>
      <c r="N115" s="88" t="s">
        <v>132</v>
      </c>
      <c r="O115" s="139"/>
      <c r="P115" s="88" t="s">
        <v>132</v>
      </c>
      <c r="Q115" s="88" t="s">
        <v>132</v>
      </c>
      <c r="R115" s="88" t="s">
        <v>132</v>
      </c>
      <c r="S115" s="88" t="s">
        <v>132</v>
      </c>
      <c r="T115" s="88" t="s">
        <v>132</v>
      </c>
      <c r="U115" s="88" t="s">
        <v>132</v>
      </c>
      <c r="V115" s="88" t="s">
        <v>132</v>
      </c>
      <c r="W115" s="88" t="s">
        <v>132</v>
      </c>
      <c r="X115" s="88" t="s">
        <v>132</v>
      </c>
      <c r="Y115" s="88" t="s">
        <v>132</v>
      </c>
      <c r="Z115" s="88" t="s">
        <v>132</v>
      </c>
      <c r="AA115" s="138"/>
    </row>
    <row r="116" spans="1:27" s="140" customFormat="1" ht="11.25" customHeight="1">
      <c r="A116" s="137">
        <v>2</v>
      </c>
      <c r="B116" s="323" t="s">
        <v>155</v>
      </c>
      <c r="C116" s="87" t="s">
        <v>133</v>
      </c>
      <c r="D116" s="157" t="s">
        <v>96</v>
      </c>
      <c r="E116" s="324"/>
      <c r="F116" s="139"/>
      <c r="G116" s="88" t="s">
        <v>132</v>
      </c>
      <c r="H116" s="88" t="s">
        <v>132</v>
      </c>
      <c r="I116" s="88" t="s">
        <v>132</v>
      </c>
      <c r="J116" s="88" t="s">
        <v>132</v>
      </c>
      <c r="K116" s="88" t="s">
        <v>132</v>
      </c>
      <c r="L116" s="88" t="s">
        <v>132</v>
      </c>
      <c r="M116" s="88" t="s">
        <v>132</v>
      </c>
      <c r="N116" s="88" t="s">
        <v>132</v>
      </c>
      <c r="O116" s="139"/>
      <c r="P116" s="88" t="s">
        <v>132</v>
      </c>
      <c r="Q116" s="88" t="s">
        <v>132</v>
      </c>
      <c r="R116" s="88" t="s">
        <v>132</v>
      </c>
      <c r="S116" s="88" t="s">
        <v>132</v>
      </c>
      <c r="T116" s="88" t="s">
        <v>132</v>
      </c>
      <c r="U116" s="88" t="s">
        <v>132</v>
      </c>
      <c r="V116" s="88" t="s">
        <v>132</v>
      </c>
      <c r="W116" s="88" t="s">
        <v>132</v>
      </c>
      <c r="X116" s="88" t="s">
        <v>132</v>
      </c>
      <c r="Y116" s="88" t="s">
        <v>132</v>
      </c>
      <c r="Z116" s="88" t="s">
        <v>132</v>
      </c>
      <c r="AA116" s="138"/>
    </row>
    <row r="117" spans="1:27" s="140" customFormat="1" ht="11.25" customHeight="1">
      <c r="A117" s="137">
        <v>3</v>
      </c>
      <c r="B117" s="323" t="s">
        <v>220</v>
      </c>
      <c r="C117" s="87" t="s">
        <v>134</v>
      </c>
      <c r="D117" s="157" t="s">
        <v>96</v>
      </c>
      <c r="E117" s="324"/>
      <c r="F117" s="139"/>
      <c r="G117" s="88">
        <f>IF('3c_PC'!G14="-","-",'3c_PC'!G61)</f>
        <v>6.5567588596821027</v>
      </c>
      <c r="H117" s="88">
        <f>IF('3c_PC'!H14="-","-",'3c_PC'!H61)</f>
        <v>6.5567588596821027</v>
      </c>
      <c r="I117" s="88">
        <f>IF('3c_PC'!I14="-","-",'3c_PC'!I61)</f>
        <v>6.6197359495950758</v>
      </c>
      <c r="J117" s="88">
        <f>IF('3c_PC'!J14="-","-",'3c_PC'!J61)</f>
        <v>6.6197359495950758</v>
      </c>
      <c r="K117" s="88">
        <f>IF('3c_PC'!K14="-","-",'3c_PC'!K61)</f>
        <v>6.6995028867368616</v>
      </c>
      <c r="L117" s="88">
        <f>IF('3c_PC'!L14="-","-",'3c_PC'!L61)</f>
        <v>6.6995028867368616</v>
      </c>
      <c r="M117" s="88">
        <f>IF('3c_PC'!M14="-","-",'3c_PC'!M61)</f>
        <v>7.1131218301273513</v>
      </c>
      <c r="N117" s="88">
        <f>IF('3c_PC'!N14="-","-",'3c_PC'!N61)</f>
        <v>7.1131218301273513</v>
      </c>
      <c r="O117" s="139"/>
      <c r="P117" s="88">
        <f>'3c_PC'!P61</f>
        <v>7.1131218301273513</v>
      </c>
      <c r="Q117" s="88">
        <f>'3c_PC'!Q61</f>
        <v>7.2804579515147188</v>
      </c>
      <c r="R117" s="88">
        <f>'3c_PC'!R61</f>
        <v>7.1935840895118579</v>
      </c>
      <c r="S117" s="88">
        <f>'3c_PC'!S61</f>
        <v>7.3593999937099728</v>
      </c>
      <c r="T117" s="88">
        <f>'3c_PC'!T61</f>
        <v>7.0492243060839304</v>
      </c>
      <c r="U117" s="88" t="str">
        <f>'3c_PC'!U61</f>
        <v>-</v>
      </c>
      <c r="V117" s="88" t="str">
        <f>'3c_PC'!V61</f>
        <v>-</v>
      </c>
      <c r="W117" s="88" t="str">
        <f>'3c_PC'!W61</f>
        <v>-</v>
      </c>
      <c r="X117" s="88" t="str">
        <f>'3c_PC'!X61</f>
        <v>-</v>
      </c>
      <c r="Y117" s="88" t="str">
        <f>'3c_PC'!Y61</f>
        <v>-</v>
      </c>
      <c r="Z117" s="88" t="str">
        <f>'3c_PC'!Z61</f>
        <v>-</v>
      </c>
      <c r="AA117" s="138"/>
    </row>
    <row r="118" spans="1:27" s="140" customFormat="1" ht="11.25" customHeight="1">
      <c r="A118" s="137">
        <v>4</v>
      </c>
      <c r="B118" s="323" t="s">
        <v>221</v>
      </c>
      <c r="C118" s="87" t="s">
        <v>135</v>
      </c>
      <c r="D118" s="157" t="s">
        <v>96</v>
      </c>
      <c r="E118" s="324"/>
      <c r="F118" s="139"/>
      <c r="G118" s="88">
        <f>IF('3d_NC-Elec'!H52="-","-",'3d_NC-Elec'!H52)</f>
        <v>16.643999999999998</v>
      </c>
      <c r="H118" s="88">
        <f>IF('3d_NC-Elec'!I52="-","-",'3d_NC-Elec'!I52)</f>
        <v>16.643999999999998</v>
      </c>
      <c r="I118" s="88">
        <f>IF('3d_NC-Elec'!J52="-","-",'3d_NC-Elec'!J52)</f>
        <v>22.191999999999997</v>
      </c>
      <c r="J118" s="88">
        <f>IF('3d_NC-Elec'!K52="-","-",'3d_NC-Elec'!K52)</f>
        <v>22.191999999999997</v>
      </c>
      <c r="K118" s="88">
        <f>IF('3d_NC-Elec'!L52="-","-",'3d_NC-Elec'!L52)</f>
        <v>17.009</v>
      </c>
      <c r="L118" s="88">
        <f>IF('3d_NC-Elec'!M52="-","-",'3d_NC-Elec'!M52)</f>
        <v>17.009</v>
      </c>
      <c r="M118" s="88">
        <f>IF('3d_NC-Elec'!N52="-","-",'3d_NC-Elec'!N52)</f>
        <v>19.162500000000001</v>
      </c>
      <c r="N118" s="88">
        <f>IF('3d_NC-Elec'!O52="-","-",'3d_NC-Elec'!O52)</f>
        <v>19.162500000000001</v>
      </c>
      <c r="O118" s="139"/>
      <c r="P118" s="88">
        <f>'3d_NC-Elec'!Q52</f>
        <v>19.162500000000001</v>
      </c>
      <c r="Q118" s="88">
        <f>'3d_NC-Elec'!R52</f>
        <v>18.614999999999998</v>
      </c>
      <c r="R118" s="88">
        <f>'3d_NC-Elec'!S52</f>
        <v>18.614999999999998</v>
      </c>
      <c r="S118" s="88">
        <f>'3d_NC-Elec'!T52</f>
        <v>17.957999999999998</v>
      </c>
      <c r="T118" s="88">
        <f>'3d_NC-Elec'!U52</f>
        <v>17.957999999999998</v>
      </c>
      <c r="U118" s="88" t="str">
        <f>'3d_NC-Elec'!V52</f>
        <v>-</v>
      </c>
      <c r="V118" s="88" t="str">
        <f>'3d_NC-Elec'!W52</f>
        <v>-</v>
      </c>
      <c r="W118" s="88" t="str">
        <f>'3d_NC-Elec'!X52</f>
        <v>-</v>
      </c>
      <c r="X118" s="88" t="str">
        <f>'3d_NC-Elec'!Y52</f>
        <v>-</v>
      </c>
      <c r="Y118" s="88" t="str">
        <f>'3d_NC-Elec'!Z52</f>
        <v>-</v>
      </c>
      <c r="Z118" s="88" t="str">
        <f>'3d_NC-Elec'!AA52</f>
        <v>-</v>
      </c>
      <c r="AA118" s="138"/>
    </row>
    <row r="119" spans="1:27" s="140" customFormat="1" ht="11.25" customHeight="1">
      <c r="A119" s="137">
        <v>5</v>
      </c>
      <c r="B119" s="323" t="s">
        <v>168</v>
      </c>
      <c r="C119" s="87" t="s">
        <v>136</v>
      </c>
      <c r="D119" s="157" t="s">
        <v>96</v>
      </c>
      <c r="E119" s="324"/>
      <c r="F119" s="139"/>
      <c r="G119" s="88">
        <f>IF('3f_CPIH'!C$16="-","-",'3g_OC_'!$E$9*('3f_CPIH'!C$16/'3f_CPIH'!$G$16))</f>
        <v>39.034507632093934</v>
      </c>
      <c r="H119" s="88">
        <f>IF('3f_CPIH'!D$16="-","-",'3g_OC_'!$E$9*('3f_CPIH'!D$16/'3f_CPIH'!$G$16))</f>
        <v>39.112654794520544</v>
      </c>
      <c r="I119" s="88">
        <f>IF('3f_CPIH'!E$16="-","-",'3g_OC_'!$E$9*('3f_CPIH'!E$16/'3f_CPIH'!$G$16))</f>
        <v>39.229875538160471</v>
      </c>
      <c r="J119" s="88">
        <f>IF('3f_CPIH'!F$16="-","-",'3g_OC_'!$E$9*('3f_CPIH'!F$16/'3f_CPIH'!$G$16))</f>
        <v>39.464317025440316</v>
      </c>
      <c r="K119" s="88">
        <f>IF('3f_CPIH'!G$16="-","-",'3g_OC_'!$E$9*('3f_CPIH'!G$16/'3f_CPIH'!$G$16))</f>
        <v>39.933199999999999</v>
      </c>
      <c r="L119" s="88">
        <f>IF('3f_CPIH'!H$16="-","-",'3g_OC_'!$E$9*('3f_CPIH'!H$16/'3f_CPIH'!$G$16))</f>
        <v>40.441156555772999</v>
      </c>
      <c r="M119" s="88">
        <f>IF('3f_CPIH'!I$16="-","-",'3g_OC_'!$E$9*('3f_CPIH'!I$16/'3f_CPIH'!$G$16))</f>
        <v>41.027260273972601</v>
      </c>
      <c r="N119" s="88">
        <f>IF('3f_CPIH'!J$16="-","-",'3g_OC_'!$E$9*('3f_CPIH'!J$16/'3f_CPIH'!$G$16))</f>
        <v>41.378922504892373</v>
      </c>
      <c r="O119" s="139"/>
      <c r="P119" s="88">
        <f>IF('3f_CPIH'!L$16="-","-",'3g_OC_'!$E$9*('3f_CPIH'!L$16/'3f_CPIH'!$G$16))</f>
        <v>41.378922504892373</v>
      </c>
      <c r="Q119" s="88">
        <f>IF('3f_CPIH'!M$16="-","-",'3g_OC_'!$E$9*('3f_CPIH'!M$16/'3f_CPIH'!$G$16))</f>
        <v>41.847805479452056</v>
      </c>
      <c r="R119" s="88">
        <f>IF('3f_CPIH'!N$16="-","-",'3g_OC_'!$E$9*('3f_CPIH'!N$16/'3f_CPIH'!$G$16))</f>
        <v>42.160394129158512</v>
      </c>
      <c r="S119" s="88">
        <f>IF('3f_CPIH'!O$16="-","-",'3g_OC_'!$E$9*('3f_CPIH'!O$16/'3f_CPIH'!$G$16))</f>
        <v>42.394835616438357</v>
      </c>
      <c r="T119" s="88">
        <f>IF('3f_CPIH'!P$16="-","-",'3g_OC_'!$E$9*('3f_CPIH'!P$16/'3f_CPIH'!$G$16))</f>
        <v>42.512056360078276</v>
      </c>
      <c r="U119" s="88" t="str">
        <f>IF('3f_CPIH'!Q$16="-","-",'3g_OC_'!$E$9*('3f_CPIH'!Q$16/'3f_CPIH'!$G$16))</f>
        <v>-</v>
      </c>
      <c r="V119" s="88" t="str">
        <f>IF('3f_CPIH'!R$16="-","-",'3g_OC_'!$E$9*('3f_CPIH'!R$16/'3f_CPIH'!$G$16))</f>
        <v>-</v>
      </c>
      <c r="W119" s="88" t="str">
        <f>IF('3f_CPIH'!S$16="-","-",'3g_OC_'!$E$9*('3f_CPIH'!S$16/'3f_CPIH'!$G$16))</f>
        <v>-</v>
      </c>
      <c r="X119" s="88" t="str">
        <f>IF('3f_CPIH'!T$16="-","-",'3g_OC_'!$E$9*('3f_CPIH'!T$16/'3f_CPIH'!$G$16))</f>
        <v>-</v>
      </c>
      <c r="Y119" s="88" t="str">
        <f>IF('3f_CPIH'!U$16="-","-",'3g_OC_'!$E$9*('3f_CPIH'!U$16/'3f_CPIH'!$G$16))</f>
        <v>-</v>
      </c>
      <c r="Z119" s="88" t="str">
        <f>IF('3f_CPIH'!V$16="-","-",'3g_OC_'!$E$9*('3f_CPIH'!V$16/'3f_CPIH'!$G$16))</f>
        <v>-</v>
      </c>
      <c r="AA119" s="138"/>
    </row>
    <row r="120" spans="1:27" s="140" customFormat="1" ht="11.25" customHeight="1">
      <c r="A120" s="137">
        <v>6</v>
      </c>
      <c r="B120" s="323" t="s">
        <v>168</v>
      </c>
      <c r="C120" s="87" t="s">
        <v>137</v>
      </c>
      <c r="D120" s="157" t="s">
        <v>96</v>
      </c>
      <c r="E120" s="324"/>
      <c r="F120" s="139"/>
      <c r="G120" s="88" t="s">
        <v>132</v>
      </c>
      <c r="H120" s="88" t="s">
        <v>132</v>
      </c>
      <c r="I120" s="88" t="s">
        <v>132</v>
      </c>
      <c r="J120" s="88" t="s">
        <v>132</v>
      </c>
      <c r="K120" s="88">
        <f>IF('3h_SMNCC'!F$37="-","-",'3h_SMNCC'!F$37)</f>
        <v>0</v>
      </c>
      <c r="L120" s="88">
        <f>IF('3h_SMNCC'!G$37="-","-",'3h_SMNCC'!G$37)</f>
        <v>-0.13106672002308281</v>
      </c>
      <c r="M120" s="88">
        <f>IF('3h_SMNCC'!H$37="-","-",'3h_SMNCC'!H$37)</f>
        <v>1.6490085512788448</v>
      </c>
      <c r="N120" s="88">
        <f>IF('3h_SMNCC'!I$37="-","-",'3h_SMNCC'!I$37)</f>
        <v>1.7011698553751105</v>
      </c>
      <c r="O120" s="139"/>
      <c r="P120" s="88">
        <f>IF('3h_SMNCC'!K$37="-","-",'3h_SMNCC'!K$37)</f>
        <v>1.7011698553751105</v>
      </c>
      <c r="Q120" s="88">
        <f>IF('3h_SMNCC'!L$37="-","-",'3h_SMNCC'!L$37)</f>
        <v>3.37071596157242</v>
      </c>
      <c r="R120" s="88">
        <f>IF('3h_SMNCC'!M$37="-","-",'3h_SMNCC'!M$37)</f>
        <v>3.2761312765157915</v>
      </c>
      <c r="S120" s="88">
        <f>IF('3h_SMNCC'!N$37="-","-",'3h_SMNCC'!N$37)</f>
        <v>4.8946129781636989</v>
      </c>
      <c r="T120" s="88">
        <f>IF('3h_SMNCC'!O$37="-","-",'3h_SMNCC'!O$37)</f>
        <v>4.2887571563853468</v>
      </c>
      <c r="U120" s="88" t="str">
        <f>IF('3h_SMNCC'!P$37="-","-",'3h_SMNCC'!P$37)</f>
        <v>-</v>
      </c>
      <c r="V120" s="88" t="str">
        <f>IF('3h_SMNCC'!Q$37="-","-",'3h_SMNCC'!Q$37)</f>
        <v>-</v>
      </c>
      <c r="W120" s="88" t="str">
        <f>IF('3h_SMNCC'!R$37="-","-",'3h_SMNCC'!R$37)</f>
        <v>-</v>
      </c>
      <c r="X120" s="88" t="str">
        <f>IF('3h_SMNCC'!S$37="-","-",'3h_SMNCC'!S$37)</f>
        <v>-</v>
      </c>
      <c r="Y120" s="88" t="str">
        <f>IF('3h_SMNCC'!T$37="-","-",'3h_SMNCC'!T$37)</f>
        <v>-</v>
      </c>
      <c r="Z120" s="88" t="str">
        <f>IF('3h_SMNCC'!U$37="-","-",'3h_SMNCC'!U$37)</f>
        <v>-</v>
      </c>
      <c r="AA120" s="138"/>
    </row>
    <row r="121" spans="1:27" s="140" customFormat="1" ht="12.5" customHeight="1">
      <c r="A121" s="137">
        <v>7</v>
      </c>
      <c r="B121" s="323" t="s">
        <v>168</v>
      </c>
      <c r="C121" s="87" t="s">
        <v>124</v>
      </c>
      <c r="D121" s="157" t="s">
        <v>96</v>
      </c>
      <c r="E121" s="324"/>
      <c r="F121" s="139"/>
      <c r="G121" s="88">
        <f>IF('3f_CPIH'!C$16="-","-",'3i_PPM'!$G$9*('3f_CPIH'!C$16/'3f_CPIH'!$G$16))</f>
        <v>23.857918590998043</v>
      </c>
      <c r="H121" s="88">
        <f>IF('3f_CPIH'!D$16="-","-",'3i_PPM'!$G$9*('3f_CPIH'!D$16/'3f_CPIH'!$G$16))</f>
        <v>23.905682191780819</v>
      </c>
      <c r="I121" s="88">
        <f>IF('3f_CPIH'!E$16="-","-",'3i_PPM'!$G$9*('3f_CPIH'!E$16/'3f_CPIH'!$G$16))</f>
        <v>23.977327592954992</v>
      </c>
      <c r="J121" s="88">
        <f>IF('3f_CPIH'!F$16="-","-",'3i_PPM'!$G$9*('3f_CPIH'!F$16/'3f_CPIH'!$G$16))</f>
        <v>24.120618395303325</v>
      </c>
      <c r="K121" s="88">
        <f>IF('3f_CPIH'!G$16="-","-",'3i_PPM'!$G$9*('3f_CPIH'!G$16/'3f_CPIH'!$G$16))</f>
        <v>24.4072</v>
      </c>
      <c r="L121" s="88">
        <f>IF('3f_CPIH'!H$16="-","-",'3i_PPM'!$G$9*('3f_CPIH'!H$16/'3f_CPIH'!$G$16))</f>
        <v>24.717663405088064</v>
      </c>
      <c r="M121" s="88">
        <f>IF('3f_CPIH'!I$16="-","-",'3i_PPM'!$G$9*('3f_CPIH'!I$16/'3f_CPIH'!$G$16))</f>
        <v>25.075890410958902</v>
      </c>
      <c r="N121" s="88">
        <f>IF('3f_CPIH'!J$16="-","-",'3i_PPM'!$G$9*('3f_CPIH'!J$16/'3f_CPIH'!$G$16))</f>
        <v>25.290826614481411</v>
      </c>
      <c r="O121" s="139"/>
      <c r="P121" s="88">
        <f>IF('3f_CPIH'!L$16="-","-",'3i_PPM'!$G$9*('3f_CPIH'!L$16/'3f_CPIH'!$G$16))</f>
        <v>25.290826614481411</v>
      </c>
      <c r="Q121" s="88">
        <f>IF('3f_CPIH'!M$16="-","-",'3i_PPM'!$G$9*('3f_CPIH'!M$16/'3f_CPIH'!$G$16))</f>
        <v>25.577408219178082</v>
      </c>
      <c r="R121" s="88">
        <f>IF('3f_CPIH'!N$16="-","-",'3i_PPM'!$G$9*('3f_CPIH'!N$16/'3f_CPIH'!$G$16))</f>
        <v>25.768462622309197</v>
      </c>
      <c r="S121" s="88">
        <f>IF('3f_CPIH'!O$16="-","-",'3i_PPM'!$G$9*('3f_CPIH'!O$16/'3f_CPIH'!$G$16))</f>
        <v>25.911753424657533</v>
      </c>
      <c r="T121" s="88">
        <f>IF('3f_CPIH'!P$16="-","-",'3i_PPM'!$G$9*('3f_CPIH'!P$16/'3f_CPIH'!$G$16))</f>
        <v>25.983398825831699</v>
      </c>
      <c r="U121" s="88" t="str">
        <f>IF('3f_CPIH'!Q$16="-","-",'3i_PPM'!$G$9*('3f_CPIH'!Q$16/'3f_CPIH'!$G$16))</f>
        <v>-</v>
      </c>
      <c r="V121" s="88" t="str">
        <f>IF('3f_CPIH'!R$16="-","-",'3i_PPM'!$G$9*('3f_CPIH'!R$16/'3f_CPIH'!$G$16))</f>
        <v>-</v>
      </c>
      <c r="W121" s="88" t="str">
        <f>IF('3f_CPIH'!S$16="-","-",'3i_PPM'!$G$9*('3f_CPIH'!S$16/'3f_CPIH'!$G$16))</f>
        <v>-</v>
      </c>
      <c r="X121" s="88" t="str">
        <f>IF('3f_CPIH'!T$16="-","-",'3i_PPM'!$G$9*('3f_CPIH'!T$16/'3f_CPIH'!$G$16))</f>
        <v>-</v>
      </c>
      <c r="Y121" s="88" t="str">
        <f>IF('3f_CPIH'!U$16="-","-",'3i_PPM'!$G$9*('3f_CPIH'!U$16/'3f_CPIH'!$G$16))</f>
        <v>-</v>
      </c>
      <c r="Z121" s="88" t="str">
        <f>IF('3f_CPIH'!V$16="-","-",'3i_PPM'!$G$9*('3f_CPIH'!V$16/'3f_CPIH'!$G$16))</f>
        <v>-</v>
      </c>
      <c r="AA121" s="138"/>
    </row>
    <row r="122" spans="1:27" s="140" customFormat="1" ht="11.25">
      <c r="A122" s="137">
        <v>9</v>
      </c>
      <c r="B122" s="323" t="s">
        <v>138</v>
      </c>
      <c r="C122" s="87" t="s">
        <v>222</v>
      </c>
      <c r="D122" s="157" t="s">
        <v>96</v>
      </c>
      <c r="E122" s="324"/>
      <c r="F122" s="139"/>
      <c r="G122" s="88">
        <f>IF(G117="-","-",SUM(G115:G121)*'3j_EBIT'!$E$9)</f>
        <v>1.6674528086831681</v>
      </c>
      <c r="H122" s="88">
        <f>IF(H117="-","-",SUM(H115:H121)*'3j_EBIT'!$E$9)</f>
        <v>1.669891448345008</v>
      </c>
      <c r="I122" s="88">
        <f>IF(I117="-","-",SUM(I115:I121)*'3j_EBIT'!$E$9)</f>
        <v>1.7822228121152017</v>
      </c>
      <c r="J122" s="88">
        <f>IF(J117="-","-",SUM(J115:J121)*'3j_EBIT'!$E$9)</f>
        <v>1.78953873110072</v>
      </c>
      <c r="K122" s="88">
        <f>IF(K117="-","-",SUM(K115:K121)*'3j_EBIT'!$E$9)</f>
        <v>1.7053311511103197</v>
      </c>
      <c r="L122" s="88">
        <f>IF(L117="-","-",SUM(L115:L121)*'3j_EBIT'!$E$9)</f>
        <v>1.7186438086788693</v>
      </c>
      <c r="M122" s="88">
        <f>IF(M117="-","-",SUM(M115:M121)*'3j_EBIT'!$E$9)</f>
        <v>1.8211300636928285</v>
      </c>
      <c r="N122" s="88">
        <f>IF(N117="-","-",SUM(N115:N121)*'3j_EBIT'!$E$9)</f>
        <v>1.8331142023088431</v>
      </c>
      <c r="O122" s="139"/>
      <c r="P122" s="88">
        <f>IF(P117="-","-",SUM(P115:P121)*'3j_EBIT'!$E$9)</f>
        <v>1.8331142023088431</v>
      </c>
      <c r="Q122" s="88">
        <f>IF(Q117="-","-",SUM(Q115:Q121)*'3j_EBIT'!$E$9)</f>
        <v>1.8727187952637401</v>
      </c>
      <c r="R122" s="88">
        <f>IF(R117="-","-",SUM(R115:R121)*'3j_EBIT'!$E$9)</f>
        <v>1.8789588647716504</v>
      </c>
      <c r="S122" s="88">
        <f>IF(S117="-","-",SUM(S115:S121)*'3j_EBIT'!$E$9)</f>
        <v>1.9081082837871943</v>
      </c>
      <c r="T122" s="88">
        <f>IF(T117="-","-",SUM(T115:T121)*'3j_EBIT'!$E$9)</f>
        <v>1.8940245450058093</v>
      </c>
      <c r="U122" s="88" t="str">
        <f>IF(U117="-","-",SUM(U115:U121)*'3j_EBIT'!$E$9)</f>
        <v>-</v>
      </c>
      <c r="V122" s="88" t="str">
        <f>IF(V117="-","-",SUM(V115:V121)*'3j_EBIT'!$E$9)</f>
        <v>-</v>
      </c>
      <c r="W122" s="88" t="str">
        <f>IF(W117="-","-",SUM(W115:W121)*'3j_EBIT'!$E$9)</f>
        <v>-</v>
      </c>
      <c r="X122" s="88" t="str">
        <f>IF(X117="-","-",SUM(X115:X121)*'3j_EBIT'!$E$9)</f>
        <v>-</v>
      </c>
      <c r="Y122" s="88" t="str">
        <f>IF(Y117="-","-",SUM(Y115:Y121)*'3j_EBIT'!$E$9)</f>
        <v>-</v>
      </c>
      <c r="Z122" s="88" t="str">
        <f>IF(Z117="-","-",SUM(Z115:Z121)*'3j_EBIT'!$E$9)</f>
        <v>-</v>
      </c>
      <c r="AA122" s="138"/>
    </row>
    <row r="123" spans="1:27" s="140" customFormat="1" ht="11.25">
      <c r="A123" s="137">
        <v>10</v>
      </c>
      <c r="B123" s="323" t="s">
        <v>223</v>
      </c>
      <c r="C123" s="151" t="s">
        <v>224</v>
      </c>
      <c r="D123" s="157" t="s">
        <v>96</v>
      </c>
      <c r="E123" s="325"/>
      <c r="F123" s="139"/>
      <c r="G123" s="88">
        <f>IF(G119="-","-",SUM(G115:G117,G119:G122)*'3k_HAP'!$E$10)</f>
        <v>1.0412186953688254</v>
      </c>
      <c r="H123" s="88">
        <f>IF(H119="-","-",SUM(H115:H117,H119:H122)*'3k_HAP'!$E$10)</f>
        <v>1.0430978589762632</v>
      </c>
      <c r="I123" s="88">
        <f>IF(I119="-","-",SUM(I115:I117,I119:I122)*'3k_HAP'!$E$10)</f>
        <v>1.0484297392728616</v>
      </c>
      <c r="J123" s="88">
        <f>IF(J119="-","-",SUM(J115:J117,J119:J122)*'3k_HAP'!$E$10)</f>
        <v>1.0540672300951748</v>
      </c>
      <c r="K123" s="88">
        <f>IF(K119="-","-",SUM(K115:K117,K119:K122)*'3k_HAP'!$E$10)</f>
        <v>1.0650629715481204</v>
      </c>
      <c r="L123" s="88">
        <f>IF(L119="-","-",SUM(L115:L117,L119:L122)*'3k_HAP'!$E$10)</f>
        <v>1.0753214209666904</v>
      </c>
      <c r="M123" s="88">
        <f>IF(M119="-","-",SUM(M115:M117,M119:M122)*'3k_HAP'!$E$10)</f>
        <v>1.122765745354777</v>
      </c>
      <c r="N123" s="88">
        <f>IF(N119="-","-",SUM(N115:N117,N119:N122)*'3k_HAP'!$E$10)</f>
        <v>1.132000466460197</v>
      </c>
      <c r="O123" s="139"/>
      <c r="P123" s="88">
        <f>IF(P119="-","-",SUM(P115:P117,P119:P122)*'3k_HAP'!$E$10)</f>
        <v>1.132000466460197</v>
      </c>
      <c r="Q123" s="88">
        <f>IF(Q119="-","-",SUM(Q115:Q117,Q119:Q122)*'3k_HAP'!$E$10)</f>
        <v>1.170534866904609</v>
      </c>
      <c r="R123" s="88">
        <f>IF(R119="-","-",SUM(R115:R117,R119:R122)*'3k_HAP'!$E$10)</f>
        <v>1.1753433311113712</v>
      </c>
      <c r="S123" s="88">
        <f>IF(S119="-","-",SUM(S115:S117,S119:S122)*'3k_HAP'!$E$10)</f>
        <v>1.2074243874548156</v>
      </c>
      <c r="T123" s="88">
        <f>IF(T119="-","-",SUM(T115:T117,T119:T122)*'3k_HAP'!$E$10)</f>
        <v>1.1965717593323506</v>
      </c>
      <c r="U123" s="88" t="str">
        <f>IF(U119="-","-",SUM(U115:U117,U119:U122)*'3k_HAP'!$E$10)</f>
        <v>-</v>
      </c>
      <c r="V123" s="88" t="str">
        <f>IF(V119="-","-",SUM(V115:V117,V119:V122)*'3k_HAP'!$E$10)</f>
        <v>-</v>
      </c>
      <c r="W123" s="88" t="str">
        <f>IF(W119="-","-",SUM(W115:W117,W119:W122)*'3k_HAP'!$E$10)</f>
        <v>-</v>
      </c>
      <c r="X123" s="88" t="str">
        <f>IF(X119="-","-",SUM(X115:X117,X119:X122)*'3k_HAP'!$E$10)</f>
        <v>-</v>
      </c>
      <c r="Y123" s="88" t="str">
        <f>IF(Y119="-","-",SUM(Y115:Y117,Y119:Y122)*'3k_HAP'!$E$10)</f>
        <v>-</v>
      </c>
      <c r="Z123" s="88" t="str">
        <f>IF(Z119="-","-",SUM(Z115:Z117,Z119:Z122)*'3k_HAP'!$E$10)</f>
        <v>-</v>
      </c>
      <c r="AA123" s="138"/>
    </row>
    <row r="124" spans="1:27" s="140" customFormat="1" ht="11.25">
      <c r="A124" s="137">
        <v>11</v>
      </c>
      <c r="B124" s="323" t="s">
        <v>225</v>
      </c>
      <c r="C124" s="87" t="str">
        <f>B124&amp;"_"&amp;D124</f>
        <v>Total_Southern Western</v>
      </c>
      <c r="D124" s="157" t="s">
        <v>96</v>
      </c>
      <c r="E124" s="324"/>
      <c r="F124" s="139"/>
      <c r="G124" s="88">
        <f t="shared" ref="G124:N124" si="20">IF(G119="-","-",SUM(G115:G123))</f>
        <v>88.801856586826062</v>
      </c>
      <c r="H124" s="88">
        <f t="shared" si="20"/>
        <v>88.932085153304754</v>
      </c>
      <c r="I124" s="88">
        <f t="shared" si="20"/>
        <v>94.849591632098608</v>
      </c>
      <c r="J124" s="88">
        <f t="shared" si="20"/>
        <v>95.2402773315346</v>
      </c>
      <c r="K124" s="88">
        <f t="shared" si="20"/>
        <v>90.819297009395299</v>
      </c>
      <c r="L124" s="88">
        <f t="shared" si="20"/>
        <v>91.530221357220384</v>
      </c>
      <c r="M124" s="88">
        <f t="shared" si="20"/>
        <v>96.971676875385313</v>
      </c>
      <c r="N124" s="88">
        <f t="shared" si="20"/>
        <v>97.6116554736453</v>
      </c>
      <c r="O124" s="139"/>
      <c r="P124" s="88">
        <f t="shared" ref="P124:Z124" si="21">IF(P119="-","-",SUM(P115:P123))</f>
        <v>97.6116554736453</v>
      </c>
      <c r="Q124" s="88">
        <f t="shared" si="21"/>
        <v>99.734641273885615</v>
      </c>
      <c r="R124" s="88">
        <f t="shared" si="21"/>
        <v>100.0678743133784</v>
      </c>
      <c r="S124" s="88">
        <f t="shared" si="21"/>
        <v>101.63413468421157</v>
      </c>
      <c r="T124" s="88">
        <f t="shared" si="21"/>
        <v>100.88203295271741</v>
      </c>
      <c r="U124" s="88" t="str">
        <f t="shared" si="21"/>
        <v>-</v>
      </c>
      <c r="V124" s="88" t="str">
        <f t="shared" si="21"/>
        <v>-</v>
      </c>
      <c r="W124" s="88" t="str">
        <f t="shared" si="21"/>
        <v>-</v>
      </c>
      <c r="X124" s="88" t="str">
        <f t="shared" si="21"/>
        <v>-</v>
      </c>
      <c r="Y124" s="88" t="str">
        <f t="shared" si="21"/>
        <v>-</v>
      </c>
      <c r="Z124" s="88" t="str">
        <f t="shared" si="21"/>
        <v>-</v>
      </c>
      <c r="AA124" s="138"/>
    </row>
    <row r="125" spans="1:27" s="140" customFormat="1" ht="11.25" customHeight="1">
      <c r="A125" s="137">
        <v>1</v>
      </c>
      <c r="B125" s="326" t="s">
        <v>155</v>
      </c>
      <c r="C125" s="152" t="s">
        <v>131</v>
      </c>
      <c r="D125" s="158" t="s">
        <v>86</v>
      </c>
      <c r="E125" s="327"/>
      <c r="F125" s="139"/>
      <c r="G125" s="155" t="s">
        <v>132</v>
      </c>
      <c r="H125" s="155" t="s">
        <v>132</v>
      </c>
      <c r="I125" s="155" t="s">
        <v>132</v>
      </c>
      <c r="J125" s="155" t="s">
        <v>132</v>
      </c>
      <c r="K125" s="155" t="s">
        <v>132</v>
      </c>
      <c r="L125" s="155" t="s">
        <v>132</v>
      </c>
      <c r="M125" s="155" t="s">
        <v>132</v>
      </c>
      <c r="N125" s="155" t="s">
        <v>132</v>
      </c>
      <c r="O125" s="139"/>
      <c r="P125" s="155" t="s">
        <v>132</v>
      </c>
      <c r="Q125" s="155" t="s">
        <v>132</v>
      </c>
      <c r="R125" s="155" t="s">
        <v>132</v>
      </c>
      <c r="S125" s="155" t="s">
        <v>132</v>
      </c>
      <c r="T125" s="155" t="s">
        <v>132</v>
      </c>
      <c r="U125" s="155" t="s">
        <v>132</v>
      </c>
      <c r="V125" s="155" t="s">
        <v>132</v>
      </c>
      <c r="W125" s="155" t="s">
        <v>132</v>
      </c>
      <c r="X125" s="155" t="s">
        <v>132</v>
      </c>
      <c r="Y125" s="155" t="s">
        <v>132</v>
      </c>
      <c r="Z125" s="155" t="s">
        <v>132</v>
      </c>
      <c r="AA125" s="138"/>
    </row>
    <row r="126" spans="1:27" s="140" customFormat="1" ht="11.25" customHeight="1">
      <c r="A126" s="137">
        <v>2</v>
      </c>
      <c r="B126" s="326" t="s">
        <v>155</v>
      </c>
      <c r="C126" s="152" t="s">
        <v>133</v>
      </c>
      <c r="D126" s="158" t="s">
        <v>86</v>
      </c>
      <c r="E126" s="327"/>
      <c r="F126" s="139"/>
      <c r="G126" s="155" t="s">
        <v>132</v>
      </c>
      <c r="H126" s="155" t="s">
        <v>132</v>
      </c>
      <c r="I126" s="155" t="s">
        <v>132</v>
      </c>
      <c r="J126" s="155" t="s">
        <v>132</v>
      </c>
      <c r="K126" s="155" t="s">
        <v>132</v>
      </c>
      <c r="L126" s="155" t="s">
        <v>132</v>
      </c>
      <c r="M126" s="155" t="s">
        <v>132</v>
      </c>
      <c r="N126" s="155" t="s">
        <v>132</v>
      </c>
      <c r="O126" s="139"/>
      <c r="P126" s="155" t="s">
        <v>132</v>
      </c>
      <c r="Q126" s="155" t="s">
        <v>132</v>
      </c>
      <c r="R126" s="155" t="s">
        <v>132</v>
      </c>
      <c r="S126" s="155" t="s">
        <v>132</v>
      </c>
      <c r="T126" s="155" t="s">
        <v>132</v>
      </c>
      <c r="U126" s="155" t="s">
        <v>132</v>
      </c>
      <c r="V126" s="155" t="s">
        <v>132</v>
      </c>
      <c r="W126" s="155" t="s">
        <v>132</v>
      </c>
      <c r="X126" s="155" t="s">
        <v>132</v>
      </c>
      <c r="Y126" s="155" t="s">
        <v>132</v>
      </c>
      <c r="Z126" s="155" t="s">
        <v>132</v>
      </c>
      <c r="AA126" s="138"/>
    </row>
    <row r="127" spans="1:27" s="140" customFormat="1" ht="11.25" customHeight="1">
      <c r="A127" s="137">
        <v>3</v>
      </c>
      <c r="B127" s="326" t="s">
        <v>220</v>
      </c>
      <c r="C127" s="152" t="s">
        <v>134</v>
      </c>
      <c r="D127" s="158" t="s">
        <v>86</v>
      </c>
      <c r="E127" s="327"/>
      <c r="F127" s="139"/>
      <c r="G127" s="155">
        <f>IF('3c_PC'!G14="-","-",'3c_PC'!G61)</f>
        <v>6.5567588596821027</v>
      </c>
      <c r="H127" s="155">
        <f>IF('3c_PC'!H14="-","-",'3c_PC'!H61)</f>
        <v>6.5567588596821027</v>
      </c>
      <c r="I127" s="155">
        <f>IF('3c_PC'!I14="-","-",'3c_PC'!I61)</f>
        <v>6.6197359495950758</v>
      </c>
      <c r="J127" s="155">
        <f>IF('3c_PC'!J14="-","-",'3c_PC'!J61)</f>
        <v>6.6197359495950758</v>
      </c>
      <c r="K127" s="155">
        <f>IF('3c_PC'!K14="-","-",'3c_PC'!K61)</f>
        <v>6.6995028867368616</v>
      </c>
      <c r="L127" s="155">
        <f>IF('3c_PC'!L14="-","-",'3c_PC'!L61)</f>
        <v>6.6995028867368616</v>
      </c>
      <c r="M127" s="155">
        <f>IF('3c_PC'!M14="-","-",'3c_PC'!M61)</f>
        <v>7.1131218301273513</v>
      </c>
      <c r="N127" s="155">
        <f>IF('3c_PC'!N14="-","-",'3c_PC'!N61)</f>
        <v>7.1131218301273513</v>
      </c>
      <c r="O127" s="139"/>
      <c r="P127" s="155">
        <f>'3c_PC'!P61</f>
        <v>7.1131218301273513</v>
      </c>
      <c r="Q127" s="155">
        <f>'3c_PC'!Q61</f>
        <v>7.2804579515147188</v>
      </c>
      <c r="R127" s="155">
        <f>'3c_PC'!R61</f>
        <v>7.1935840895118579</v>
      </c>
      <c r="S127" s="155">
        <f>'3c_PC'!S61</f>
        <v>7.3593999937099728</v>
      </c>
      <c r="T127" s="155">
        <f>'3c_PC'!T61</f>
        <v>7.0492243060839304</v>
      </c>
      <c r="U127" s="155" t="str">
        <f>'3c_PC'!U61</f>
        <v>-</v>
      </c>
      <c r="V127" s="155" t="str">
        <f>'3c_PC'!V61</f>
        <v>-</v>
      </c>
      <c r="W127" s="155" t="str">
        <f>'3c_PC'!W61</f>
        <v>-</v>
      </c>
      <c r="X127" s="155" t="str">
        <f>'3c_PC'!X61</f>
        <v>-</v>
      </c>
      <c r="Y127" s="155" t="str">
        <f>'3c_PC'!Y61</f>
        <v>-</v>
      </c>
      <c r="Z127" s="155" t="str">
        <f>'3c_PC'!Z61</f>
        <v>-</v>
      </c>
      <c r="AA127" s="138"/>
    </row>
    <row r="128" spans="1:27" s="140" customFormat="1" ht="11.25" customHeight="1">
      <c r="A128" s="137">
        <v>4</v>
      </c>
      <c r="B128" s="326" t="s">
        <v>221</v>
      </c>
      <c r="C128" s="152" t="s">
        <v>135</v>
      </c>
      <c r="D128" s="158" t="s">
        <v>86</v>
      </c>
      <c r="E128" s="327"/>
      <c r="F128" s="139"/>
      <c r="G128" s="155">
        <f>IF('3d_NC-Elec'!H53="-","-",'3d_NC-Elec'!H53)</f>
        <v>28.031999999999996</v>
      </c>
      <c r="H128" s="155">
        <f>IF('3d_NC-Elec'!I53="-","-",'3d_NC-Elec'!I53)</f>
        <v>28.031999999999996</v>
      </c>
      <c r="I128" s="155">
        <f>IF('3d_NC-Elec'!J53="-","-",'3d_NC-Elec'!J53)</f>
        <v>19.381499999999999</v>
      </c>
      <c r="J128" s="155">
        <f>IF('3d_NC-Elec'!K53="-","-",'3d_NC-Elec'!K53)</f>
        <v>19.381499999999999</v>
      </c>
      <c r="K128" s="155">
        <f>IF('3d_NC-Elec'!L53="-","-",'3d_NC-Elec'!L53)</f>
        <v>18.651500000000002</v>
      </c>
      <c r="L128" s="155">
        <f>IF('3d_NC-Elec'!M53="-","-",'3d_NC-Elec'!M53)</f>
        <v>18.651500000000002</v>
      </c>
      <c r="M128" s="155">
        <f>IF('3d_NC-Elec'!N53="-","-",'3d_NC-Elec'!N53)</f>
        <v>18.906999999999996</v>
      </c>
      <c r="N128" s="155">
        <f>IF('3d_NC-Elec'!O53="-","-",'3d_NC-Elec'!O53)</f>
        <v>18.906999999999996</v>
      </c>
      <c r="O128" s="139"/>
      <c r="P128" s="155">
        <f>'3d_NC-Elec'!Q53</f>
        <v>18.906999999999996</v>
      </c>
      <c r="Q128" s="155">
        <f>'3d_NC-Elec'!R53</f>
        <v>21.097000000000001</v>
      </c>
      <c r="R128" s="155">
        <f>'3d_NC-Elec'!S53</f>
        <v>21.097000000000001</v>
      </c>
      <c r="S128" s="155">
        <f>'3d_NC-Elec'!T53</f>
        <v>24.856499999999997</v>
      </c>
      <c r="T128" s="155">
        <f>'3d_NC-Elec'!U53</f>
        <v>24.856499999999997</v>
      </c>
      <c r="U128" s="155" t="str">
        <f>'3d_NC-Elec'!V53</f>
        <v>-</v>
      </c>
      <c r="V128" s="155" t="str">
        <f>'3d_NC-Elec'!W53</f>
        <v>-</v>
      </c>
      <c r="W128" s="155" t="str">
        <f>'3d_NC-Elec'!X53</f>
        <v>-</v>
      </c>
      <c r="X128" s="155" t="str">
        <f>'3d_NC-Elec'!Y53</f>
        <v>-</v>
      </c>
      <c r="Y128" s="155" t="str">
        <f>'3d_NC-Elec'!Z53</f>
        <v>-</v>
      </c>
      <c r="Z128" s="155" t="str">
        <f>'3d_NC-Elec'!AA53</f>
        <v>-</v>
      </c>
      <c r="AA128" s="138"/>
    </row>
    <row r="129" spans="1:27" s="140" customFormat="1" ht="11.25" customHeight="1">
      <c r="A129" s="137">
        <v>5</v>
      </c>
      <c r="B129" s="326" t="s">
        <v>168</v>
      </c>
      <c r="C129" s="152" t="s">
        <v>136</v>
      </c>
      <c r="D129" s="158" t="s">
        <v>86</v>
      </c>
      <c r="E129" s="327"/>
      <c r="F129" s="139"/>
      <c r="G129" s="155">
        <f>IF('3f_CPIH'!C$16="-","-",'3g_OC_'!$E$9*('3f_CPIH'!C$16/'3f_CPIH'!$G$16))</f>
        <v>39.034507632093934</v>
      </c>
      <c r="H129" s="155">
        <f>IF('3f_CPIH'!D$16="-","-",'3g_OC_'!$E$9*('3f_CPIH'!D$16/'3f_CPIH'!$G$16))</f>
        <v>39.112654794520544</v>
      </c>
      <c r="I129" s="155">
        <f>IF('3f_CPIH'!E$16="-","-",'3g_OC_'!$E$9*('3f_CPIH'!E$16/'3f_CPIH'!$G$16))</f>
        <v>39.229875538160471</v>
      </c>
      <c r="J129" s="155">
        <f>IF('3f_CPIH'!F$16="-","-",'3g_OC_'!$E$9*('3f_CPIH'!F$16/'3f_CPIH'!$G$16))</f>
        <v>39.464317025440316</v>
      </c>
      <c r="K129" s="155">
        <f>IF('3f_CPIH'!G$16="-","-",'3g_OC_'!$E$9*('3f_CPIH'!G$16/'3f_CPIH'!$G$16))</f>
        <v>39.933199999999999</v>
      </c>
      <c r="L129" s="155">
        <f>IF('3f_CPIH'!H$16="-","-",'3g_OC_'!$E$9*('3f_CPIH'!H$16/'3f_CPIH'!$G$16))</f>
        <v>40.441156555772999</v>
      </c>
      <c r="M129" s="155">
        <f>IF('3f_CPIH'!I$16="-","-",'3g_OC_'!$E$9*('3f_CPIH'!I$16/'3f_CPIH'!$G$16))</f>
        <v>41.027260273972601</v>
      </c>
      <c r="N129" s="155">
        <f>IF('3f_CPIH'!J$16="-","-",'3g_OC_'!$E$9*('3f_CPIH'!J$16/'3f_CPIH'!$G$16))</f>
        <v>41.378922504892373</v>
      </c>
      <c r="O129" s="139"/>
      <c r="P129" s="155">
        <f>IF('3f_CPIH'!L$16="-","-",'3g_OC_'!$E$9*('3f_CPIH'!L$16/'3f_CPIH'!$G$16))</f>
        <v>41.378922504892373</v>
      </c>
      <c r="Q129" s="155">
        <f>IF('3f_CPIH'!M$16="-","-",'3g_OC_'!$E$9*('3f_CPIH'!M$16/'3f_CPIH'!$G$16))</f>
        <v>41.847805479452056</v>
      </c>
      <c r="R129" s="155">
        <f>IF('3f_CPIH'!N$16="-","-",'3g_OC_'!$E$9*('3f_CPIH'!N$16/'3f_CPIH'!$G$16))</f>
        <v>42.160394129158512</v>
      </c>
      <c r="S129" s="155">
        <f>IF('3f_CPIH'!O$16="-","-",'3g_OC_'!$E$9*('3f_CPIH'!O$16/'3f_CPIH'!$G$16))</f>
        <v>42.394835616438357</v>
      </c>
      <c r="T129" s="155">
        <f>IF('3f_CPIH'!P$16="-","-",'3g_OC_'!$E$9*('3f_CPIH'!P$16/'3f_CPIH'!$G$16))</f>
        <v>42.512056360078276</v>
      </c>
      <c r="U129" s="155" t="str">
        <f>IF('3f_CPIH'!Q$16="-","-",'3g_OC_'!$E$9*('3f_CPIH'!Q$16/'3f_CPIH'!$G$16))</f>
        <v>-</v>
      </c>
      <c r="V129" s="155" t="str">
        <f>IF('3f_CPIH'!R$16="-","-",'3g_OC_'!$E$9*('3f_CPIH'!R$16/'3f_CPIH'!$G$16))</f>
        <v>-</v>
      </c>
      <c r="W129" s="155" t="str">
        <f>IF('3f_CPIH'!S$16="-","-",'3g_OC_'!$E$9*('3f_CPIH'!S$16/'3f_CPIH'!$G$16))</f>
        <v>-</v>
      </c>
      <c r="X129" s="155" t="str">
        <f>IF('3f_CPIH'!T$16="-","-",'3g_OC_'!$E$9*('3f_CPIH'!T$16/'3f_CPIH'!$G$16))</f>
        <v>-</v>
      </c>
      <c r="Y129" s="155" t="str">
        <f>IF('3f_CPIH'!U$16="-","-",'3g_OC_'!$E$9*('3f_CPIH'!U$16/'3f_CPIH'!$G$16))</f>
        <v>-</v>
      </c>
      <c r="Z129" s="155" t="str">
        <f>IF('3f_CPIH'!V$16="-","-",'3g_OC_'!$E$9*('3f_CPIH'!V$16/'3f_CPIH'!$G$16))</f>
        <v>-</v>
      </c>
      <c r="AA129" s="138"/>
    </row>
    <row r="130" spans="1:27" s="140" customFormat="1" ht="11.25" customHeight="1">
      <c r="A130" s="137">
        <v>6</v>
      </c>
      <c r="B130" s="326" t="s">
        <v>168</v>
      </c>
      <c r="C130" s="152" t="s">
        <v>137</v>
      </c>
      <c r="D130" s="158" t="s">
        <v>86</v>
      </c>
      <c r="E130" s="327"/>
      <c r="F130" s="139"/>
      <c r="G130" s="155" t="s">
        <v>132</v>
      </c>
      <c r="H130" s="155" t="s">
        <v>132</v>
      </c>
      <c r="I130" s="155" t="s">
        <v>132</v>
      </c>
      <c r="J130" s="155" t="s">
        <v>132</v>
      </c>
      <c r="K130" s="155">
        <f>IF('3h_SMNCC'!F$37="-","-",'3h_SMNCC'!F$37)</f>
        <v>0</v>
      </c>
      <c r="L130" s="155">
        <f>IF('3h_SMNCC'!G$37="-","-",'3h_SMNCC'!G$37)</f>
        <v>-0.13106672002308281</v>
      </c>
      <c r="M130" s="155">
        <f>IF('3h_SMNCC'!H$37="-","-",'3h_SMNCC'!H$37)</f>
        <v>1.6490085512788448</v>
      </c>
      <c r="N130" s="155">
        <f>IF('3h_SMNCC'!I$37="-","-",'3h_SMNCC'!I$37)</f>
        <v>1.7011698553751105</v>
      </c>
      <c r="O130" s="139"/>
      <c r="P130" s="155">
        <f>IF('3h_SMNCC'!K$37="-","-",'3h_SMNCC'!K$37)</f>
        <v>1.7011698553751105</v>
      </c>
      <c r="Q130" s="155">
        <f>IF('3h_SMNCC'!L$37="-","-",'3h_SMNCC'!L$37)</f>
        <v>3.37071596157242</v>
      </c>
      <c r="R130" s="155">
        <f>IF('3h_SMNCC'!M$37="-","-",'3h_SMNCC'!M$37)</f>
        <v>3.2761312765157915</v>
      </c>
      <c r="S130" s="155">
        <f>IF('3h_SMNCC'!N$37="-","-",'3h_SMNCC'!N$37)</f>
        <v>4.8946129781636989</v>
      </c>
      <c r="T130" s="155">
        <f>IF('3h_SMNCC'!O$37="-","-",'3h_SMNCC'!O$37)</f>
        <v>4.2887571563853468</v>
      </c>
      <c r="U130" s="155" t="str">
        <f>IF('3h_SMNCC'!P$37="-","-",'3h_SMNCC'!P$37)</f>
        <v>-</v>
      </c>
      <c r="V130" s="155" t="str">
        <f>IF('3h_SMNCC'!Q$37="-","-",'3h_SMNCC'!Q$37)</f>
        <v>-</v>
      </c>
      <c r="W130" s="155" t="str">
        <f>IF('3h_SMNCC'!R$37="-","-",'3h_SMNCC'!R$37)</f>
        <v>-</v>
      </c>
      <c r="X130" s="155" t="str">
        <f>IF('3h_SMNCC'!S$37="-","-",'3h_SMNCC'!S$37)</f>
        <v>-</v>
      </c>
      <c r="Y130" s="155" t="str">
        <f>IF('3h_SMNCC'!T$37="-","-",'3h_SMNCC'!T$37)</f>
        <v>-</v>
      </c>
      <c r="Z130" s="155" t="str">
        <f>IF('3h_SMNCC'!U$37="-","-",'3h_SMNCC'!U$37)</f>
        <v>-</v>
      </c>
      <c r="AA130" s="138"/>
    </row>
    <row r="131" spans="1:27" s="140" customFormat="1" ht="11.25" customHeight="1">
      <c r="A131" s="137">
        <v>7</v>
      </c>
      <c r="B131" s="326" t="s">
        <v>168</v>
      </c>
      <c r="C131" s="152" t="s">
        <v>124</v>
      </c>
      <c r="D131" s="158" t="s">
        <v>86</v>
      </c>
      <c r="E131" s="327"/>
      <c r="F131" s="139"/>
      <c r="G131" s="155">
        <f>IF('3f_CPIH'!C$16="-","-",'3i_PPM'!$G$9*('3f_CPIH'!C$16/'3f_CPIH'!$G$16))</f>
        <v>23.857918590998043</v>
      </c>
      <c r="H131" s="155">
        <f>IF('3f_CPIH'!D$16="-","-",'3i_PPM'!$G$9*('3f_CPIH'!D$16/'3f_CPIH'!$G$16))</f>
        <v>23.905682191780819</v>
      </c>
      <c r="I131" s="155">
        <f>IF('3f_CPIH'!E$16="-","-",'3i_PPM'!$G$9*('3f_CPIH'!E$16/'3f_CPIH'!$G$16))</f>
        <v>23.977327592954992</v>
      </c>
      <c r="J131" s="155">
        <f>IF('3f_CPIH'!F$16="-","-",'3i_PPM'!$G$9*('3f_CPIH'!F$16/'3f_CPIH'!$G$16))</f>
        <v>24.120618395303325</v>
      </c>
      <c r="K131" s="155">
        <f>IF('3f_CPIH'!G$16="-","-",'3i_PPM'!$G$9*('3f_CPIH'!G$16/'3f_CPIH'!$G$16))</f>
        <v>24.4072</v>
      </c>
      <c r="L131" s="155">
        <f>IF('3f_CPIH'!H$16="-","-",'3i_PPM'!$G$9*('3f_CPIH'!H$16/'3f_CPIH'!$G$16))</f>
        <v>24.717663405088064</v>
      </c>
      <c r="M131" s="155">
        <f>IF('3f_CPIH'!I$16="-","-",'3i_PPM'!$G$9*('3f_CPIH'!I$16/'3f_CPIH'!$G$16))</f>
        <v>25.075890410958902</v>
      </c>
      <c r="N131" s="155">
        <f>IF('3f_CPIH'!J$16="-","-",'3i_PPM'!$G$9*('3f_CPIH'!J$16/'3f_CPIH'!$G$16))</f>
        <v>25.290826614481411</v>
      </c>
      <c r="O131" s="139"/>
      <c r="P131" s="155">
        <f>IF('3f_CPIH'!L$16="-","-",'3i_PPM'!$G$9*('3f_CPIH'!L$16/'3f_CPIH'!$G$16))</f>
        <v>25.290826614481411</v>
      </c>
      <c r="Q131" s="155">
        <f>IF('3f_CPIH'!M$16="-","-",'3i_PPM'!$G$9*('3f_CPIH'!M$16/'3f_CPIH'!$G$16))</f>
        <v>25.577408219178082</v>
      </c>
      <c r="R131" s="155">
        <f>IF('3f_CPIH'!N$16="-","-",'3i_PPM'!$G$9*('3f_CPIH'!N$16/'3f_CPIH'!$G$16))</f>
        <v>25.768462622309197</v>
      </c>
      <c r="S131" s="155">
        <f>IF('3f_CPIH'!O$16="-","-",'3i_PPM'!$G$9*('3f_CPIH'!O$16/'3f_CPIH'!$G$16))</f>
        <v>25.911753424657533</v>
      </c>
      <c r="T131" s="155">
        <f>IF('3f_CPIH'!P$16="-","-",'3i_PPM'!$G$9*('3f_CPIH'!P$16/'3f_CPIH'!$G$16))</f>
        <v>25.983398825831699</v>
      </c>
      <c r="U131" s="155" t="str">
        <f>IF('3f_CPIH'!Q$16="-","-",'3i_PPM'!$G$9*('3f_CPIH'!Q$16/'3f_CPIH'!$G$16))</f>
        <v>-</v>
      </c>
      <c r="V131" s="155" t="str">
        <f>IF('3f_CPIH'!R$16="-","-",'3i_PPM'!$G$9*('3f_CPIH'!R$16/'3f_CPIH'!$G$16))</f>
        <v>-</v>
      </c>
      <c r="W131" s="155" t="str">
        <f>IF('3f_CPIH'!S$16="-","-",'3i_PPM'!$G$9*('3f_CPIH'!S$16/'3f_CPIH'!$G$16))</f>
        <v>-</v>
      </c>
      <c r="X131" s="155" t="str">
        <f>IF('3f_CPIH'!T$16="-","-",'3i_PPM'!$G$9*('3f_CPIH'!T$16/'3f_CPIH'!$G$16))</f>
        <v>-</v>
      </c>
      <c r="Y131" s="155" t="str">
        <f>IF('3f_CPIH'!U$16="-","-",'3i_PPM'!$G$9*('3f_CPIH'!U$16/'3f_CPIH'!$G$16))</f>
        <v>-</v>
      </c>
      <c r="Z131" s="155" t="str">
        <f>IF('3f_CPIH'!V$16="-","-",'3i_PPM'!$G$9*('3f_CPIH'!V$16/'3f_CPIH'!$G$16))</f>
        <v>-</v>
      </c>
      <c r="AA131" s="138"/>
    </row>
    <row r="132" spans="1:27" s="140" customFormat="1" ht="11.25">
      <c r="A132" s="137">
        <v>9</v>
      </c>
      <c r="B132" s="326" t="s">
        <v>138</v>
      </c>
      <c r="C132" s="152" t="s">
        <v>222</v>
      </c>
      <c r="D132" s="158" t="s">
        <v>86</v>
      </c>
      <c r="E132" s="327"/>
      <c r="F132" s="139"/>
      <c r="G132" s="155">
        <f>IF(G127="-","-",SUM(G125:G131)*'3j_EBIT'!$E$9)</f>
        <v>1.8880155926831683</v>
      </c>
      <c r="H132" s="155">
        <f>IF(H127="-","-",SUM(H125:H131)*'3j_EBIT'!$E$9)</f>
        <v>1.8904542323450075</v>
      </c>
      <c r="I132" s="155">
        <f>IF(I127="-","-",SUM(I125:I131)*'3j_EBIT'!$E$9)</f>
        <v>1.7277890481152016</v>
      </c>
      <c r="J132" s="155">
        <f>IF(J127="-","-",SUM(J125:J131)*'3j_EBIT'!$E$9)</f>
        <v>1.7351049671007204</v>
      </c>
      <c r="K132" s="155">
        <f>IF(K127="-","-",SUM(K125:K131)*'3j_EBIT'!$E$9)</f>
        <v>1.7371430911103196</v>
      </c>
      <c r="L132" s="155">
        <f>IF(L127="-","-",SUM(L125:L131)*'3j_EBIT'!$E$9)</f>
        <v>1.7504557486788697</v>
      </c>
      <c r="M132" s="155">
        <f>IF(M127="-","-",SUM(M125:M131)*'3j_EBIT'!$E$9)</f>
        <v>1.8161815396928285</v>
      </c>
      <c r="N132" s="155">
        <f>IF(N127="-","-",SUM(N125:N131)*'3j_EBIT'!$E$9)</f>
        <v>1.8281656783088429</v>
      </c>
      <c r="O132" s="139"/>
      <c r="P132" s="155">
        <f>IF(P127="-","-",SUM(P125:P131)*'3j_EBIT'!$E$9)</f>
        <v>1.8281656783088429</v>
      </c>
      <c r="Q132" s="155">
        <f>IF(Q127="-","-",SUM(Q125:Q131)*'3j_EBIT'!$E$9)</f>
        <v>1.9207901712637401</v>
      </c>
      <c r="R132" s="155">
        <f>IF(R127="-","-",SUM(R125:R131)*'3j_EBIT'!$E$9)</f>
        <v>1.9270302407716504</v>
      </c>
      <c r="S132" s="155">
        <f>IF(S127="-","-",SUM(S125:S131)*'3j_EBIT'!$E$9)</f>
        <v>2.0417184317871944</v>
      </c>
      <c r="T132" s="155">
        <f>IF(T127="-","-",SUM(T125:T131)*'3j_EBIT'!$E$9)</f>
        <v>2.0276346930058091</v>
      </c>
      <c r="U132" s="155" t="str">
        <f>IF(U127="-","-",SUM(U125:U131)*'3j_EBIT'!$E$9)</f>
        <v>-</v>
      </c>
      <c r="V132" s="155" t="str">
        <f>IF(V127="-","-",SUM(V125:V131)*'3j_EBIT'!$E$9)</f>
        <v>-</v>
      </c>
      <c r="W132" s="155" t="str">
        <f>IF(W127="-","-",SUM(W125:W131)*'3j_EBIT'!$E$9)</f>
        <v>-</v>
      </c>
      <c r="X132" s="155" t="str">
        <f>IF(X127="-","-",SUM(X125:X131)*'3j_EBIT'!$E$9)</f>
        <v>-</v>
      </c>
      <c r="Y132" s="155" t="str">
        <f>IF(Y127="-","-",SUM(Y125:Y131)*'3j_EBIT'!$E$9)</f>
        <v>-</v>
      </c>
      <c r="Z132" s="155" t="str">
        <f>IF(Z127="-","-",SUM(Z125:Z131)*'3j_EBIT'!$E$9)</f>
        <v>-</v>
      </c>
      <c r="AA132" s="138"/>
    </row>
    <row r="133" spans="1:27" s="140" customFormat="1" ht="11.25">
      <c r="A133" s="137">
        <v>10</v>
      </c>
      <c r="B133" s="326" t="s">
        <v>223</v>
      </c>
      <c r="C133" s="156" t="s">
        <v>224</v>
      </c>
      <c r="D133" s="158" t="s">
        <v>86</v>
      </c>
      <c r="E133" s="328"/>
      <c r="F133" s="139"/>
      <c r="G133" s="155">
        <f>IF(G129="-","-",SUM(G125:G127,G129:G132)*'3k_HAP'!$E$10)</f>
        <v>1.0444479550893697</v>
      </c>
      <c r="H133" s="155">
        <f>IF(H129="-","-",SUM(H125:H127,H129:H132)*'3k_HAP'!$E$10)</f>
        <v>1.0463271186968073</v>
      </c>
      <c r="I133" s="155">
        <f>IF(I129="-","-",SUM(I125:I127,I129:I132)*'3k_HAP'!$E$10)</f>
        <v>1.0476327745341374</v>
      </c>
      <c r="J133" s="155">
        <f>IF(J129="-","-",SUM(J125:J127,J129:J132)*'3k_HAP'!$E$10)</f>
        <v>1.0532702653564507</v>
      </c>
      <c r="K133" s="155">
        <f>IF(K129="-","-",SUM(K125:K127,K129:K132)*'3k_HAP'!$E$10)</f>
        <v>1.0655287301616605</v>
      </c>
      <c r="L133" s="155">
        <f>IF(L129="-","-",SUM(L125:L127,L129:L132)*'3k_HAP'!$E$10)</f>
        <v>1.0757871795802305</v>
      </c>
      <c r="M133" s="155">
        <f>IF(M129="-","-",SUM(M125:M127,M129:M132)*'3k_HAP'!$E$10)</f>
        <v>1.122693294014893</v>
      </c>
      <c r="N133" s="155">
        <f>IF(N129="-","-",SUM(N125:N127,N129:N132)*'3k_HAP'!$E$10)</f>
        <v>1.131928015120313</v>
      </c>
      <c r="O133" s="139"/>
      <c r="P133" s="155">
        <f>IF(P129="-","-",SUM(P125:P127,P129:P132)*'3k_HAP'!$E$10)</f>
        <v>1.131928015120313</v>
      </c>
      <c r="Q133" s="155">
        <f>IF(Q129="-","-",SUM(Q125:Q127,Q129:Q132)*'3k_HAP'!$E$10)</f>
        <v>1.1712386799206251</v>
      </c>
      <c r="R133" s="155">
        <f>IF(R129="-","-",SUM(R125:R127,R129:R132)*'3k_HAP'!$E$10)</f>
        <v>1.1760471441273874</v>
      </c>
      <c r="S133" s="155">
        <f>IF(S129="-","-",SUM(S125:S127,S129:S132)*'3k_HAP'!$E$10)</f>
        <v>1.2093805736316834</v>
      </c>
      <c r="T133" s="155">
        <f>IF(T129="-","-",SUM(T125:T127,T129:T132)*'3k_HAP'!$E$10)</f>
        <v>1.1985279455092186</v>
      </c>
      <c r="U133" s="155" t="str">
        <f>IF(U129="-","-",SUM(U125:U127,U129:U132)*'3k_HAP'!$E$10)</f>
        <v>-</v>
      </c>
      <c r="V133" s="155" t="str">
        <f>IF(V129="-","-",SUM(V125:V127,V129:V132)*'3k_HAP'!$E$10)</f>
        <v>-</v>
      </c>
      <c r="W133" s="155" t="str">
        <f>IF(W129="-","-",SUM(W125:W127,W129:W132)*'3k_HAP'!$E$10)</f>
        <v>-</v>
      </c>
      <c r="X133" s="155" t="str">
        <f>IF(X129="-","-",SUM(X125:X127,X129:X132)*'3k_HAP'!$E$10)</f>
        <v>-</v>
      </c>
      <c r="Y133" s="155" t="str">
        <f>IF(Y129="-","-",SUM(Y125:Y127,Y129:Y132)*'3k_HAP'!$E$10)</f>
        <v>-</v>
      </c>
      <c r="Z133" s="155" t="str">
        <f>IF(Z129="-","-",SUM(Z125:Z127,Z129:Z132)*'3k_HAP'!$E$10)</f>
        <v>-</v>
      </c>
      <c r="AA133" s="138"/>
    </row>
    <row r="134" spans="1:27" s="140" customFormat="1" ht="11.25" customHeight="1">
      <c r="A134" s="137">
        <v>11</v>
      </c>
      <c r="B134" s="326" t="s">
        <v>225</v>
      </c>
      <c r="C134" s="152" t="str">
        <f>B134&amp;"_"&amp;D134</f>
        <v>Total_Yorkshire</v>
      </c>
      <c r="D134" s="158" t="s">
        <v>86</v>
      </c>
      <c r="E134" s="327"/>
      <c r="F134" s="139"/>
      <c r="G134" s="155">
        <f t="shared" ref="G134:N134" si="22">IF(G129="-","-",SUM(G125:G133))</f>
        <v>100.41364863054662</v>
      </c>
      <c r="H134" s="155">
        <f t="shared" si="22"/>
        <v>100.54387719702527</v>
      </c>
      <c r="I134" s="155">
        <f t="shared" si="22"/>
        <v>91.983860903359869</v>
      </c>
      <c r="J134" s="155">
        <f t="shared" si="22"/>
        <v>92.374546602795888</v>
      </c>
      <c r="K134" s="155">
        <f t="shared" si="22"/>
        <v>92.494074708008853</v>
      </c>
      <c r="L134" s="155">
        <f t="shared" si="22"/>
        <v>93.204999055833952</v>
      </c>
      <c r="M134" s="155">
        <f t="shared" si="22"/>
        <v>96.711155900045426</v>
      </c>
      <c r="N134" s="155">
        <f t="shared" si="22"/>
        <v>97.351134498305399</v>
      </c>
      <c r="O134" s="139"/>
      <c r="P134" s="155">
        <f t="shared" ref="P134:Z134" si="23">IF(P129="-","-",SUM(P125:P133))</f>
        <v>97.351134498305399</v>
      </c>
      <c r="Q134" s="155">
        <f t="shared" si="23"/>
        <v>102.26541646290164</v>
      </c>
      <c r="R134" s="155">
        <f t="shared" si="23"/>
        <v>102.59864950239441</v>
      </c>
      <c r="S134" s="155">
        <f t="shared" si="23"/>
        <v>108.66820101838842</v>
      </c>
      <c r="T134" s="155">
        <f t="shared" si="23"/>
        <v>107.91609928689427</v>
      </c>
      <c r="U134" s="155" t="str">
        <f t="shared" si="23"/>
        <v>-</v>
      </c>
      <c r="V134" s="155" t="str">
        <f t="shared" si="23"/>
        <v>-</v>
      </c>
      <c r="W134" s="155" t="str">
        <f t="shared" si="23"/>
        <v>-</v>
      </c>
      <c r="X134" s="155" t="str">
        <f t="shared" si="23"/>
        <v>-</v>
      </c>
      <c r="Y134" s="155" t="str">
        <f t="shared" si="23"/>
        <v>-</v>
      </c>
      <c r="Z134" s="155" t="str">
        <f t="shared" si="23"/>
        <v>-</v>
      </c>
      <c r="AA134" s="131"/>
    </row>
    <row r="135" spans="1:27" s="140" customFormat="1" ht="11.25" customHeight="1">
      <c r="A135" s="137">
        <v>1</v>
      </c>
      <c r="B135" s="323" t="s">
        <v>155</v>
      </c>
      <c r="C135" s="87" t="s">
        <v>131</v>
      </c>
      <c r="D135" s="157" t="s">
        <v>89</v>
      </c>
      <c r="E135" s="324"/>
      <c r="F135" s="139"/>
      <c r="G135" s="88" t="s">
        <v>132</v>
      </c>
      <c r="H135" s="88" t="s">
        <v>132</v>
      </c>
      <c r="I135" s="88" t="s">
        <v>132</v>
      </c>
      <c r="J135" s="88" t="s">
        <v>132</v>
      </c>
      <c r="K135" s="88" t="s">
        <v>132</v>
      </c>
      <c r="L135" s="88" t="s">
        <v>132</v>
      </c>
      <c r="M135" s="88" t="s">
        <v>132</v>
      </c>
      <c r="N135" s="88" t="s">
        <v>132</v>
      </c>
      <c r="O135" s="139"/>
      <c r="P135" s="88" t="s">
        <v>132</v>
      </c>
      <c r="Q135" s="88" t="s">
        <v>132</v>
      </c>
      <c r="R135" s="88" t="s">
        <v>132</v>
      </c>
      <c r="S135" s="88" t="s">
        <v>132</v>
      </c>
      <c r="T135" s="88" t="s">
        <v>132</v>
      </c>
      <c r="U135" s="88" t="s">
        <v>132</v>
      </c>
      <c r="V135" s="88" t="s">
        <v>132</v>
      </c>
      <c r="W135" s="88" t="s">
        <v>132</v>
      </c>
      <c r="X135" s="88" t="s">
        <v>132</v>
      </c>
      <c r="Y135" s="88" t="s">
        <v>132</v>
      </c>
      <c r="Z135" s="88" t="s">
        <v>132</v>
      </c>
      <c r="AA135" s="138"/>
    </row>
    <row r="136" spans="1:27" s="140" customFormat="1" ht="11.25" customHeight="1">
      <c r="A136" s="137">
        <v>2</v>
      </c>
      <c r="B136" s="323" t="s">
        <v>155</v>
      </c>
      <c r="C136" s="87" t="s">
        <v>133</v>
      </c>
      <c r="D136" s="157" t="s">
        <v>89</v>
      </c>
      <c r="E136" s="324"/>
      <c r="F136" s="139"/>
      <c r="G136" s="88" t="s">
        <v>132</v>
      </c>
      <c r="H136" s="88" t="s">
        <v>132</v>
      </c>
      <c r="I136" s="88" t="s">
        <v>132</v>
      </c>
      <c r="J136" s="88" t="s">
        <v>132</v>
      </c>
      <c r="K136" s="88" t="s">
        <v>132</v>
      </c>
      <c r="L136" s="88" t="s">
        <v>132</v>
      </c>
      <c r="M136" s="88" t="s">
        <v>132</v>
      </c>
      <c r="N136" s="88" t="s">
        <v>132</v>
      </c>
      <c r="O136" s="139"/>
      <c r="P136" s="88" t="s">
        <v>132</v>
      </c>
      <c r="Q136" s="88" t="s">
        <v>132</v>
      </c>
      <c r="R136" s="88" t="s">
        <v>132</v>
      </c>
      <c r="S136" s="88" t="s">
        <v>132</v>
      </c>
      <c r="T136" s="88" t="s">
        <v>132</v>
      </c>
      <c r="U136" s="88" t="s">
        <v>132</v>
      </c>
      <c r="V136" s="88" t="s">
        <v>132</v>
      </c>
      <c r="W136" s="88" t="s">
        <v>132</v>
      </c>
      <c r="X136" s="88" t="s">
        <v>132</v>
      </c>
      <c r="Y136" s="88" t="s">
        <v>132</v>
      </c>
      <c r="Z136" s="88" t="s">
        <v>132</v>
      </c>
      <c r="AA136" s="138"/>
    </row>
    <row r="137" spans="1:27" s="140" customFormat="1" ht="11.25" customHeight="1">
      <c r="A137" s="137">
        <v>3</v>
      </c>
      <c r="B137" s="323" t="s">
        <v>220</v>
      </c>
      <c r="C137" s="87" t="s">
        <v>134</v>
      </c>
      <c r="D137" s="157" t="s">
        <v>89</v>
      </c>
      <c r="E137" s="324"/>
      <c r="F137" s="139"/>
      <c r="G137" s="88">
        <f>IF('3c_PC'!G14="-","-",'3c_PC'!G61)</f>
        <v>6.5567588596821027</v>
      </c>
      <c r="H137" s="88">
        <f>IF('3c_PC'!H14="-","-",'3c_PC'!H61)</f>
        <v>6.5567588596821027</v>
      </c>
      <c r="I137" s="88">
        <f>IF('3c_PC'!I14="-","-",'3c_PC'!I61)</f>
        <v>6.6197359495950758</v>
      </c>
      <c r="J137" s="88">
        <f>IF('3c_PC'!J14="-","-",'3c_PC'!J61)</f>
        <v>6.6197359495950758</v>
      </c>
      <c r="K137" s="88">
        <f>IF('3c_PC'!K14="-","-",'3c_PC'!K61)</f>
        <v>6.6995028867368616</v>
      </c>
      <c r="L137" s="88">
        <f>IF('3c_PC'!L14="-","-",'3c_PC'!L61)</f>
        <v>6.6995028867368616</v>
      </c>
      <c r="M137" s="88">
        <f>IF('3c_PC'!M14="-","-",'3c_PC'!M61)</f>
        <v>7.1131218301273513</v>
      </c>
      <c r="N137" s="88">
        <f>IF('3c_PC'!N14="-","-",'3c_PC'!N61)</f>
        <v>7.1131218301273513</v>
      </c>
      <c r="O137" s="139"/>
      <c r="P137" s="88">
        <f>'3c_PC'!P61</f>
        <v>7.1131218301273513</v>
      </c>
      <c r="Q137" s="88">
        <f>'3c_PC'!Q61</f>
        <v>7.2804579515147188</v>
      </c>
      <c r="R137" s="88">
        <f>'3c_PC'!R61</f>
        <v>7.1935840895118579</v>
      </c>
      <c r="S137" s="88">
        <f>'3c_PC'!S61</f>
        <v>7.3593999937099728</v>
      </c>
      <c r="T137" s="88">
        <f>'3c_PC'!T61</f>
        <v>7.0492243060839304</v>
      </c>
      <c r="U137" s="88" t="str">
        <f>'3c_PC'!U61</f>
        <v>-</v>
      </c>
      <c r="V137" s="88" t="str">
        <f>'3c_PC'!V61</f>
        <v>-</v>
      </c>
      <c r="W137" s="88" t="str">
        <f>'3c_PC'!W61</f>
        <v>-</v>
      </c>
      <c r="X137" s="88" t="str">
        <f>'3c_PC'!X61</f>
        <v>-</v>
      </c>
      <c r="Y137" s="88" t="str">
        <f>'3c_PC'!Y61</f>
        <v>-</v>
      </c>
      <c r="Z137" s="88" t="str">
        <f>'3c_PC'!Z61</f>
        <v>-</v>
      </c>
      <c r="AA137" s="138"/>
    </row>
    <row r="138" spans="1:27" s="140" customFormat="1" ht="11.25" customHeight="1">
      <c r="A138" s="137">
        <v>4</v>
      </c>
      <c r="B138" s="323" t="s">
        <v>221</v>
      </c>
      <c r="C138" s="87" t="s">
        <v>135</v>
      </c>
      <c r="D138" s="157" t="s">
        <v>89</v>
      </c>
      <c r="E138" s="324"/>
      <c r="F138" s="139"/>
      <c r="G138" s="88">
        <f>IF('3d_NC-Elec'!H54="-","-",'3d_NC-Elec'!H54)</f>
        <v>18.2135</v>
      </c>
      <c r="H138" s="88">
        <f>IF('3d_NC-Elec'!I54="-","-",'3d_NC-Elec'!I54)</f>
        <v>18.2135</v>
      </c>
      <c r="I138" s="88">
        <f>IF('3d_NC-Elec'!J54="-","-",'3d_NC-Elec'!J54)</f>
        <v>18.140499999999999</v>
      </c>
      <c r="J138" s="88">
        <f>IF('3d_NC-Elec'!K54="-","-",'3d_NC-Elec'!K54)</f>
        <v>18.140499999999999</v>
      </c>
      <c r="K138" s="88">
        <f>IF('3d_NC-Elec'!L54="-","-",'3d_NC-Elec'!L54)</f>
        <v>18.797500000000003</v>
      </c>
      <c r="L138" s="88">
        <f>IF('3d_NC-Elec'!M54="-","-",'3d_NC-Elec'!M54)</f>
        <v>18.797500000000003</v>
      </c>
      <c r="M138" s="88">
        <f>IF('3d_NC-Elec'!N54="-","-",'3d_NC-Elec'!N54)</f>
        <v>18.614999999999998</v>
      </c>
      <c r="N138" s="88">
        <f>IF('3d_NC-Elec'!O54="-","-",'3d_NC-Elec'!O54)</f>
        <v>18.614999999999998</v>
      </c>
      <c r="O138" s="139"/>
      <c r="P138" s="88">
        <f>'3d_NC-Elec'!Q54</f>
        <v>18.614999999999998</v>
      </c>
      <c r="Q138" s="88">
        <f>'3d_NC-Elec'!R54</f>
        <v>16.8995</v>
      </c>
      <c r="R138" s="88">
        <f>'3d_NC-Elec'!S54</f>
        <v>16.8995</v>
      </c>
      <c r="S138" s="88">
        <f>'3d_NC-Elec'!T54</f>
        <v>15.768000000000002</v>
      </c>
      <c r="T138" s="88">
        <f>'3d_NC-Elec'!U54</f>
        <v>15.768000000000002</v>
      </c>
      <c r="U138" s="88" t="str">
        <f>'3d_NC-Elec'!V54</f>
        <v>-</v>
      </c>
      <c r="V138" s="88" t="str">
        <f>'3d_NC-Elec'!W54</f>
        <v>-</v>
      </c>
      <c r="W138" s="88" t="str">
        <f>'3d_NC-Elec'!X54</f>
        <v>-</v>
      </c>
      <c r="X138" s="88" t="str">
        <f>'3d_NC-Elec'!Y54</f>
        <v>-</v>
      </c>
      <c r="Y138" s="88" t="str">
        <f>'3d_NC-Elec'!Z54</f>
        <v>-</v>
      </c>
      <c r="Z138" s="88" t="str">
        <f>'3d_NC-Elec'!AA54</f>
        <v>-</v>
      </c>
      <c r="AA138" s="138"/>
    </row>
    <row r="139" spans="1:27" s="140" customFormat="1" ht="11.25" customHeight="1">
      <c r="A139" s="137">
        <v>5</v>
      </c>
      <c r="B139" s="323" t="s">
        <v>168</v>
      </c>
      <c r="C139" s="87" t="s">
        <v>136</v>
      </c>
      <c r="D139" s="157" t="s">
        <v>89</v>
      </c>
      <c r="E139" s="324"/>
      <c r="F139" s="139"/>
      <c r="G139" s="88">
        <f>IF('3f_CPIH'!C$16="-","-",'3g_OC_'!$E$9*('3f_CPIH'!C$16/'3f_CPIH'!$G$16))</f>
        <v>39.034507632093934</v>
      </c>
      <c r="H139" s="88">
        <f>IF('3f_CPIH'!D$16="-","-",'3g_OC_'!$E$9*('3f_CPIH'!D$16/'3f_CPIH'!$G$16))</f>
        <v>39.112654794520544</v>
      </c>
      <c r="I139" s="88">
        <f>IF('3f_CPIH'!E$16="-","-",'3g_OC_'!$E$9*('3f_CPIH'!E$16/'3f_CPIH'!$G$16))</f>
        <v>39.229875538160471</v>
      </c>
      <c r="J139" s="88">
        <f>IF('3f_CPIH'!F$16="-","-",'3g_OC_'!$E$9*('3f_CPIH'!F$16/'3f_CPIH'!$G$16))</f>
        <v>39.464317025440316</v>
      </c>
      <c r="K139" s="88">
        <f>IF('3f_CPIH'!G$16="-","-",'3g_OC_'!$E$9*('3f_CPIH'!G$16/'3f_CPIH'!$G$16))</f>
        <v>39.933199999999999</v>
      </c>
      <c r="L139" s="88">
        <f>IF('3f_CPIH'!H$16="-","-",'3g_OC_'!$E$9*('3f_CPIH'!H$16/'3f_CPIH'!$G$16))</f>
        <v>40.441156555772999</v>
      </c>
      <c r="M139" s="88">
        <f>IF('3f_CPIH'!I$16="-","-",'3g_OC_'!$E$9*('3f_CPIH'!I$16/'3f_CPIH'!$G$16))</f>
        <v>41.027260273972601</v>
      </c>
      <c r="N139" s="88">
        <f>IF('3f_CPIH'!J$16="-","-",'3g_OC_'!$E$9*('3f_CPIH'!J$16/'3f_CPIH'!$G$16))</f>
        <v>41.378922504892373</v>
      </c>
      <c r="O139" s="139"/>
      <c r="P139" s="88">
        <f>IF('3f_CPIH'!L$16="-","-",'3g_OC_'!$E$9*('3f_CPIH'!L$16/'3f_CPIH'!$G$16))</f>
        <v>41.378922504892373</v>
      </c>
      <c r="Q139" s="88">
        <f>IF('3f_CPIH'!M$16="-","-",'3g_OC_'!$E$9*('3f_CPIH'!M$16/'3f_CPIH'!$G$16))</f>
        <v>41.847805479452056</v>
      </c>
      <c r="R139" s="88">
        <f>IF('3f_CPIH'!N$16="-","-",'3g_OC_'!$E$9*('3f_CPIH'!N$16/'3f_CPIH'!$G$16))</f>
        <v>42.160394129158512</v>
      </c>
      <c r="S139" s="88">
        <f>IF('3f_CPIH'!O$16="-","-",'3g_OC_'!$E$9*('3f_CPIH'!O$16/'3f_CPIH'!$G$16))</f>
        <v>42.394835616438357</v>
      </c>
      <c r="T139" s="88">
        <f>IF('3f_CPIH'!P$16="-","-",'3g_OC_'!$E$9*('3f_CPIH'!P$16/'3f_CPIH'!$G$16))</f>
        <v>42.512056360078276</v>
      </c>
      <c r="U139" s="88" t="str">
        <f>IF('3f_CPIH'!Q$16="-","-",'3g_OC_'!$E$9*('3f_CPIH'!Q$16/'3f_CPIH'!$G$16))</f>
        <v>-</v>
      </c>
      <c r="V139" s="88" t="str">
        <f>IF('3f_CPIH'!R$16="-","-",'3g_OC_'!$E$9*('3f_CPIH'!R$16/'3f_CPIH'!$G$16))</f>
        <v>-</v>
      </c>
      <c r="W139" s="88" t="str">
        <f>IF('3f_CPIH'!S$16="-","-",'3g_OC_'!$E$9*('3f_CPIH'!S$16/'3f_CPIH'!$G$16))</f>
        <v>-</v>
      </c>
      <c r="X139" s="88" t="str">
        <f>IF('3f_CPIH'!T$16="-","-",'3g_OC_'!$E$9*('3f_CPIH'!T$16/'3f_CPIH'!$G$16))</f>
        <v>-</v>
      </c>
      <c r="Y139" s="88" t="str">
        <f>IF('3f_CPIH'!U$16="-","-",'3g_OC_'!$E$9*('3f_CPIH'!U$16/'3f_CPIH'!$G$16))</f>
        <v>-</v>
      </c>
      <c r="Z139" s="88" t="str">
        <f>IF('3f_CPIH'!V$16="-","-",'3g_OC_'!$E$9*('3f_CPIH'!V$16/'3f_CPIH'!$G$16))</f>
        <v>-</v>
      </c>
      <c r="AA139" s="138"/>
    </row>
    <row r="140" spans="1:27" s="140" customFormat="1" ht="11.25" customHeight="1">
      <c r="A140" s="137">
        <v>6</v>
      </c>
      <c r="B140" s="323" t="s">
        <v>168</v>
      </c>
      <c r="C140" s="87" t="s">
        <v>137</v>
      </c>
      <c r="D140" s="157" t="s">
        <v>89</v>
      </c>
      <c r="E140" s="324"/>
      <c r="F140" s="139"/>
      <c r="G140" s="88" t="s">
        <v>132</v>
      </c>
      <c r="H140" s="88" t="s">
        <v>132</v>
      </c>
      <c r="I140" s="88" t="s">
        <v>132</v>
      </c>
      <c r="J140" s="88" t="s">
        <v>132</v>
      </c>
      <c r="K140" s="88">
        <f>IF('3h_SMNCC'!F$37="-","-",'3h_SMNCC'!F$37)</f>
        <v>0</v>
      </c>
      <c r="L140" s="88">
        <f>IF('3h_SMNCC'!G$37="-","-",'3h_SMNCC'!G$37)</f>
        <v>-0.13106672002308281</v>
      </c>
      <c r="M140" s="88">
        <f>IF('3h_SMNCC'!H$37="-","-",'3h_SMNCC'!H$37)</f>
        <v>1.6490085512788448</v>
      </c>
      <c r="N140" s="88">
        <f>IF('3h_SMNCC'!I$37="-","-",'3h_SMNCC'!I$37)</f>
        <v>1.7011698553751105</v>
      </c>
      <c r="O140" s="139"/>
      <c r="P140" s="88">
        <f>IF('3h_SMNCC'!K$37="-","-",'3h_SMNCC'!K$37)</f>
        <v>1.7011698553751105</v>
      </c>
      <c r="Q140" s="88">
        <f>IF('3h_SMNCC'!L$37="-","-",'3h_SMNCC'!L$37)</f>
        <v>3.37071596157242</v>
      </c>
      <c r="R140" s="88">
        <f>IF('3h_SMNCC'!M$37="-","-",'3h_SMNCC'!M$37)</f>
        <v>3.2761312765157915</v>
      </c>
      <c r="S140" s="88">
        <f>IF('3h_SMNCC'!N$37="-","-",'3h_SMNCC'!N$37)</f>
        <v>4.8946129781636989</v>
      </c>
      <c r="T140" s="88">
        <f>IF('3h_SMNCC'!O$37="-","-",'3h_SMNCC'!O$37)</f>
        <v>4.2887571563853468</v>
      </c>
      <c r="U140" s="88" t="str">
        <f>IF('3h_SMNCC'!P$37="-","-",'3h_SMNCC'!P$37)</f>
        <v>-</v>
      </c>
      <c r="V140" s="88" t="str">
        <f>IF('3h_SMNCC'!Q$37="-","-",'3h_SMNCC'!Q$37)</f>
        <v>-</v>
      </c>
      <c r="W140" s="88" t="str">
        <f>IF('3h_SMNCC'!R$37="-","-",'3h_SMNCC'!R$37)</f>
        <v>-</v>
      </c>
      <c r="X140" s="88" t="str">
        <f>IF('3h_SMNCC'!S$37="-","-",'3h_SMNCC'!S$37)</f>
        <v>-</v>
      </c>
      <c r="Y140" s="88" t="str">
        <f>IF('3h_SMNCC'!T$37="-","-",'3h_SMNCC'!T$37)</f>
        <v>-</v>
      </c>
      <c r="Z140" s="88" t="str">
        <f>IF('3h_SMNCC'!U$37="-","-",'3h_SMNCC'!U$37)</f>
        <v>-</v>
      </c>
      <c r="AA140" s="138"/>
    </row>
    <row r="141" spans="1:27" s="140" customFormat="1" ht="11.25">
      <c r="A141" s="137">
        <v>7</v>
      </c>
      <c r="B141" s="323" t="s">
        <v>168</v>
      </c>
      <c r="C141" s="87" t="s">
        <v>124</v>
      </c>
      <c r="D141" s="157" t="s">
        <v>89</v>
      </c>
      <c r="E141" s="324"/>
      <c r="F141" s="139"/>
      <c r="G141" s="88">
        <f>IF('3f_CPIH'!C$16="-","-",'3i_PPM'!$G$9*('3f_CPIH'!C$16/'3f_CPIH'!$G$16))</f>
        <v>23.857918590998043</v>
      </c>
      <c r="H141" s="88">
        <f>IF('3f_CPIH'!D$16="-","-",'3i_PPM'!$G$9*('3f_CPIH'!D$16/'3f_CPIH'!$G$16))</f>
        <v>23.905682191780819</v>
      </c>
      <c r="I141" s="88">
        <f>IF('3f_CPIH'!E$16="-","-",'3i_PPM'!$G$9*('3f_CPIH'!E$16/'3f_CPIH'!$G$16))</f>
        <v>23.977327592954992</v>
      </c>
      <c r="J141" s="88">
        <f>IF('3f_CPIH'!F$16="-","-",'3i_PPM'!$G$9*('3f_CPIH'!F$16/'3f_CPIH'!$G$16))</f>
        <v>24.120618395303325</v>
      </c>
      <c r="K141" s="88">
        <f>IF('3f_CPIH'!G$16="-","-",'3i_PPM'!$G$9*('3f_CPIH'!G$16/'3f_CPIH'!$G$16))</f>
        <v>24.4072</v>
      </c>
      <c r="L141" s="88">
        <f>IF('3f_CPIH'!H$16="-","-",'3i_PPM'!$G$9*('3f_CPIH'!H$16/'3f_CPIH'!$G$16))</f>
        <v>24.717663405088064</v>
      </c>
      <c r="M141" s="88">
        <f>IF('3f_CPIH'!I$16="-","-",'3i_PPM'!$G$9*('3f_CPIH'!I$16/'3f_CPIH'!$G$16))</f>
        <v>25.075890410958902</v>
      </c>
      <c r="N141" s="88">
        <f>IF('3f_CPIH'!J$16="-","-",'3i_PPM'!$G$9*('3f_CPIH'!J$16/'3f_CPIH'!$G$16))</f>
        <v>25.290826614481411</v>
      </c>
      <c r="O141" s="139"/>
      <c r="P141" s="88">
        <f>IF('3f_CPIH'!L$16="-","-",'3i_PPM'!$G$9*('3f_CPIH'!L$16/'3f_CPIH'!$G$16))</f>
        <v>25.290826614481411</v>
      </c>
      <c r="Q141" s="88">
        <f>IF('3f_CPIH'!M$16="-","-",'3i_PPM'!$G$9*('3f_CPIH'!M$16/'3f_CPIH'!$G$16))</f>
        <v>25.577408219178082</v>
      </c>
      <c r="R141" s="88">
        <f>IF('3f_CPIH'!N$16="-","-",'3i_PPM'!$G$9*('3f_CPIH'!N$16/'3f_CPIH'!$G$16))</f>
        <v>25.768462622309197</v>
      </c>
      <c r="S141" s="88">
        <f>IF('3f_CPIH'!O$16="-","-",'3i_PPM'!$G$9*('3f_CPIH'!O$16/'3f_CPIH'!$G$16))</f>
        <v>25.911753424657533</v>
      </c>
      <c r="T141" s="88">
        <f>IF('3f_CPIH'!P$16="-","-",'3i_PPM'!$G$9*('3f_CPIH'!P$16/'3f_CPIH'!$G$16))</f>
        <v>25.983398825831699</v>
      </c>
      <c r="U141" s="88" t="str">
        <f>IF('3f_CPIH'!Q$16="-","-",'3i_PPM'!$G$9*('3f_CPIH'!Q$16/'3f_CPIH'!$G$16))</f>
        <v>-</v>
      </c>
      <c r="V141" s="88" t="str">
        <f>IF('3f_CPIH'!R$16="-","-",'3i_PPM'!$G$9*('3f_CPIH'!R$16/'3f_CPIH'!$G$16))</f>
        <v>-</v>
      </c>
      <c r="W141" s="88" t="str">
        <f>IF('3f_CPIH'!S$16="-","-",'3i_PPM'!$G$9*('3f_CPIH'!S$16/'3f_CPIH'!$G$16))</f>
        <v>-</v>
      </c>
      <c r="X141" s="88" t="str">
        <f>IF('3f_CPIH'!T$16="-","-",'3i_PPM'!$G$9*('3f_CPIH'!T$16/'3f_CPIH'!$G$16))</f>
        <v>-</v>
      </c>
      <c r="Y141" s="88" t="str">
        <f>IF('3f_CPIH'!U$16="-","-",'3i_PPM'!$G$9*('3f_CPIH'!U$16/'3f_CPIH'!$G$16))</f>
        <v>-</v>
      </c>
      <c r="Z141" s="88" t="str">
        <f>IF('3f_CPIH'!V$16="-","-",'3i_PPM'!$G$9*('3f_CPIH'!V$16/'3f_CPIH'!$G$16))</f>
        <v>-</v>
      </c>
      <c r="AA141" s="138"/>
    </row>
    <row r="142" spans="1:27" s="140" customFormat="1" ht="11.25">
      <c r="A142" s="137">
        <v>9</v>
      </c>
      <c r="B142" s="323" t="s">
        <v>138</v>
      </c>
      <c r="C142" s="87" t="s">
        <v>222</v>
      </c>
      <c r="D142" s="157" t="s">
        <v>89</v>
      </c>
      <c r="E142" s="324"/>
      <c r="F142" s="139"/>
      <c r="G142" s="88">
        <f>IF(G137="-","-",SUM(G135:G141)*'3j_EBIT'!$E$9)</f>
        <v>1.6978508846831684</v>
      </c>
      <c r="H142" s="88">
        <f>IF(H137="-","-",SUM(H135:H141)*'3j_EBIT'!$E$9)</f>
        <v>1.7002895243450078</v>
      </c>
      <c r="I142" s="88">
        <f>IF(I137="-","-",SUM(I135:I141)*'3j_EBIT'!$E$9)</f>
        <v>1.7037533601152015</v>
      </c>
      <c r="J142" s="88">
        <f>IF(J137="-","-",SUM(J135:J141)*'3j_EBIT'!$E$9)</f>
        <v>1.7110692791007203</v>
      </c>
      <c r="K142" s="88">
        <f>IF(K137="-","-",SUM(K135:K141)*'3j_EBIT'!$E$9)</f>
        <v>1.7399708191103196</v>
      </c>
      <c r="L142" s="88">
        <f>IF(L137="-","-",SUM(L135:L141)*'3j_EBIT'!$E$9)</f>
        <v>1.7532834766788694</v>
      </c>
      <c r="M142" s="88">
        <f>IF(M137="-","-",SUM(M135:M141)*'3j_EBIT'!$E$9)</f>
        <v>1.8105260836928285</v>
      </c>
      <c r="N142" s="88">
        <f>IF(N137="-","-",SUM(N135:N141)*'3j_EBIT'!$E$9)</f>
        <v>1.822510222308843</v>
      </c>
      <c r="O142" s="139"/>
      <c r="P142" s="88">
        <f>IF(P137="-","-",SUM(P135:P141)*'3j_EBIT'!$E$9)</f>
        <v>1.822510222308843</v>
      </c>
      <c r="Q142" s="88">
        <f>IF(Q137="-","-",SUM(Q135:Q141)*'3j_EBIT'!$E$9)</f>
        <v>1.8394929912637401</v>
      </c>
      <c r="R142" s="88">
        <f>IF(R137="-","-",SUM(R135:R141)*'3j_EBIT'!$E$9)</f>
        <v>1.8457330607716502</v>
      </c>
      <c r="S142" s="88">
        <f>IF(S137="-","-",SUM(S135:S141)*'3j_EBIT'!$E$9)</f>
        <v>1.8656923637871943</v>
      </c>
      <c r="T142" s="88">
        <f>IF(T137="-","-",SUM(T135:T141)*'3j_EBIT'!$E$9)</f>
        <v>1.8516086250058092</v>
      </c>
      <c r="U142" s="88" t="str">
        <f>IF(U137="-","-",SUM(U135:U141)*'3j_EBIT'!$E$9)</f>
        <v>-</v>
      </c>
      <c r="V142" s="88" t="str">
        <f>IF(V137="-","-",SUM(V135:V141)*'3j_EBIT'!$E$9)</f>
        <v>-</v>
      </c>
      <c r="W142" s="88" t="str">
        <f>IF(W137="-","-",SUM(W135:W141)*'3j_EBIT'!$E$9)</f>
        <v>-</v>
      </c>
      <c r="X142" s="88" t="str">
        <f>IF(X137="-","-",SUM(X135:X141)*'3j_EBIT'!$E$9)</f>
        <v>-</v>
      </c>
      <c r="Y142" s="88" t="str">
        <f>IF(Y137="-","-",SUM(Y135:Y141)*'3j_EBIT'!$E$9)</f>
        <v>-</v>
      </c>
      <c r="Z142" s="88" t="str">
        <f>IF(Z137="-","-",SUM(Z135:Z141)*'3j_EBIT'!$E$9)</f>
        <v>-</v>
      </c>
      <c r="AA142" s="138"/>
    </row>
    <row r="143" spans="1:27" s="140" customFormat="1" ht="11.25" customHeight="1">
      <c r="A143" s="137">
        <v>10</v>
      </c>
      <c r="B143" s="323" t="s">
        <v>223</v>
      </c>
      <c r="C143" s="161" t="s">
        <v>224</v>
      </c>
      <c r="D143" s="157" t="s">
        <v>89</v>
      </c>
      <c r="E143" s="325"/>
      <c r="F143" s="139"/>
      <c r="G143" s="88">
        <f>IF(G139="-","-",SUM(G135:G137,G139:G142)*'3k_HAP'!$E$10)</f>
        <v>1.0416637535995414</v>
      </c>
      <c r="H143" s="88">
        <f>IF(H139="-","-",SUM(H135:H137,H139:H142)*'3k_HAP'!$E$10)</f>
        <v>1.0435429172069792</v>
      </c>
      <c r="I143" s="88">
        <f>IF(I139="-","-",SUM(I135:I137,I139:I142)*'3k_HAP'!$E$10)</f>
        <v>1.0472808680261294</v>
      </c>
      <c r="J143" s="88">
        <f>IF(J139="-","-",SUM(J135:J137,J139:J142)*'3k_HAP'!$E$10)</f>
        <v>1.0529183588484428</v>
      </c>
      <c r="K143" s="88">
        <f>IF(K139="-","-",SUM(K135:K137,K139:K142)*'3k_HAP'!$E$10)</f>
        <v>1.0655701309273085</v>
      </c>
      <c r="L143" s="88">
        <f>IF(L139="-","-",SUM(L135:L137,L139:L142)*'3k_HAP'!$E$10)</f>
        <v>1.0758285803458785</v>
      </c>
      <c r="M143" s="88">
        <f>IF(M139="-","-",SUM(M135:M137,M139:M142)*'3k_HAP'!$E$10)</f>
        <v>1.1226104924835971</v>
      </c>
      <c r="N143" s="88">
        <f>IF(N139="-","-",SUM(N135:N137,N139:N142)*'3k_HAP'!$E$10)</f>
        <v>1.1318452135890171</v>
      </c>
      <c r="O143" s="139"/>
      <c r="P143" s="88">
        <f>IF(P139="-","-",SUM(P135:P137,P139:P142)*'3k_HAP'!$E$10)</f>
        <v>1.1318452135890171</v>
      </c>
      <c r="Q143" s="88">
        <f>IF(Q139="-","-",SUM(Q135:Q137,Q139:Q142)*'3k_HAP'!$E$10)</f>
        <v>1.1700484079082452</v>
      </c>
      <c r="R143" s="88">
        <f>IF(R139="-","-",SUM(R135:R137,R139:R142)*'3k_HAP'!$E$10)</f>
        <v>1.1748568721150072</v>
      </c>
      <c r="S143" s="88">
        <f>IF(S139="-","-",SUM(S135:S137,S139:S142)*'3k_HAP'!$E$10)</f>
        <v>1.2068033759700953</v>
      </c>
      <c r="T143" s="88">
        <f>IF(T139="-","-",SUM(T135:T137,T139:T142)*'3k_HAP'!$E$10)</f>
        <v>1.1959507478476306</v>
      </c>
      <c r="U143" s="88" t="str">
        <f>IF(U139="-","-",SUM(U135:U137,U139:U142)*'3k_HAP'!$E$10)</f>
        <v>-</v>
      </c>
      <c r="V143" s="88" t="str">
        <f>IF(V139="-","-",SUM(V135:V137,V139:V142)*'3k_HAP'!$E$10)</f>
        <v>-</v>
      </c>
      <c r="W143" s="88" t="str">
        <f>IF(W139="-","-",SUM(W135:W137,W139:W142)*'3k_HAP'!$E$10)</f>
        <v>-</v>
      </c>
      <c r="X143" s="88" t="str">
        <f>IF(X139="-","-",SUM(X135:X137,X139:X142)*'3k_HAP'!$E$10)</f>
        <v>-</v>
      </c>
      <c r="Y143" s="88" t="str">
        <f>IF(Y139="-","-",SUM(Y135:Y137,Y139:Y142)*'3k_HAP'!$E$10)</f>
        <v>-</v>
      </c>
      <c r="Z143" s="88" t="str">
        <f>IF(Z139="-","-",SUM(Z135:Z137,Z139:Z142)*'3k_HAP'!$E$10)</f>
        <v>-</v>
      </c>
      <c r="AA143" s="138"/>
    </row>
    <row r="144" spans="1:27" s="140" customFormat="1" ht="11.25" customHeight="1">
      <c r="A144" s="137">
        <v>11</v>
      </c>
      <c r="B144" s="323" t="s">
        <v>225</v>
      </c>
      <c r="C144" s="162" t="str">
        <f>B144&amp;"_"&amp;D144</f>
        <v>Total_Southern Scotland</v>
      </c>
      <c r="D144" s="157" t="s">
        <v>89</v>
      </c>
      <c r="E144" s="324"/>
      <c r="F144" s="139"/>
      <c r="G144" s="88">
        <f t="shared" ref="G144:N144" si="24">IF(G139="-","-",SUM(G135:G143))</f>
        <v>90.402199721056775</v>
      </c>
      <c r="H144" s="88">
        <f t="shared" si="24"/>
        <v>90.532428287535453</v>
      </c>
      <c r="I144" s="88">
        <f t="shared" si="24"/>
        <v>90.71847330885187</v>
      </c>
      <c r="J144" s="88">
        <f t="shared" si="24"/>
        <v>91.109159008287889</v>
      </c>
      <c r="K144" s="88">
        <f t="shared" si="24"/>
        <v>92.642943836774506</v>
      </c>
      <c r="L144" s="88">
        <f t="shared" si="24"/>
        <v>93.353868184599591</v>
      </c>
      <c r="M144" s="88">
        <f t="shared" si="24"/>
        <v>96.413417642514133</v>
      </c>
      <c r="N144" s="88">
        <f t="shared" si="24"/>
        <v>97.053396240774106</v>
      </c>
      <c r="O144" s="139"/>
      <c r="P144" s="88">
        <f t="shared" ref="P144:Z144" si="25">IF(P139="-","-",SUM(P135:P143))</f>
        <v>97.053396240774106</v>
      </c>
      <c r="Q144" s="88">
        <f t="shared" si="25"/>
        <v>97.985429010889249</v>
      </c>
      <c r="R144" s="88">
        <f t="shared" si="25"/>
        <v>98.318662050382017</v>
      </c>
      <c r="S144" s="88">
        <f t="shared" si="25"/>
        <v>99.401097752726841</v>
      </c>
      <c r="T144" s="88">
        <f t="shared" si="25"/>
        <v>98.648996021232691</v>
      </c>
      <c r="U144" s="88" t="str">
        <f t="shared" si="25"/>
        <v>-</v>
      </c>
      <c r="V144" s="88" t="str">
        <f t="shared" si="25"/>
        <v>-</v>
      </c>
      <c r="W144" s="88" t="str">
        <f t="shared" si="25"/>
        <v>-</v>
      </c>
      <c r="X144" s="88" t="str">
        <f t="shared" si="25"/>
        <v>-</v>
      </c>
      <c r="Y144" s="88" t="str">
        <f t="shared" si="25"/>
        <v>-</v>
      </c>
      <c r="Z144" s="88" t="str">
        <f t="shared" si="25"/>
        <v>-</v>
      </c>
      <c r="AA144" s="131"/>
    </row>
    <row r="145" spans="1:27" s="140" customFormat="1" ht="11.25" customHeight="1">
      <c r="A145" s="137">
        <v>1</v>
      </c>
      <c r="B145" s="326" t="s">
        <v>155</v>
      </c>
      <c r="C145" s="163" t="s">
        <v>131</v>
      </c>
      <c r="D145" s="158" t="s">
        <v>87</v>
      </c>
      <c r="E145" s="327"/>
      <c r="F145" s="139"/>
      <c r="G145" s="155" t="s">
        <v>132</v>
      </c>
      <c r="H145" s="155" t="s">
        <v>132</v>
      </c>
      <c r="I145" s="155" t="s">
        <v>132</v>
      </c>
      <c r="J145" s="155" t="s">
        <v>132</v>
      </c>
      <c r="K145" s="155" t="s">
        <v>132</v>
      </c>
      <c r="L145" s="155" t="s">
        <v>132</v>
      </c>
      <c r="M145" s="155" t="s">
        <v>132</v>
      </c>
      <c r="N145" s="155" t="s">
        <v>132</v>
      </c>
      <c r="O145" s="139"/>
      <c r="P145" s="155" t="s">
        <v>132</v>
      </c>
      <c r="Q145" s="155" t="s">
        <v>132</v>
      </c>
      <c r="R145" s="155" t="s">
        <v>132</v>
      </c>
      <c r="S145" s="155" t="s">
        <v>132</v>
      </c>
      <c r="T145" s="155" t="s">
        <v>132</v>
      </c>
      <c r="U145" s="155" t="s">
        <v>132</v>
      </c>
      <c r="V145" s="155" t="s">
        <v>132</v>
      </c>
      <c r="W145" s="155" t="s">
        <v>132</v>
      </c>
      <c r="X145" s="155" t="s">
        <v>132</v>
      </c>
      <c r="Y145" s="155" t="s">
        <v>132</v>
      </c>
      <c r="Z145" s="155" t="s">
        <v>132</v>
      </c>
      <c r="AA145" s="138"/>
    </row>
    <row r="146" spans="1:27" s="140" customFormat="1" ht="11.25" customHeight="1">
      <c r="A146" s="137">
        <v>2</v>
      </c>
      <c r="B146" s="326" t="s">
        <v>155</v>
      </c>
      <c r="C146" s="163" t="s">
        <v>133</v>
      </c>
      <c r="D146" s="158" t="s">
        <v>87</v>
      </c>
      <c r="E146" s="327"/>
      <c r="F146" s="139"/>
      <c r="G146" s="155" t="s">
        <v>132</v>
      </c>
      <c r="H146" s="155" t="s">
        <v>132</v>
      </c>
      <c r="I146" s="155" t="s">
        <v>132</v>
      </c>
      <c r="J146" s="155" t="s">
        <v>132</v>
      </c>
      <c r="K146" s="155" t="s">
        <v>132</v>
      </c>
      <c r="L146" s="155" t="s">
        <v>132</v>
      </c>
      <c r="M146" s="155" t="s">
        <v>132</v>
      </c>
      <c r="N146" s="155" t="s">
        <v>132</v>
      </c>
      <c r="O146" s="139"/>
      <c r="P146" s="155" t="s">
        <v>132</v>
      </c>
      <c r="Q146" s="155" t="s">
        <v>132</v>
      </c>
      <c r="R146" s="155" t="s">
        <v>132</v>
      </c>
      <c r="S146" s="155" t="s">
        <v>132</v>
      </c>
      <c r="T146" s="155" t="s">
        <v>132</v>
      </c>
      <c r="U146" s="155" t="s">
        <v>132</v>
      </c>
      <c r="V146" s="155" t="s">
        <v>132</v>
      </c>
      <c r="W146" s="155" t="s">
        <v>132</v>
      </c>
      <c r="X146" s="155" t="s">
        <v>132</v>
      </c>
      <c r="Y146" s="155" t="s">
        <v>132</v>
      </c>
      <c r="Z146" s="155" t="s">
        <v>132</v>
      </c>
      <c r="AA146" s="138"/>
    </row>
    <row r="147" spans="1:27" s="140" customFormat="1" ht="11.25" customHeight="1">
      <c r="A147" s="137">
        <v>3</v>
      </c>
      <c r="B147" s="326" t="s">
        <v>220</v>
      </c>
      <c r="C147" s="163" t="s">
        <v>134</v>
      </c>
      <c r="D147" s="158" t="s">
        <v>87</v>
      </c>
      <c r="E147" s="327"/>
      <c r="F147" s="139"/>
      <c r="G147" s="155">
        <f>IF('3c_PC'!G14="-","-",'3c_PC'!G61)</f>
        <v>6.5567588596821027</v>
      </c>
      <c r="H147" s="155">
        <f>IF('3c_PC'!H14="-","-",'3c_PC'!H61)</f>
        <v>6.5567588596821027</v>
      </c>
      <c r="I147" s="155">
        <f>IF('3c_PC'!I14="-","-",'3c_PC'!I61)</f>
        <v>6.6197359495950758</v>
      </c>
      <c r="J147" s="155">
        <f>IF('3c_PC'!J14="-","-",'3c_PC'!J61)</f>
        <v>6.6197359495950758</v>
      </c>
      <c r="K147" s="155">
        <f>IF('3c_PC'!K14="-","-",'3c_PC'!K61)</f>
        <v>6.6995028867368616</v>
      </c>
      <c r="L147" s="155">
        <f>IF('3c_PC'!L14="-","-",'3c_PC'!L61)</f>
        <v>6.6995028867368616</v>
      </c>
      <c r="M147" s="155">
        <f>IF('3c_PC'!M14="-","-",'3c_PC'!M61)</f>
        <v>7.1131218301273513</v>
      </c>
      <c r="N147" s="155">
        <f>IF('3c_PC'!N14="-","-",'3c_PC'!N61)</f>
        <v>7.1131218301273513</v>
      </c>
      <c r="O147" s="139"/>
      <c r="P147" s="155">
        <f>'3c_PC'!P61</f>
        <v>7.1131218301273513</v>
      </c>
      <c r="Q147" s="155">
        <f>'3c_PC'!Q61</f>
        <v>7.2804579515147188</v>
      </c>
      <c r="R147" s="155">
        <f>'3c_PC'!R61</f>
        <v>7.1935840895118579</v>
      </c>
      <c r="S147" s="155">
        <f>'3c_PC'!S61</f>
        <v>7.3593999937099728</v>
      </c>
      <c r="T147" s="155">
        <f>'3c_PC'!T61</f>
        <v>7.0492243060839304</v>
      </c>
      <c r="U147" s="155" t="str">
        <f>'3c_PC'!U61</f>
        <v>-</v>
      </c>
      <c r="V147" s="155" t="str">
        <f>'3c_PC'!V61</f>
        <v>-</v>
      </c>
      <c r="W147" s="155" t="str">
        <f>'3c_PC'!W61</f>
        <v>-</v>
      </c>
      <c r="X147" s="155" t="str">
        <f>'3c_PC'!X61</f>
        <v>-</v>
      </c>
      <c r="Y147" s="155" t="str">
        <f>'3c_PC'!Y61</f>
        <v>-</v>
      </c>
      <c r="Z147" s="155" t="str">
        <f>'3c_PC'!Z61</f>
        <v>-</v>
      </c>
      <c r="AA147" s="138"/>
    </row>
    <row r="148" spans="1:27" s="140" customFormat="1" ht="11.25" customHeight="1">
      <c r="A148" s="137">
        <v>4</v>
      </c>
      <c r="B148" s="326" t="s">
        <v>221</v>
      </c>
      <c r="C148" s="163" t="s">
        <v>135</v>
      </c>
      <c r="D148" s="158" t="s">
        <v>87</v>
      </c>
      <c r="E148" s="327"/>
      <c r="F148" s="139"/>
      <c r="G148" s="155">
        <f>IF('3d_NC-Elec'!H55="-","-",'3d_NC-Elec'!H55)</f>
        <v>27.776500000000002</v>
      </c>
      <c r="H148" s="155">
        <f>IF('3d_NC-Elec'!I55="-","-",'3d_NC-Elec'!I55)</f>
        <v>27.776500000000002</v>
      </c>
      <c r="I148" s="155">
        <f>IF('3d_NC-Elec'!J55="-","-",'3d_NC-Elec'!J55)</f>
        <v>25.732500000000002</v>
      </c>
      <c r="J148" s="155">
        <f>IF('3d_NC-Elec'!K55="-","-",'3d_NC-Elec'!K55)</f>
        <v>25.732500000000002</v>
      </c>
      <c r="K148" s="155">
        <f>IF('3d_NC-Elec'!L55="-","-",'3d_NC-Elec'!L55)</f>
        <v>29.784000000000002</v>
      </c>
      <c r="L148" s="155">
        <f>IF('3d_NC-Elec'!M55="-","-",'3d_NC-Elec'!M55)</f>
        <v>29.784000000000002</v>
      </c>
      <c r="M148" s="155">
        <f>IF('3d_NC-Elec'!N55="-","-",'3d_NC-Elec'!N55)</f>
        <v>29.272999999999996</v>
      </c>
      <c r="N148" s="155">
        <f>IF('3d_NC-Elec'!O55="-","-",'3d_NC-Elec'!O55)</f>
        <v>29.272999999999996</v>
      </c>
      <c r="O148" s="139"/>
      <c r="P148" s="155">
        <f>'3d_NC-Elec'!Q55</f>
        <v>29.272999999999996</v>
      </c>
      <c r="Q148" s="155">
        <f>'3d_NC-Elec'!R55</f>
        <v>24.381999999999998</v>
      </c>
      <c r="R148" s="155">
        <f>'3d_NC-Elec'!S55</f>
        <v>24.381999999999998</v>
      </c>
      <c r="S148" s="155">
        <f>'3d_NC-Elec'!T55</f>
        <v>24.527999999999999</v>
      </c>
      <c r="T148" s="155">
        <f>'3d_NC-Elec'!U55</f>
        <v>24.527999999999999</v>
      </c>
      <c r="U148" s="155" t="str">
        <f>'3d_NC-Elec'!V55</f>
        <v>-</v>
      </c>
      <c r="V148" s="155" t="str">
        <f>'3d_NC-Elec'!W55</f>
        <v>-</v>
      </c>
      <c r="W148" s="155" t="str">
        <f>'3d_NC-Elec'!X55</f>
        <v>-</v>
      </c>
      <c r="X148" s="155" t="str">
        <f>'3d_NC-Elec'!Y55</f>
        <v>-</v>
      </c>
      <c r="Y148" s="155" t="str">
        <f>'3d_NC-Elec'!Z55</f>
        <v>-</v>
      </c>
      <c r="Z148" s="155" t="str">
        <f>'3d_NC-Elec'!AA55</f>
        <v>-</v>
      </c>
      <c r="AA148" s="138"/>
    </row>
    <row r="149" spans="1:27" s="140" customFormat="1" ht="11.25" customHeight="1">
      <c r="A149" s="137">
        <v>5</v>
      </c>
      <c r="B149" s="326" t="s">
        <v>168</v>
      </c>
      <c r="C149" s="163" t="s">
        <v>136</v>
      </c>
      <c r="D149" s="158" t="s">
        <v>87</v>
      </c>
      <c r="E149" s="327"/>
      <c r="F149" s="139"/>
      <c r="G149" s="155">
        <f>IF('3f_CPIH'!C$16="-","-",'3g_OC_'!$E$9*('3f_CPIH'!C$16/'3f_CPIH'!$G$16))</f>
        <v>39.034507632093934</v>
      </c>
      <c r="H149" s="155">
        <f>IF('3f_CPIH'!D$16="-","-",'3g_OC_'!$E$9*('3f_CPIH'!D$16/'3f_CPIH'!$G$16))</f>
        <v>39.112654794520544</v>
      </c>
      <c r="I149" s="155">
        <f>IF('3f_CPIH'!E$16="-","-",'3g_OC_'!$E$9*('3f_CPIH'!E$16/'3f_CPIH'!$G$16))</f>
        <v>39.229875538160471</v>
      </c>
      <c r="J149" s="155">
        <f>IF('3f_CPIH'!F$16="-","-",'3g_OC_'!$E$9*('3f_CPIH'!F$16/'3f_CPIH'!$G$16))</f>
        <v>39.464317025440316</v>
      </c>
      <c r="K149" s="155">
        <f>IF('3f_CPIH'!G$16="-","-",'3g_OC_'!$E$9*('3f_CPIH'!G$16/'3f_CPIH'!$G$16))</f>
        <v>39.933199999999999</v>
      </c>
      <c r="L149" s="155">
        <f>IF('3f_CPIH'!H$16="-","-",'3g_OC_'!$E$9*('3f_CPIH'!H$16/'3f_CPIH'!$G$16))</f>
        <v>40.441156555772999</v>
      </c>
      <c r="M149" s="155">
        <f>IF('3f_CPIH'!I$16="-","-",'3g_OC_'!$E$9*('3f_CPIH'!I$16/'3f_CPIH'!$G$16))</f>
        <v>41.027260273972601</v>
      </c>
      <c r="N149" s="155">
        <f>IF('3f_CPIH'!J$16="-","-",'3g_OC_'!$E$9*('3f_CPIH'!J$16/'3f_CPIH'!$G$16))</f>
        <v>41.378922504892373</v>
      </c>
      <c r="O149" s="139"/>
      <c r="P149" s="155">
        <f>IF('3f_CPIH'!L$16="-","-",'3g_OC_'!$E$9*('3f_CPIH'!L$16/'3f_CPIH'!$G$16))</f>
        <v>41.378922504892373</v>
      </c>
      <c r="Q149" s="155">
        <f>IF('3f_CPIH'!M$16="-","-",'3g_OC_'!$E$9*('3f_CPIH'!M$16/'3f_CPIH'!$G$16))</f>
        <v>41.847805479452056</v>
      </c>
      <c r="R149" s="155">
        <f>IF('3f_CPIH'!N$16="-","-",'3g_OC_'!$E$9*('3f_CPIH'!N$16/'3f_CPIH'!$G$16))</f>
        <v>42.160394129158512</v>
      </c>
      <c r="S149" s="155">
        <f>IF('3f_CPIH'!O$16="-","-",'3g_OC_'!$E$9*('3f_CPIH'!O$16/'3f_CPIH'!$G$16))</f>
        <v>42.394835616438357</v>
      </c>
      <c r="T149" s="155">
        <f>IF('3f_CPIH'!P$16="-","-",'3g_OC_'!$E$9*('3f_CPIH'!P$16/'3f_CPIH'!$G$16))</f>
        <v>42.512056360078276</v>
      </c>
      <c r="U149" s="155" t="str">
        <f>IF('3f_CPIH'!Q$16="-","-",'3g_OC_'!$E$9*('3f_CPIH'!Q$16/'3f_CPIH'!$G$16))</f>
        <v>-</v>
      </c>
      <c r="V149" s="155" t="str">
        <f>IF('3f_CPIH'!R$16="-","-",'3g_OC_'!$E$9*('3f_CPIH'!R$16/'3f_CPIH'!$G$16))</f>
        <v>-</v>
      </c>
      <c r="W149" s="155" t="str">
        <f>IF('3f_CPIH'!S$16="-","-",'3g_OC_'!$E$9*('3f_CPIH'!S$16/'3f_CPIH'!$G$16))</f>
        <v>-</v>
      </c>
      <c r="X149" s="155" t="str">
        <f>IF('3f_CPIH'!T$16="-","-",'3g_OC_'!$E$9*('3f_CPIH'!T$16/'3f_CPIH'!$G$16))</f>
        <v>-</v>
      </c>
      <c r="Y149" s="155" t="str">
        <f>IF('3f_CPIH'!U$16="-","-",'3g_OC_'!$E$9*('3f_CPIH'!U$16/'3f_CPIH'!$G$16))</f>
        <v>-</v>
      </c>
      <c r="Z149" s="155" t="str">
        <f>IF('3f_CPIH'!V$16="-","-",'3g_OC_'!$E$9*('3f_CPIH'!V$16/'3f_CPIH'!$G$16))</f>
        <v>-</v>
      </c>
      <c r="AA149" s="138"/>
    </row>
    <row r="150" spans="1:27" s="140" customFormat="1" ht="11.25" customHeight="1">
      <c r="A150" s="137">
        <v>6</v>
      </c>
      <c r="B150" s="326" t="s">
        <v>168</v>
      </c>
      <c r="C150" s="163" t="s">
        <v>137</v>
      </c>
      <c r="D150" s="158" t="s">
        <v>87</v>
      </c>
      <c r="E150" s="327"/>
      <c r="F150" s="139"/>
      <c r="G150" s="155" t="s">
        <v>132</v>
      </c>
      <c r="H150" s="155" t="s">
        <v>132</v>
      </c>
      <c r="I150" s="155" t="s">
        <v>132</v>
      </c>
      <c r="J150" s="155" t="s">
        <v>132</v>
      </c>
      <c r="K150" s="155">
        <f>IF('3h_SMNCC'!F$37="-","-",'3h_SMNCC'!F$37)</f>
        <v>0</v>
      </c>
      <c r="L150" s="155">
        <f>IF('3h_SMNCC'!G$37="-","-",'3h_SMNCC'!G$37)</f>
        <v>-0.13106672002308281</v>
      </c>
      <c r="M150" s="155">
        <f>IF('3h_SMNCC'!H$37="-","-",'3h_SMNCC'!H$37)</f>
        <v>1.6490085512788448</v>
      </c>
      <c r="N150" s="155">
        <f>IF('3h_SMNCC'!I$37="-","-",'3h_SMNCC'!I$37)</f>
        <v>1.7011698553751105</v>
      </c>
      <c r="O150" s="139"/>
      <c r="P150" s="155">
        <f>IF('3h_SMNCC'!K$37="-","-",'3h_SMNCC'!K$37)</f>
        <v>1.7011698553751105</v>
      </c>
      <c r="Q150" s="155">
        <f>IF('3h_SMNCC'!L$37="-","-",'3h_SMNCC'!L$37)</f>
        <v>3.37071596157242</v>
      </c>
      <c r="R150" s="155">
        <f>IF('3h_SMNCC'!M$37="-","-",'3h_SMNCC'!M$37)</f>
        <v>3.2761312765157915</v>
      </c>
      <c r="S150" s="155">
        <f>IF('3h_SMNCC'!N$37="-","-",'3h_SMNCC'!N$37)</f>
        <v>4.8946129781636989</v>
      </c>
      <c r="T150" s="155">
        <f>IF('3h_SMNCC'!O$37="-","-",'3h_SMNCC'!O$37)</f>
        <v>4.2887571563853468</v>
      </c>
      <c r="U150" s="155" t="str">
        <f>IF('3h_SMNCC'!P$37="-","-",'3h_SMNCC'!P$37)</f>
        <v>-</v>
      </c>
      <c r="V150" s="155" t="str">
        <f>IF('3h_SMNCC'!Q$37="-","-",'3h_SMNCC'!Q$37)</f>
        <v>-</v>
      </c>
      <c r="W150" s="155" t="str">
        <f>IF('3h_SMNCC'!R$37="-","-",'3h_SMNCC'!R$37)</f>
        <v>-</v>
      </c>
      <c r="X150" s="155" t="str">
        <f>IF('3h_SMNCC'!S$37="-","-",'3h_SMNCC'!S$37)</f>
        <v>-</v>
      </c>
      <c r="Y150" s="155" t="str">
        <f>IF('3h_SMNCC'!T$37="-","-",'3h_SMNCC'!T$37)</f>
        <v>-</v>
      </c>
      <c r="Z150" s="155" t="str">
        <f>IF('3h_SMNCC'!U$37="-","-",'3h_SMNCC'!U$37)</f>
        <v>-</v>
      </c>
      <c r="AA150" s="138"/>
    </row>
    <row r="151" spans="1:27" s="140" customFormat="1" ht="12.5" customHeight="1">
      <c r="A151" s="137">
        <v>7</v>
      </c>
      <c r="B151" s="326" t="s">
        <v>168</v>
      </c>
      <c r="C151" s="163" t="s">
        <v>124</v>
      </c>
      <c r="D151" s="158" t="s">
        <v>87</v>
      </c>
      <c r="E151" s="327"/>
      <c r="F151" s="139"/>
      <c r="G151" s="155">
        <f>IF('3f_CPIH'!C$16="-","-",'3i_PPM'!$G$9*('3f_CPIH'!C$16/'3f_CPIH'!$G$16))</f>
        <v>23.857918590998043</v>
      </c>
      <c r="H151" s="155">
        <f>IF('3f_CPIH'!D$16="-","-",'3i_PPM'!$G$9*('3f_CPIH'!D$16/'3f_CPIH'!$G$16))</f>
        <v>23.905682191780819</v>
      </c>
      <c r="I151" s="155">
        <f>IF('3f_CPIH'!E$16="-","-",'3i_PPM'!$G$9*('3f_CPIH'!E$16/'3f_CPIH'!$G$16))</f>
        <v>23.977327592954992</v>
      </c>
      <c r="J151" s="155">
        <f>IF('3f_CPIH'!F$16="-","-",'3i_PPM'!$G$9*('3f_CPIH'!F$16/'3f_CPIH'!$G$16))</f>
        <v>24.120618395303325</v>
      </c>
      <c r="K151" s="155">
        <f>IF('3f_CPIH'!G$16="-","-",'3i_PPM'!$G$9*('3f_CPIH'!G$16/'3f_CPIH'!$G$16))</f>
        <v>24.4072</v>
      </c>
      <c r="L151" s="155">
        <f>IF('3f_CPIH'!H$16="-","-",'3i_PPM'!$G$9*('3f_CPIH'!H$16/'3f_CPIH'!$G$16))</f>
        <v>24.717663405088064</v>
      </c>
      <c r="M151" s="155">
        <f>IF('3f_CPIH'!I$16="-","-",'3i_PPM'!$G$9*('3f_CPIH'!I$16/'3f_CPIH'!$G$16))</f>
        <v>25.075890410958902</v>
      </c>
      <c r="N151" s="155">
        <f>IF('3f_CPIH'!J$16="-","-",'3i_PPM'!$G$9*('3f_CPIH'!J$16/'3f_CPIH'!$G$16))</f>
        <v>25.290826614481411</v>
      </c>
      <c r="O151" s="139"/>
      <c r="P151" s="155">
        <f>IF('3f_CPIH'!L$16="-","-",'3i_PPM'!$G$9*('3f_CPIH'!L$16/'3f_CPIH'!$G$16))</f>
        <v>25.290826614481411</v>
      </c>
      <c r="Q151" s="155">
        <f>IF('3f_CPIH'!M$16="-","-",'3i_PPM'!$G$9*('3f_CPIH'!M$16/'3f_CPIH'!$G$16))</f>
        <v>25.577408219178082</v>
      </c>
      <c r="R151" s="155">
        <f>IF('3f_CPIH'!N$16="-","-",'3i_PPM'!$G$9*('3f_CPIH'!N$16/'3f_CPIH'!$G$16))</f>
        <v>25.768462622309197</v>
      </c>
      <c r="S151" s="155">
        <f>IF('3f_CPIH'!O$16="-","-",'3i_PPM'!$G$9*('3f_CPIH'!O$16/'3f_CPIH'!$G$16))</f>
        <v>25.911753424657533</v>
      </c>
      <c r="T151" s="155">
        <f>IF('3f_CPIH'!P$16="-","-",'3i_PPM'!$G$9*('3f_CPIH'!P$16/'3f_CPIH'!$G$16))</f>
        <v>25.983398825831699</v>
      </c>
      <c r="U151" s="155" t="str">
        <f>IF('3f_CPIH'!Q$16="-","-",'3i_PPM'!$G$9*('3f_CPIH'!Q$16/'3f_CPIH'!$G$16))</f>
        <v>-</v>
      </c>
      <c r="V151" s="155" t="str">
        <f>IF('3f_CPIH'!R$16="-","-",'3i_PPM'!$G$9*('3f_CPIH'!R$16/'3f_CPIH'!$G$16))</f>
        <v>-</v>
      </c>
      <c r="W151" s="155" t="str">
        <f>IF('3f_CPIH'!S$16="-","-",'3i_PPM'!$G$9*('3f_CPIH'!S$16/'3f_CPIH'!$G$16))</f>
        <v>-</v>
      </c>
      <c r="X151" s="155" t="str">
        <f>IF('3f_CPIH'!T$16="-","-",'3i_PPM'!$G$9*('3f_CPIH'!T$16/'3f_CPIH'!$G$16))</f>
        <v>-</v>
      </c>
      <c r="Y151" s="155" t="str">
        <f>IF('3f_CPIH'!U$16="-","-",'3i_PPM'!$G$9*('3f_CPIH'!U$16/'3f_CPIH'!$G$16))</f>
        <v>-</v>
      </c>
      <c r="Z151" s="155" t="str">
        <f>IF('3f_CPIH'!V$16="-","-",'3i_PPM'!$G$9*('3f_CPIH'!V$16/'3f_CPIH'!$G$16))</f>
        <v>-</v>
      </c>
      <c r="AA151" s="138"/>
    </row>
    <row r="152" spans="1:27">
      <c r="A152" s="137">
        <v>9</v>
      </c>
      <c r="B152" s="326" t="s">
        <v>138</v>
      </c>
      <c r="C152" s="163" t="s">
        <v>222</v>
      </c>
      <c r="D152" s="158" t="s">
        <v>87</v>
      </c>
      <c r="E152" s="327"/>
      <c r="F152" s="139"/>
      <c r="G152" s="155">
        <f>IF(G147="-","-",SUM(G145:G151)*'3j_EBIT'!$E$9)</f>
        <v>1.8830670686831683</v>
      </c>
      <c r="H152" s="155">
        <f>IF(H147="-","-",SUM(H145:H151)*'3j_EBIT'!$E$9)</f>
        <v>1.8855057083450077</v>
      </c>
      <c r="I152" s="155">
        <f>IF(I147="-","-",SUM(I145:I151)*'3j_EBIT'!$E$9)</f>
        <v>1.8507952161152019</v>
      </c>
      <c r="J152" s="155">
        <f>IF(J147="-","-",SUM(J145:J151)*'3j_EBIT'!$E$9)</f>
        <v>1.8581111351007202</v>
      </c>
      <c r="K152" s="155">
        <f>IF(K147="-","-",SUM(K145:K151)*'3j_EBIT'!$E$9)</f>
        <v>1.9527573511103196</v>
      </c>
      <c r="L152" s="155">
        <f>IF(L147="-","-",SUM(L145:L151)*'3j_EBIT'!$E$9)</f>
        <v>1.9660700086788694</v>
      </c>
      <c r="M152" s="155">
        <f>IF(M147="-","-",SUM(M145:M151)*'3j_EBIT'!$E$9)</f>
        <v>2.0169502276928286</v>
      </c>
      <c r="N152" s="155">
        <f>IF(N147="-","-",SUM(N145:N151)*'3j_EBIT'!$E$9)</f>
        <v>2.0289343663088433</v>
      </c>
      <c r="O152" s="139"/>
      <c r="P152" s="155">
        <f>IF(P147="-","-",SUM(P145:P151)*'3j_EBIT'!$E$9)</f>
        <v>2.0289343663088433</v>
      </c>
      <c r="Q152" s="155">
        <f>IF(Q147="-","-",SUM(Q145:Q151)*'3j_EBIT'!$E$9)</f>
        <v>1.98441405126374</v>
      </c>
      <c r="R152" s="155">
        <f>IF(R147="-","-",SUM(R145:R151)*'3j_EBIT'!$E$9)</f>
        <v>1.9906541207716502</v>
      </c>
      <c r="S152" s="155">
        <f>IF(S147="-","-",SUM(S145:S151)*'3j_EBIT'!$E$9)</f>
        <v>2.035356043787194</v>
      </c>
      <c r="T152" s="155">
        <f>IF(T147="-","-",SUM(T145:T151)*'3j_EBIT'!$E$9)</f>
        <v>2.0212723050058092</v>
      </c>
      <c r="U152" s="155" t="str">
        <f>IF(U147="-","-",SUM(U145:U151)*'3j_EBIT'!$E$9)</f>
        <v>-</v>
      </c>
      <c r="V152" s="155" t="str">
        <f>IF(V147="-","-",SUM(V145:V151)*'3j_EBIT'!$E$9)</f>
        <v>-</v>
      </c>
      <c r="W152" s="155" t="str">
        <f>IF(W147="-","-",SUM(W145:W151)*'3j_EBIT'!$E$9)</f>
        <v>-</v>
      </c>
      <c r="X152" s="155" t="str">
        <f>IF(X147="-","-",SUM(X145:X151)*'3j_EBIT'!$E$9)</f>
        <v>-</v>
      </c>
      <c r="Y152" s="155" t="str">
        <f>IF(Y147="-","-",SUM(Y145:Y151)*'3j_EBIT'!$E$9)</f>
        <v>-</v>
      </c>
      <c r="Z152" s="155" t="str">
        <f>IF(Z147="-","-",SUM(Z145:Z151)*'3j_EBIT'!$E$9)</f>
        <v>-</v>
      </c>
      <c r="AA152" s="138"/>
    </row>
    <row r="153" spans="1:27">
      <c r="A153" s="137">
        <v>10</v>
      </c>
      <c r="B153" s="326" t="s">
        <v>223</v>
      </c>
      <c r="C153" s="164" t="s">
        <v>224</v>
      </c>
      <c r="D153" s="158" t="s">
        <v>87</v>
      </c>
      <c r="E153" s="328"/>
      <c r="F153" s="139"/>
      <c r="G153" s="155">
        <f>IF(G149="-","-",SUM(G145:G147,G149:G152)*'3k_HAP'!$E$10)</f>
        <v>1.0443755037494857</v>
      </c>
      <c r="H153" s="155">
        <f>IF(H149="-","-",SUM(H145:H147,H149:H152)*'3k_HAP'!$E$10)</f>
        <v>1.0462546673569233</v>
      </c>
      <c r="I153" s="155">
        <f>IF(I149="-","-",SUM(I145:I147,I149:I152)*'3k_HAP'!$E$10)</f>
        <v>1.0494337078398255</v>
      </c>
      <c r="J153" s="155">
        <f>IF(J149="-","-",SUM(J145:J147,J149:J152)*'3k_HAP'!$E$10)</f>
        <v>1.0550711986621386</v>
      </c>
      <c r="K153" s="155">
        <f>IF(K149="-","-",SUM(K145:K147,K149:K152)*'3k_HAP'!$E$10)</f>
        <v>1.0686855385423204</v>
      </c>
      <c r="L153" s="155">
        <f>IF(L149="-","-",SUM(L145:L147,L149:L152)*'3k_HAP'!$E$10)</f>
        <v>1.0789439879608904</v>
      </c>
      <c r="M153" s="155">
        <f>IF(M149="-","-",SUM(M145:M147,M149:M152)*'3k_HAP'!$E$10)</f>
        <v>1.125632748375901</v>
      </c>
      <c r="N153" s="155">
        <f>IF(N149="-","-",SUM(N145:N147,N149:N152)*'3k_HAP'!$E$10)</f>
        <v>1.134867469481321</v>
      </c>
      <c r="O153" s="139"/>
      <c r="P153" s="155">
        <f>IF(P149="-","-",SUM(P145:P147,P149:P152)*'3k_HAP'!$E$10)</f>
        <v>1.134867469481321</v>
      </c>
      <c r="Q153" s="155">
        <f>IF(Q149="-","-",SUM(Q145:Q147,Q149:Q152)*'3k_HAP'!$E$10)</f>
        <v>1.172170197147705</v>
      </c>
      <c r="R153" s="155">
        <f>IF(R149="-","-",SUM(R145:R147,R149:R152)*'3k_HAP'!$E$10)</f>
        <v>1.1769786613544673</v>
      </c>
      <c r="S153" s="155">
        <f>IF(S149="-","-",SUM(S145:S147,S149:S152)*'3k_HAP'!$E$10)</f>
        <v>1.2092874219089755</v>
      </c>
      <c r="T153" s="155">
        <f>IF(T149="-","-",SUM(T145:T147,T149:T152)*'3k_HAP'!$E$10)</f>
        <v>1.1984347937865105</v>
      </c>
      <c r="U153" s="155" t="str">
        <f>IF(U149="-","-",SUM(U145:U147,U149:U152)*'3k_HAP'!$E$10)</f>
        <v>-</v>
      </c>
      <c r="V153" s="155" t="str">
        <f>IF(V149="-","-",SUM(V145:V147,V149:V152)*'3k_HAP'!$E$10)</f>
        <v>-</v>
      </c>
      <c r="W153" s="155" t="str">
        <f>IF(W149="-","-",SUM(W145:W147,W149:W152)*'3k_HAP'!$E$10)</f>
        <v>-</v>
      </c>
      <c r="X153" s="155" t="str">
        <f>IF(X149="-","-",SUM(X145:X147,X149:X152)*'3k_HAP'!$E$10)</f>
        <v>-</v>
      </c>
      <c r="Y153" s="155" t="str">
        <f>IF(Y149="-","-",SUM(Y145:Y147,Y149:Y152)*'3k_HAP'!$E$10)</f>
        <v>-</v>
      </c>
      <c r="Z153" s="155" t="str">
        <f>IF(Z149="-","-",SUM(Z145:Z147,Z149:Z152)*'3k_HAP'!$E$10)</f>
        <v>-</v>
      </c>
      <c r="AA153" s="138"/>
    </row>
    <row r="154" spans="1:27">
      <c r="A154" s="137">
        <v>11</v>
      </c>
      <c r="B154" s="326" t="s">
        <v>225</v>
      </c>
      <c r="C154" s="163" t="str">
        <f>B154&amp;"_"&amp;D154</f>
        <v>Total_Northern Scotland</v>
      </c>
      <c r="D154" s="158" t="s">
        <v>87</v>
      </c>
      <c r="E154" s="327"/>
      <c r="F154" s="139"/>
      <c r="G154" s="155">
        <f t="shared" ref="G154:N154" si="26">IF(G149="-","-",SUM(G145:G153))</f>
        <v>100.15312765520675</v>
      </c>
      <c r="H154" s="155">
        <f t="shared" si="26"/>
        <v>100.28335622168539</v>
      </c>
      <c r="I154" s="155">
        <f t="shared" si="26"/>
        <v>98.459668004665573</v>
      </c>
      <c r="J154" s="155">
        <f t="shared" si="26"/>
        <v>98.850353704101565</v>
      </c>
      <c r="K154" s="155">
        <f t="shared" si="26"/>
        <v>103.84534577638951</v>
      </c>
      <c r="L154" s="155">
        <f t="shared" si="26"/>
        <v>104.55627012421459</v>
      </c>
      <c r="M154" s="155">
        <f t="shared" si="26"/>
        <v>107.28086404240644</v>
      </c>
      <c r="N154" s="155">
        <f t="shared" si="26"/>
        <v>107.92084264066642</v>
      </c>
      <c r="O154" s="139"/>
      <c r="P154" s="155">
        <f t="shared" ref="P154:Z154" si="27">IF(P149="-","-",SUM(P145:P153))</f>
        <v>107.92084264066642</v>
      </c>
      <c r="Q154" s="155">
        <f t="shared" si="27"/>
        <v>105.61497186012872</v>
      </c>
      <c r="R154" s="155">
        <f t="shared" si="27"/>
        <v>105.94820489962149</v>
      </c>
      <c r="S154" s="155">
        <f t="shared" si="27"/>
        <v>108.33324547866572</v>
      </c>
      <c r="T154" s="155">
        <f t="shared" si="27"/>
        <v>107.58114374717157</v>
      </c>
      <c r="U154" s="155" t="str">
        <f t="shared" si="27"/>
        <v>-</v>
      </c>
      <c r="V154" s="155" t="str">
        <f t="shared" si="27"/>
        <v>-</v>
      </c>
      <c r="W154" s="155" t="str">
        <f t="shared" si="27"/>
        <v>-</v>
      </c>
      <c r="X154" s="155" t="str">
        <f t="shared" si="27"/>
        <v>-</v>
      </c>
      <c r="Y154" s="155" t="str">
        <f t="shared" si="27"/>
        <v>-</v>
      </c>
      <c r="Z154" s="155" t="str">
        <f t="shared" si="27"/>
        <v>-</v>
      </c>
    </row>
    <row r="155" spans="1:27" s="140" customFormat="1" ht="11.25">
      <c r="A155" s="137"/>
      <c r="B155" s="323" t="s">
        <v>155</v>
      </c>
      <c r="C155" s="87" t="s">
        <v>131</v>
      </c>
      <c r="D155" s="157" t="s">
        <v>98</v>
      </c>
      <c r="E155" s="324"/>
      <c r="F155" s="139"/>
      <c r="G155" s="88" t="str">
        <f t="shared" ref="G155:N164" si="28">IF(G15="-","-",AVERAGE(G15,G25,G35,G45,G55,G65,G75,G85,G95,G105,G115,G125,G135,G145))</f>
        <v>-</v>
      </c>
      <c r="H155" s="88" t="str">
        <f t="shared" si="28"/>
        <v>-</v>
      </c>
      <c r="I155" s="88" t="str">
        <f t="shared" si="28"/>
        <v>-</v>
      </c>
      <c r="J155" s="88" t="str">
        <f t="shared" si="28"/>
        <v>-</v>
      </c>
      <c r="K155" s="88" t="str">
        <f t="shared" si="28"/>
        <v>-</v>
      </c>
      <c r="L155" s="88" t="str">
        <f t="shared" si="28"/>
        <v>-</v>
      </c>
      <c r="M155" s="88" t="str">
        <f t="shared" si="28"/>
        <v>-</v>
      </c>
      <c r="N155" s="88" t="str">
        <f t="shared" si="28"/>
        <v>-</v>
      </c>
      <c r="O155" s="139"/>
      <c r="P155" s="88" t="str">
        <f t="shared" ref="P155:Z155" si="29">IF(P15="-","-",AVERAGE(P15,P25,P35,P45,P55,P65,P75,P85,P95,P105,P115,P125,P135,P145))</f>
        <v>-</v>
      </c>
      <c r="Q155" s="88" t="str">
        <f t="shared" si="29"/>
        <v>-</v>
      </c>
      <c r="R155" s="88" t="str">
        <f t="shared" si="29"/>
        <v>-</v>
      </c>
      <c r="S155" s="88" t="str">
        <f t="shared" si="29"/>
        <v>-</v>
      </c>
      <c r="T155" s="88" t="str">
        <f t="shared" si="29"/>
        <v>-</v>
      </c>
      <c r="U155" s="88" t="str">
        <f t="shared" si="29"/>
        <v>-</v>
      </c>
      <c r="V155" s="88" t="str">
        <f t="shared" si="29"/>
        <v>-</v>
      </c>
      <c r="W155" s="88" t="str">
        <f t="shared" si="29"/>
        <v>-</v>
      </c>
      <c r="X155" s="88" t="str">
        <f t="shared" si="29"/>
        <v>-</v>
      </c>
      <c r="Y155" s="88" t="str">
        <f t="shared" si="29"/>
        <v>-</v>
      </c>
      <c r="Z155" s="88" t="str">
        <f t="shared" si="29"/>
        <v>-</v>
      </c>
      <c r="AA155" s="138"/>
    </row>
    <row r="156" spans="1:27" s="140" customFormat="1" ht="11.25">
      <c r="A156" s="137"/>
      <c r="B156" s="323" t="s">
        <v>155</v>
      </c>
      <c r="C156" s="87" t="s">
        <v>133</v>
      </c>
      <c r="D156" s="157" t="s">
        <v>98</v>
      </c>
      <c r="E156" s="324"/>
      <c r="F156" s="139"/>
      <c r="G156" s="88" t="str">
        <f t="shared" si="28"/>
        <v>-</v>
      </c>
      <c r="H156" s="88" t="str">
        <f t="shared" si="28"/>
        <v>-</v>
      </c>
      <c r="I156" s="88" t="str">
        <f t="shared" si="28"/>
        <v>-</v>
      </c>
      <c r="J156" s="88" t="str">
        <f t="shared" si="28"/>
        <v>-</v>
      </c>
      <c r="K156" s="88" t="str">
        <f t="shared" si="28"/>
        <v>-</v>
      </c>
      <c r="L156" s="88" t="str">
        <f t="shared" si="28"/>
        <v>-</v>
      </c>
      <c r="M156" s="88" t="str">
        <f t="shared" si="28"/>
        <v>-</v>
      </c>
      <c r="N156" s="88" t="str">
        <f t="shared" si="28"/>
        <v>-</v>
      </c>
      <c r="O156" s="139"/>
      <c r="P156" s="88" t="str">
        <f t="shared" ref="P156:Z156" si="30">IF(P16="-","-",AVERAGE(P16,P26,P36,P46,P56,P66,P76,P86,P96,P106,P116,P126,P136,P146))</f>
        <v>-</v>
      </c>
      <c r="Q156" s="88" t="str">
        <f t="shared" si="30"/>
        <v>-</v>
      </c>
      <c r="R156" s="88" t="str">
        <f t="shared" si="30"/>
        <v>-</v>
      </c>
      <c r="S156" s="88" t="str">
        <f t="shared" si="30"/>
        <v>-</v>
      </c>
      <c r="T156" s="88" t="str">
        <f t="shared" si="30"/>
        <v>-</v>
      </c>
      <c r="U156" s="88" t="str">
        <f t="shared" si="30"/>
        <v>-</v>
      </c>
      <c r="V156" s="88" t="str">
        <f t="shared" si="30"/>
        <v>-</v>
      </c>
      <c r="W156" s="88" t="str">
        <f t="shared" si="30"/>
        <v>-</v>
      </c>
      <c r="X156" s="88" t="str">
        <f t="shared" si="30"/>
        <v>-</v>
      </c>
      <c r="Y156" s="88" t="str">
        <f t="shared" si="30"/>
        <v>-</v>
      </c>
      <c r="Z156" s="88" t="str">
        <f t="shared" si="30"/>
        <v>-</v>
      </c>
      <c r="AA156" s="138"/>
    </row>
    <row r="157" spans="1:27" s="140" customFormat="1" ht="11.25">
      <c r="A157" s="137"/>
      <c r="B157" s="323" t="s">
        <v>220</v>
      </c>
      <c r="C157" s="87" t="s">
        <v>134</v>
      </c>
      <c r="D157" s="157" t="s">
        <v>98</v>
      </c>
      <c r="E157" s="324"/>
      <c r="F157" s="139"/>
      <c r="G157" s="88">
        <f t="shared" si="28"/>
        <v>6.5567588596821045</v>
      </c>
      <c r="H157" s="88">
        <f t="shared" si="28"/>
        <v>6.5567588596821045</v>
      </c>
      <c r="I157" s="88">
        <f t="shared" si="28"/>
        <v>6.6197359495950776</v>
      </c>
      <c r="J157" s="88">
        <f t="shared" si="28"/>
        <v>6.6197359495950776</v>
      </c>
      <c r="K157" s="88">
        <f t="shared" si="28"/>
        <v>6.6995028867368616</v>
      </c>
      <c r="L157" s="88">
        <f t="shared" si="28"/>
        <v>6.6995028867368616</v>
      </c>
      <c r="M157" s="88">
        <f t="shared" si="28"/>
        <v>7.113121830127354</v>
      </c>
      <c r="N157" s="88">
        <f t="shared" si="28"/>
        <v>7.113121830127354</v>
      </c>
      <c r="O157" s="139"/>
      <c r="P157" s="88">
        <f t="shared" ref="P157:Z157" si="31">IF(P17="-","-",AVERAGE(P17,P27,P37,P47,P57,P67,P77,P87,P97,P107,P117,P127,P137,P147))</f>
        <v>7.113121830127354</v>
      </c>
      <c r="Q157" s="88">
        <f t="shared" si="31"/>
        <v>7.2804579515147188</v>
      </c>
      <c r="R157" s="88">
        <f t="shared" si="31"/>
        <v>7.1935840895118579</v>
      </c>
      <c r="S157" s="88">
        <f t="shared" si="31"/>
        <v>7.3593999937099719</v>
      </c>
      <c r="T157" s="88">
        <f t="shared" si="31"/>
        <v>7.0492243060839295</v>
      </c>
      <c r="U157" s="88" t="str">
        <f t="shared" si="31"/>
        <v>-</v>
      </c>
      <c r="V157" s="88" t="str">
        <f t="shared" si="31"/>
        <v>-</v>
      </c>
      <c r="W157" s="88" t="str">
        <f t="shared" si="31"/>
        <v>-</v>
      </c>
      <c r="X157" s="88" t="str">
        <f t="shared" si="31"/>
        <v>-</v>
      </c>
      <c r="Y157" s="88" t="str">
        <f t="shared" si="31"/>
        <v>-</v>
      </c>
      <c r="Z157" s="88" t="str">
        <f t="shared" si="31"/>
        <v>-</v>
      </c>
      <c r="AA157" s="138"/>
    </row>
    <row r="158" spans="1:27" s="140" customFormat="1" ht="11.25">
      <c r="A158" s="137"/>
      <c r="B158" s="323" t="s">
        <v>221</v>
      </c>
      <c r="C158" s="87" t="s">
        <v>135</v>
      </c>
      <c r="D158" s="157" t="s">
        <v>98</v>
      </c>
      <c r="E158" s="324"/>
      <c r="F158" s="139"/>
      <c r="G158" s="88">
        <f t="shared" si="28"/>
        <v>18.601964285714285</v>
      </c>
      <c r="H158" s="88">
        <f t="shared" si="28"/>
        <v>18.601964285714285</v>
      </c>
      <c r="I158" s="88">
        <f t="shared" si="28"/>
        <v>18.844950000000004</v>
      </c>
      <c r="J158" s="88">
        <f t="shared" si="28"/>
        <v>18.844950000000004</v>
      </c>
      <c r="K158" s="88">
        <f t="shared" si="28"/>
        <v>16.43282142857143</v>
      </c>
      <c r="L158" s="88">
        <f t="shared" si="28"/>
        <v>16.43282142857143</v>
      </c>
      <c r="M158" s="88">
        <f t="shared" si="28"/>
        <v>16.727428571428572</v>
      </c>
      <c r="N158" s="88">
        <f t="shared" si="28"/>
        <v>16.727428571428572</v>
      </c>
      <c r="O158" s="139"/>
      <c r="P158" s="88">
        <f t="shared" ref="P158:Z158" si="32">IF(P18="-","-",AVERAGE(P18,P28,P38,P48,P58,P68,P78,P88,P98,P108,P118,P128,P138,P148))</f>
        <v>16.727428571428572</v>
      </c>
      <c r="Q158" s="88">
        <f t="shared" si="32"/>
        <v>16.54232142857143</v>
      </c>
      <c r="R158" s="88">
        <f t="shared" si="32"/>
        <v>16.54232142857143</v>
      </c>
      <c r="S158" s="88">
        <f t="shared" si="32"/>
        <v>17.267107142857146</v>
      </c>
      <c r="T158" s="88">
        <f t="shared" si="32"/>
        <v>17.267107142857146</v>
      </c>
      <c r="U158" s="88" t="str">
        <f t="shared" si="32"/>
        <v>-</v>
      </c>
      <c r="V158" s="88" t="str">
        <f t="shared" si="32"/>
        <v>-</v>
      </c>
      <c r="W158" s="88" t="str">
        <f t="shared" si="32"/>
        <v>-</v>
      </c>
      <c r="X158" s="88" t="str">
        <f t="shared" si="32"/>
        <v>-</v>
      </c>
      <c r="Y158" s="88" t="str">
        <f t="shared" si="32"/>
        <v>-</v>
      </c>
      <c r="Z158" s="88" t="str">
        <f t="shared" si="32"/>
        <v>-</v>
      </c>
      <c r="AA158" s="138"/>
    </row>
    <row r="159" spans="1:27" s="140" customFormat="1" ht="11.25">
      <c r="A159" s="137"/>
      <c r="B159" s="323" t="s">
        <v>168</v>
      </c>
      <c r="C159" s="87" t="s">
        <v>136</v>
      </c>
      <c r="D159" s="157" t="s">
        <v>98</v>
      </c>
      <c r="E159" s="324"/>
      <c r="F159" s="139"/>
      <c r="G159" s="88">
        <f t="shared" si="28"/>
        <v>39.034507632093941</v>
      </c>
      <c r="H159" s="88">
        <f t="shared" si="28"/>
        <v>39.112654794520544</v>
      </c>
      <c r="I159" s="88">
        <f t="shared" si="28"/>
        <v>39.229875538160464</v>
      </c>
      <c r="J159" s="88">
        <f t="shared" si="28"/>
        <v>39.464317025440316</v>
      </c>
      <c r="K159" s="88">
        <f t="shared" si="28"/>
        <v>39.933199999999992</v>
      </c>
      <c r="L159" s="88">
        <f t="shared" si="28"/>
        <v>40.441156555772992</v>
      </c>
      <c r="M159" s="88">
        <f t="shared" si="28"/>
        <v>41.027260273972608</v>
      </c>
      <c r="N159" s="88">
        <f t="shared" si="28"/>
        <v>41.37892250489238</v>
      </c>
      <c r="O159" s="139"/>
      <c r="P159" s="88">
        <f t="shared" ref="P159:Z159" si="33">IF(P19="-","-",AVERAGE(P19,P29,P39,P49,P59,P69,P79,P89,P99,P109,P119,P129,P139,P149))</f>
        <v>41.37892250489238</v>
      </c>
      <c r="Q159" s="88">
        <f t="shared" si="33"/>
        <v>41.847805479452056</v>
      </c>
      <c r="R159" s="88">
        <f t="shared" si="33"/>
        <v>42.160394129158519</v>
      </c>
      <c r="S159" s="88">
        <f t="shared" si="33"/>
        <v>42.39483561643835</v>
      </c>
      <c r="T159" s="88">
        <f t="shared" si="33"/>
        <v>42.51205636007829</v>
      </c>
      <c r="U159" s="88" t="str">
        <f t="shared" si="33"/>
        <v>-</v>
      </c>
      <c r="V159" s="88" t="str">
        <f t="shared" si="33"/>
        <v>-</v>
      </c>
      <c r="W159" s="88" t="str">
        <f t="shared" si="33"/>
        <v>-</v>
      </c>
      <c r="X159" s="88" t="str">
        <f t="shared" si="33"/>
        <v>-</v>
      </c>
      <c r="Y159" s="88" t="str">
        <f t="shared" si="33"/>
        <v>-</v>
      </c>
      <c r="Z159" s="88" t="str">
        <f t="shared" si="33"/>
        <v>-</v>
      </c>
      <c r="AA159" s="138"/>
    </row>
    <row r="160" spans="1:27" s="140" customFormat="1" ht="11.25">
      <c r="A160" s="137"/>
      <c r="B160" s="323" t="s">
        <v>168</v>
      </c>
      <c r="C160" s="87" t="s">
        <v>137</v>
      </c>
      <c r="D160" s="157" t="s">
        <v>98</v>
      </c>
      <c r="E160" s="324"/>
      <c r="F160" s="139"/>
      <c r="G160" s="88" t="str">
        <f t="shared" si="28"/>
        <v>-</v>
      </c>
      <c r="H160" s="88" t="str">
        <f t="shared" si="28"/>
        <v>-</v>
      </c>
      <c r="I160" s="88" t="str">
        <f t="shared" si="28"/>
        <v>-</v>
      </c>
      <c r="J160" s="88" t="str">
        <f t="shared" si="28"/>
        <v>-</v>
      </c>
      <c r="K160" s="88">
        <f t="shared" si="28"/>
        <v>0</v>
      </c>
      <c r="L160" s="88">
        <f t="shared" si="28"/>
        <v>-0.13106672002308281</v>
      </c>
      <c r="M160" s="88">
        <f t="shared" si="28"/>
        <v>1.6490085512788444</v>
      </c>
      <c r="N160" s="88">
        <f t="shared" si="28"/>
        <v>1.7011698553751098</v>
      </c>
      <c r="O160" s="139"/>
      <c r="P160" s="88">
        <f t="shared" ref="P160:Z160" si="34">IF(P20="-","-",AVERAGE(P20,P30,P40,P50,P60,P70,P80,P90,P100,P110,P120,P130,P140,P150))</f>
        <v>1.7011698553751098</v>
      </c>
      <c r="Q160" s="88">
        <f t="shared" si="34"/>
        <v>3.37071596157242</v>
      </c>
      <c r="R160" s="88">
        <f t="shared" si="34"/>
        <v>3.2761312765157915</v>
      </c>
      <c r="S160" s="88">
        <f t="shared" si="34"/>
        <v>4.8946129781636989</v>
      </c>
      <c r="T160" s="88">
        <f t="shared" si="34"/>
        <v>4.2887571563853459</v>
      </c>
      <c r="U160" s="88" t="str">
        <f t="shared" si="34"/>
        <v>-</v>
      </c>
      <c r="V160" s="88" t="str">
        <f t="shared" si="34"/>
        <v>-</v>
      </c>
      <c r="W160" s="88" t="str">
        <f t="shared" si="34"/>
        <v>-</v>
      </c>
      <c r="X160" s="88" t="str">
        <f t="shared" si="34"/>
        <v>-</v>
      </c>
      <c r="Y160" s="88" t="str">
        <f t="shared" si="34"/>
        <v>-</v>
      </c>
      <c r="Z160" s="88" t="str">
        <f t="shared" si="34"/>
        <v>-</v>
      </c>
      <c r="AA160" s="138"/>
    </row>
    <row r="161" spans="1:27" s="140" customFormat="1" ht="11.25">
      <c r="A161" s="137"/>
      <c r="B161" s="323" t="s">
        <v>168</v>
      </c>
      <c r="C161" s="87" t="s">
        <v>124</v>
      </c>
      <c r="D161" s="157" t="s">
        <v>98</v>
      </c>
      <c r="E161" s="324"/>
      <c r="F161" s="139"/>
      <c r="G161" s="88">
        <f t="shared" si="28"/>
        <v>23.85791859099805</v>
      </c>
      <c r="H161" s="88">
        <f t="shared" si="28"/>
        <v>23.905682191780819</v>
      </c>
      <c r="I161" s="88">
        <f t="shared" si="28"/>
        <v>23.977327592954996</v>
      </c>
      <c r="J161" s="88">
        <f t="shared" si="28"/>
        <v>24.120618395303325</v>
      </c>
      <c r="K161" s="88">
        <f t="shared" si="28"/>
        <v>24.407199999999992</v>
      </c>
      <c r="L161" s="88">
        <f t="shared" si="28"/>
        <v>24.717663405088064</v>
      </c>
      <c r="M161" s="88">
        <f t="shared" si="28"/>
        <v>25.075890410958895</v>
      </c>
      <c r="N161" s="88">
        <f t="shared" si="28"/>
        <v>25.290826614481411</v>
      </c>
      <c r="O161" s="139"/>
      <c r="P161" s="88">
        <f t="shared" ref="P161:Z161" si="35">IF(P21="-","-",AVERAGE(P21,P31,P41,P51,P61,P71,P81,P91,P101,P111,P121,P131,P141,P151))</f>
        <v>25.290826614481411</v>
      </c>
      <c r="Q161" s="88">
        <f t="shared" si="35"/>
        <v>25.577408219178089</v>
      </c>
      <c r="R161" s="88">
        <f t="shared" si="35"/>
        <v>25.76846262230919</v>
      </c>
      <c r="S161" s="88">
        <f t="shared" si="35"/>
        <v>25.911753424657544</v>
      </c>
      <c r="T161" s="88">
        <f t="shared" si="35"/>
        <v>25.983398825831703</v>
      </c>
      <c r="U161" s="88" t="str">
        <f t="shared" si="35"/>
        <v>-</v>
      </c>
      <c r="V161" s="88" t="str">
        <f t="shared" si="35"/>
        <v>-</v>
      </c>
      <c r="W161" s="88" t="str">
        <f t="shared" si="35"/>
        <v>-</v>
      </c>
      <c r="X161" s="88" t="str">
        <f t="shared" si="35"/>
        <v>-</v>
      </c>
      <c r="Y161" s="88" t="str">
        <f t="shared" si="35"/>
        <v>-</v>
      </c>
      <c r="Z161" s="88" t="str">
        <f t="shared" si="35"/>
        <v>-</v>
      </c>
      <c r="AA161" s="138"/>
    </row>
    <row r="162" spans="1:27" s="140" customFormat="1" ht="11.25">
      <c r="A162" s="137"/>
      <c r="B162" s="323" t="s">
        <v>138</v>
      </c>
      <c r="C162" s="87" t="s">
        <v>222</v>
      </c>
      <c r="D162" s="157" t="s">
        <v>98</v>
      </c>
      <c r="E162" s="324"/>
      <c r="F162" s="139"/>
      <c r="G162" s="88">
        <f t="shared" si="28"/>
        <v>1.7053746609688827</v>
      </c>
      <c r="H162" s="88">
        <f t="shared" si="28"/>
        <v>1.7078133006307219</v>
      </c>
      <c r="I162" s="88">
        <f t="shared" si="28"/>
        <v>1.7173971477152015</v>
      </c>
      <c r="J162" s="88">
        <f t="shared" si="28"/>
        <v>1.7247130667007204</v>
      </c>
      <c r="K162" s="88">
        <f t="shared" si="28"/>
        <v>1.6941717245388905</v>
      </c>
      <c r="L162" s="88">
        <f t="shared" si="28"/>
        <v>1.707484382107441</v>
      </c>
      <c r="M162" s="88">
        <f t="shared" si="28"/>
        <v>1.7739676002642568</v>
      </c>
      <c r="N162" s="88">
        <f t="shared" si="28"/>
        <v>1.7859517388802715</v>
      </c>
      <c r="O162" s="139"/>
      <c r="P162" s="88">
        <f t="shared" ref="P162:Z162" si="36">IF(P22="-","-",AVERAGE(P22,P32,P42,P52,P62,P72,P82,P92,P102,P112,P122,P132,P142,P152))</f>
        <v>1.7859517388802715</v>
      </c>
      <c r="Q162" s="88">
        <f t="shared" si="36"/>
        <v>1.8325751566923116</v>
      </c>
      <c r="R162" s="88">
        <f t="shared" si="36"/>
        <v>1.838815226200222</v>
      </c>
      <c r="S162" s="88">
        <f t="shared" si="36"/>
        <v>1.8947270709300512</v>
      </c>
      <c r="T162" s="88">
        <f t="shared" si="36"/>
        <v>1.8806433321486664</v>
      </c>
      <c r="U162" s="88" t="str">
        <f t="shared" si="36"/>
        <v>-</v>
      </c>
      <c r="V162" s="88" t="str">
        <f t="shared" si="36"/>
        <v>-</v>
      </c>
      <c r="W162" s="88" t="str">
        <f t="shared" si="36"/>
        <v>-</v>
      </c>
      <c r="X162" s="88" t="str">
        <f t="shared" si="36"/>
        <v>-</v>
      </c>
      <c r="Y162" s="88" t="str">
        <f t="shared" si="36"/>
        <v>-</v>
      </c>
      <c r="Z162" s="88" t="str">
        <f t="shared" si="36"/>
        <v>-</v>
      </c>
      <c r="AA162" s="138"/>
    </row>
    <row r="163" spans="1:27" s="140" customFormat="1" ht="11.25">
      <c r="A163" s="137"/>
      <c r="B163" s="323" t="s">
        <v>223</v>
      </c>
      <c r="C163" s="87" t="s">
        <v>224</v>
      </c>
      <c r="D163" s="157" t="s">
        <v>98</v>
      </c>
      <c r="E163" s="324"/>
      <c r="F163" s="139"/>
      <c r="G163" s="88">
        <f t="shared" si="28"/>
        <v>1.0417739092081406</v>
      </c>
      <c r="H163" s="88">
        <f t="shared" si="28"/>
        <v>1.0436530728155782</v>
      </c>
      <c r="I163" s="88">
        <f t="shared" si="28"/>
        <v>1.0474806267203811</v>
      </c>
      <c r="J163" s="88">
        <f t="shared" si="28"/>
        <v>1.0531181175426945</v>
      </c>
      <c r="K163" s="88">
        <f t="shared" si="28"/>
        <v>1.0648995863836881</v>
      </c>
      <c r="L163" s="88">
        <f t="shared" si="28"/>
        <v>1.0751580358022579</v>
      </c>
      <c r="M163" s="88">
        <f t="shared" si="28"/>
        <v>1.1220752397277192</v>
      </c>
      <c r="N163" s="88">
        <f t="shared" si="28"/>
        <v>1.1313099608331394</v>
      </c>
      <c r="O163" s="139"/>
      <c r="P163" s="88">
        <f t="shared" ref="P163:Z163" si="37">IF(P23="-","-",AVERAGE(P23,P33,P43,P53,P63,P73,P83,P93,P103,P113,P123,P133,P143,P153))</f>
        <v>1.1313099608331394</v>
      </c>
      <c r="Q163" s="88">
        <f t="shared" si="37"/>
        <v>1.1699471238922847</v>
      </c>
      <c r="R163" s="88">
        <f t="shared" si="37"/>
        <v>1.1747555880990472</v>
      </c>
      <c r="S163" s="88">
        <f t="shared" si="37"/>
        <v>1.2072284731173739</v>
      </c>
      <c r="T163" s="88">
        <f t="shared" si="37"/>
        <v>1.1963758449949091</v>
      </c>
      <c r="U163" s="88" t="str">
        <f t="shared" si="37"/>
        <v>-</v>
      </c>
      <c r="V163" s="88" t="str">
        <f t="shared" si="37"/>
        <v>-</v>
      </c>
      <c r="W163" s="88" t="str">
        <f t="shared" si="37"/>
        <v>-</v>
      </c>
      <c r="X163" s="88" t="str">
        <f t="shared" si="37"/>
        <v>-</v>
      </c>
      <c r="Y163" s="88" t="str">
        <f t="shared" si="37"/>
        <v>-</v>
      </c>
      <c r="Z163" s="88" t="str">
        <f t="shared" si="37"/>
        <v>-</v>
      </c>
      <c r="AA163" s="138"/>
    </row>
    <row r="164" spans="1:27" s="140" customFormat="1" ht="11.25">
      <c r="A164" s="137"/>
      <c r="B164" s="329" t="s">
        <v>225</v>
      </c>
      <c r="C164" s="330" t="str">
        <f>B164&amp;"_"&amp;D164</f>
        <v>Total_GB average</v>
      </c>
      <c r="D164" s="331" t="s">
        <v>98</v>
      </c>
      <c r="E164" s="332"/>
      <c r="F164" s="139"/>
      <c r="G164" s="88">
        <f t="shared" si="28"/>
        <v>90.798297938665385</v>
      </c>
      <c r="H164" s="88">
        <f t="shared" si="28"/>
        <v>90.928526505144049</v>
      </c>
      <c r="I164" s="88">
        <f t="shared" si="28"/>
        <v>91.436766855146132</v>
      </c>
      <c r="J164" s="88">
        <f t="shared" si="28"/>
        <v>91.827452554582123</v>
      </c>
      <c r="K164" s="88">
        <f t="shared" si="28"/>
        <v>90.231795626230877</v>
      </c>
      <c r="L164" s="88">
        <f t="shared" si="28"/>
        <v>90.942719974055962</v>
      </c>
      <c r="M164" s="88">
        <f t="shared" si="28"/>
        <v>94.48875247775824</v>
      </c>
      <c r="N164" s="88">
        <f t="shared" si="28"/>
        <v>95.128731076018227</v>
      </c>
      <c r="O164" s="139"/>
      <c r="P164" s="88">
        <f t="shared" ref="P164:Z164" si="38">IF(P24="-","-",AVERAGE(P24,P34,P44,P54,P64,P74,P84,P94,P104,P114,P124,P134,P144,P154))</f>
        <v>95.128731076018227</v>
      </c>
      <c r="Q164" s="88">
        <f t="shared" si="38"/>
        <v>97.621231320873292</v>
      </c>
      <c r="R164" s="88">
        <f t="shared" si="38"/>
        <v>97.95446436036606</v>
      </c>
      <c r="S164" s="88">
        <f t="shared" si="38"/>
        <v>100.92966469987412</v>
      </c>
      <c r="T164" s="88">
        <f t="shared" si="38"/>
        <v>100.17756296837999</v>
      </c>
      <c r="U164" s="88" t="str">
        <f t="shared" si="38"/>
        <v>-</v>
      </c>
      <c r="V164" s="88" t="str">
        <f t="shared" si="38"/>
        <v>-</v>
      </c>
      <c r="W164" s="88" t="str">
        <f t="shared" si="38"/>
        <v>-</v>
      </c>
      <c r="X164" s="88" t="str">
        <f t="shared" si="38"/>
        <v>-</v>
      </c>
      <c r="Y164" s="88" t="str">
        <f t="shared" si="38"/>
        <v>-</v>
      </c>
      <c r="Z164" s="88" t="str">
        <f t="shared" si="38"/>
        <v>-</v>
      </c>
      <c r="AA164" s="138"/>
    </row>
    <row r="165" spans="1:27"/>
    <row r="166" spans="1:27"/>
    <row r="167" spans="1:27"/>
    <row r="168" spans="1:27"/>
    <row r="169" spans="1:27"/>
    <row r="170" spans="1:27"/>
    <row r="171" spans="1:27"/>
    <row r="172" spans="1:27"/>
    <row r="173" spans="1:27"/>
    <row r="174" spans="1:27"/>
    <row r="175" spans="1:27"/>
    <row r="176" spans="1:27"/>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sheetData>
  <mergeCells count="9">
    <mergeCell ref="P10:Z10"/>
    <mergeCell ref="G11:N11"/>
    <mergeCell ref="P11:Z11"/>
    <mergeCell ref="B3:H3"/>
    <mergeCell ref="B10:B14"/>
    <mergeCell ref="C10:C14"/>
    <mergeCell ref="D10:D14"/>
    <mergeCell ref="E10:E11"/>
    <mergeCell ref="G10:N10"/>
  </mergeCells>
  <pageMargins left="0.70000000000000007" right="0.70000000000000007" top="0.75" bottom="0.75" header="0.30000000000000004" footer="0.30000000000000004"/>
  <pageSetup paperSize="9" fitToWidth="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4"/>
  <sheetViews>
    <sheetView workbookViewId="0"/>
  </sheetViews>
  <sheetFormatPr defaultColWidth="0" defaultRowHeight="13.5" zeroHeight="1"/>
  <cols>
    <col min="1" max="1" width="4.64453125" style="129" customWidth="1"/>
    <col min="2" max="2" width="33.3515625" style="131" customWidth="1"/>
    <col min="3" max="3" width="21.3515625" style="131" customWidth="1"/>
    <col min="4" max="4" width="19.703125" style="131" customWidth="1"/>
    <col min="5" max="5" width="25.1171875" style="131" customWidth="1"/>
    <col min="6" max="6" width="2.46875" style="131" customWidth="1"/>
    <col min="7" max="14" width="15.64453125" style="131" customWidth="1"/>
    <col min="15" max="15" width="2.46875" style="131" customWidth="1"/>
    <col min="16" max="26" width="15.64453125" style="131" customWidth="1"/>
    <col min="27" max="27" width="9" style="131" customWidth="1"/>
    <col min="28" max="28" width="0" style="131" hidden="1" customWidth="1"/>
    <col min="29" max="16384" width="0" style="131" hidden="1"/>
  </cols>
  <sheetData>
    <row r="1" spans="1:27" s="31" customFormat="1" ht="12.5" customHeight="1">
      <c r="A1" s="30"/>
    </row>
    <row r="2" spans="1:27" s="31" customFormat="1" ht="18.5" customHeight="1">
      <c r="A2" s="30"/>
      <c r="B2" s="32" t="s">
        <v>176</v>
      </c>
      <c r="C2" s="32"/>
      <c r="D2" s="32"/>
    </row>
    <row r="3" spans="1:27" s="31" customFormat="1" ht="24.5" customHeight="1">
      <c r="A3" s="30"/>
      <c r="B3" s="358" t="s">
        <v>177</v>
      </c>
      <c r="C3" s="358"/>
      <c r="D3" s="358"/>
      <c r="E3" s="358"/>
      <c r="F3" s="358"/>
      <c r="G3" s="358"/>
      <c r="H3" s="358"/>
      <c r="I3" s="34"/>
      <c r="J3" s="34"/>
      <c r="K3" s="34"/>
      <c r="L3" s="34"/>
      <c r="M3" s="34"/>
      <c r="N3" s="34"/>
      <c r="O3" s="34"/>
      <c r="P3" s="34"/>
      <c r="Q3" s="34"/>
    </row>
    <row r="4" spans="1:27" s="31" customFormat="1" ht="16.25" customHeight="1">
      <c r="A4" s="30"/>
      <c r="B4" s="33"/>
      <c r="C4" s="33"/>
      <c r="D4" s="33"/>
      <c r="E4" s="33"/>
      <c r="F4" s="70"/>
      <c r="G4" s="70"/>
      <c r="I4" s="34"/>
      <c r="J4" s="34"/>
      <c r="K4" s="34"/>
      <c r="L4" s="34"/>
      <c r="M4" s="34"/>
      <c r="N4" s="34"/>
      <c r="O4" s="34"/>
      <c r="P4" s="34"/>
      <c r="Q4" s="34"/>
    </row>
    <row r="5" spans="1:27" ht="16.25" customHeight="1">
      <c r="B5" s="130"/>
      <c r="C5" s="130"/>
      <c r="D5" s="130"/>
      <c r="E5" s="130"/>
      <c r="F5" s="130"/>
      <c r="G5" s="130"/>
      <c r="I5" s="132"/>
      <c r="J5" s="132"/>
      <c r="K5" s="132"/>
      <c r="L5" s="132"/>
      <c r="M5" s="132"/>
      <c r="N5" s="132"/>
      <c r="O5" s="132"/>
      <c r="P5" s="132"/>
      <c r="Q5" s="132"/>
    </row>
    <row r="6" spans="1:27" ht="22.9">
      <c r="B6" s="133" t="s">
        <v>178</v>
      </c>
      <c r="C6" s="134" t="s">
        <v>149</v>
      </c>
      <c r="D6" s="130"/>
      <c r="E6" s="130"/>
      <c r="F6" s="130"/>
      <c r="G6" s="130"/>
      <c r="I6" s="132"/>
      <c r="J6" s="132"/>
      <c r="K6" s="132"/>
      <c r="L6" s="132"/>
      <c r="M6" s="132"/>
      <c r="N6" s="132"/>
      <c r="O6" s="132"/>
      <c r="P6" s="132"/>
      <c r="Q6" s="132"/>
    </row>
    <row r="7" spans="1:27" ht="16.25" customHeight="1">
      <c r="B7" s="133" t="s">
        <v>179</v>
      </c>
      <c r="C7" s="134" t="s">
        <v>229</v>
      </c>
      <c r="D7" s="130"/>
      <c r="E7" s="130"/>
      <c r="F7" s="130"/>
      <c r="G7" s="130"/>
      <c r="I7" s="132"/>
      <c r="J7" s="132"/>
      <c r="K7" s="132"/>
      <c r="L7" s="132"/>
      <c r="M7" s="132"/>
      <c r="N7" s="132"/>
      <c r="O7" s="132"/>
      <c r="P7" s="132"/>
      <c r="Q7" s="132"/>
    </row>
    <row r="8" spans="1:27" ht="12.5" customHeight="1">
      <c r="B8" s="135" t="s">
        <v>180</v>
      </c>
      <c r="C8" s="136" t="s">
        <v>124</v>
      </c>
    </row>
    <row r="9" spans="1:27" s="138" customFormat="1" ht="11.25">
      <c r="A9" s="137"/>
    </row>
    <row r="10" spans="1:27" s="140" customFormat="1" ht="11.25" customHeight="1">
      <c r="A10" s="137"/>
      <c r="B10" s="391" t="s">
        <v>181</v>
      </c>
      <c r="C10" s="391" t="s">
        <v>182</v>
      </c>
      <c r="D10" s="392" t="s">
        <v>183</v>
      </c>
      <c r="E10" s="393"/>
      <c r="F10" s="139"/>
      <c r="G10" s="389" t="s">
        <v>184</v>
      </c>
      <c r="H10" s="389"/>
      <c r="I10" s="389"/>
      <c r="J10" s="389"/>
      <c r="K10" s="389"/>
      <c r="L10" s="389"/>
      <c r="M10" s="389"/>
      <c r="N10" s="389"/>
      <c r="O10" s="139"/>
      <c r="P10" s="389" t="s">
        <v>185</v>
      </c>
      <c r="Q10" s="389"/>
      <c r="R10" s="389"/>
      <c r="S10" s="389"/>
      <c r="T10" s="389"/>
      <c r="U10" s="389"/>
      <c r="V10" s="389"/>
      <c r="W10" s="389"/>
      <c r="X10" s="389"/>
      <c r="Y10" s="389"/>
      <c r="Z10" s="389"/>
      <c r="AA10" s="138"/>
    </row>
    <row r="11" spans="1:27" s="140" customFormat="1" ht="11.25" customHeight="1">
      <c r="A11" s="137"/>
      <c r="B11" s="391"/>
      <c r="C11" s="391"/>
      <c r="D11" s="392"/>
      <c r="E11" s="393"/>
      <c r="F11" s="139"/>
      <c r="G11" s="390" t="s">
        <v>186</v>
      </c>
      <c r="H11" s="390"/>
      <c r="I11" s="390"/>
      <c r="J11" s="390"/>
      <c r="K11" s="390"/>
      <c r="L11" s="390"/>
      <c r="M11" s="390"/>
      <c r="N11" s="390"/>
      <c r="O11" s="139"/>
      <c r="P11" s="390" t="s">
        <v>187</v>
      </c>
      <c r="Q11" s="390"/>
      <c r="R11" s="390"/>
      <c r="S11" s="390"/>
      <c r="T11" s="390"/>
      <c r="U11" s="390"/>
      <c r="V11" s="390"/>
      <c r="W11" s="390"/>
      <c r="X11" s="390"/>
      <c r="Y11" s="390"/>
      <c r="Z11" s="390"/>
      <c r="AA11" s="138"/>
    </row>
    <row r="12" spans="1:27" s="140" customFormat="1" ht="25.5" customHeight="1">
      <c r="A12" s="137"/>
      <c r="B12" s="391"/>
      <c r="C12" s="391"/>
      <c r="D12" s="392"/>
      <c r="E12" s="141" t="s">
        <v>188</v>
      </c>
      <c r="F12" s="139"/>
      <c r="G12" s="142" t="s">
        <v>103</v>
      </c>
      <c r="H12" s="142" t="s">
        <v>105</v>
      </c>
      <c r="I12" s="142" t="s">
        <v>106</v>
      </c>
      <c r="J12" s="142" t="s">
        <v>107</v>
      </c>
      <c r="K12" s="142" t="s">
        <v>108</v>
      </c>
      <c r="L12" s="143" t="s">
        <v>109</v>
      </c>
      <c r="M12" s="142" t="s">
        <v>110</v>
      </c>
      <c r="N12" s="142" t="s">
        <v>111</v>
      </c>
      <c r="O12" s="139"/>
      <c r="P12" s="85" t="s">
        <v>112</v>
      </c>
      <c r="Q12" s="85" t="s">
        <v>73</v>
      </c>
      <c r="R12" s="85" t="s">
        <v>113</v>
      </c>
      <c r="S12" s="144" t="s">
        <v>114</v>
      </c>
      <c r="T12" s="85" t="s">
        <v>115</v>
      </c>
      <c r="U12" s="85" t="s">
        <v>116</v>
      </c>
      <c r="V12" s="85" t="s">
        <v>117</v>
      </c>
      <c r="W12" s="85" t="s">
        <v>118</v>
      </c>
      <c r="X12" s="85" t="s">
        <v>119</v>
      </c>
      <c r="Y12" s="85" t="s">
        <v>120</v>
      </c>
      <c r="Z12" s="85" t="s">
        <v>121</v>
      </c>
      <c r="AA12" s="138"/>
    </row>
    <row r="13" spans="1:27" s="140" customFormat="1" ht="15" customHeight="1">
      <c r="A13" s="137"/>
      <c r="B13" s="391"/>
      <c r="C13" s="391"/>
      <c r="D13" s="392"/>
      <c r="E13" s="141" t="s">
        <v>189</v>
      </c>
      <c r="F13" s="139"/>
      <c r="G13" s="145" t="s">
        <v>190</v>
      </c>
      <c r="H13" s="145" t="s">
        <v>191</v>
      </c>
      <c r="I13" s="145" t="s">
        <v>192</v>
      </c>
      <c r="J13" s="145" t="s">
        <v>193</v>
      </c>
      <c r="K13" s="145" t="s">
        <v>194</v>
      </c>
      <c r="L13" s="146" t="s">
        <v>195</v>
      </c>
      <c r="M13" s="145" t="s">
        <v>196</v>
      </c>
      <c r="N13" s="145" t="s">
        <v>197</v>
      </c>
      <c r="O13" s="139"/>
      <c r="P13" s="145" t="s">
        <v>198</v>
      </c>
      <c r="Q13" s="145" t="s">
        <v>199</v>
      </c>
      <c r="R13" s="145" t="s">
        <v>200</v>
      </c>
      <c r="S13" s="147" t="s">
        <v>201</v>
      </c>
      <c r="T13" s="145" t="s">
        <v>202</v>
      </c>
      <c r="U13" s="145" t="s">
        <v>203</v>
      </c>
      <c r="V13" s="145" t="s">
        <v>204</v>
      </c>
      <c r="W13" s="145" t="s">
        <v>205</v>
      </c>
      <c r="X13" s="145" t="s">
        <v>206</v>
      </c>
      <c r="Y13" s="145" t="s">
        <v>207</v>
      </c>
      <c r="Z13" s="145" t="s">
        <v>208</v>
      </c>
      <c r="AA13" s="138"/>
    </row>
    <row r="14" spans="1:27" s="140" customFormat="1" ht="15" customHeight="1">
      <c r="A14" s="137"/>
      <c r="B14" s="391"/>
      <c r="C14" s="391"/>
      <c r="D14" s="392"/>
      <c r="E14" s="148" t="s">
        <v>209</v>
      </c>
      <c r="F14" s="139"/>
      <c r="G14" s="85" t="s">
        <v>210</v>
      </c>
      <c r="H14" s="85" t="s">
        <v>210</v>
      </c>
      <c r="I14" s="85" t="s">
        <v>211</v>
      </c>
      <c r="J14" s="85" t="s">
        <v>211</v>
      </c>
      <c r="K14" s="85" t="s">
        <v>212</v>
      </c>
      <c r="L14" s="149" t="s">
        <v>212</v>
      </c>
      <c r="M14" s="85" t="s">
        <v>213</v>
      </c>
      <c r="N14" s="85" t="s">
        <v>213</v>
      </c>
      <c r="O14" s="139"/>
      <c r="P14" s="85" t="s">
        <v>214</v>
      </c>
      <c r="Q14" s="85" t="s">
        <v>215</v>
      </c>
      <c r="R14" s="85" t="s">
        <v>215</v>
      </c>
      <c r="S14" s="144" t="s">
        <v>216</v>
      </c>
      <c r="T14" s="85" t="s">
        <v>216</v>
      </c>
      <c r="U14" s="85" t="s">
        <v>217</v>
      </c>
      <c r="V14" s="85" t="s">
        <v>217</v>
      </c>
      <c r="W14" s="85" t="s">
        <v>218</v>
      </c>
      <c r="X14" s="85" t="s">
        <v>218</v>
      </c>
      <c r="Y14" s="85" t="s">
        <v>219</v>
      </c>
      <c r="Z14" s="85" t="s">
        <v>219</v>
      </c>
      <c r="AA14" s="138"/>
    </row>
    <row r="15" spans="1:27" s="140" customFormat="1" ht="12.5" customHeight="1">
      <c r="A15" s="137">
        <v>1</v>
      </c>
      <c r="B15" s="87" t="s">
        <v>155</v>
      </c>
      <c r="C15" s="87" t="s">
        <v>131</v>
      </c>
      <c r="D15" s="150" t="s">
        <v>93</v>
      </c>
      <c r="E15" s="136"/>
      <c r="F15" s="139"/>
      <c r="G15" s="88">
        <f>IF('3a_DF'!H27="-","-",'3a_DF'!H27)</f>
        <v>260.73395089416721</v>
      </c>
      <c r="H15" s="88">
        <f>IF('3a_DF'!I27="-","-",'3a_DF'!I27)</f>
        <v>233.40363035843541</v>
      </c>
      <c r="I15" s="88">
        <f>IF('3a_DF'!J27="-","-",'3a_DF'!J27)</f>
        <v>210.47136632119404</v>
      </c>
      <c r="J15" s="88">
        <f>IF('3a_DF'!K27="-","-",'3a_DF'!K27)</f>
        <v>200.47886633503191</v>
      </c>
      <c r="K15" s="88">
        <f>IF('3a_DF'!L27="-","-",'3a_DF'!L27)</f>
        <v>233.95859831850581</v>
      </c>
      <c r="L15" s="88">
        <f>IF('3a_DF'!M27="-","-",'3a_DF'!M27)</f>
        <v>225.30398433506039</v>
      </c>
      <c r="M15" s="88">
        <f>IF('3a_DF'!N27="-","-",'3a_DF'!N27)</f>
        <v>236.91196719508665</v>
      </c>
      <c r="N15" s="88">
        <f>IF('3a_DF'!O27="-","-",'3a_DF'!O27)</f>
        <v>264.41481139513786</v>
      </c>
      <c r="O15" s="139"/>
      <c r="P15" s="88">
        <f>IF('3a_DF'!Q27="-","-",'3a_DF'!Q27)</f>
        <v>264.41481139513786</v>
      </c>
      <c r="Q15" s="88">
        <f>IF('3a_DF'!R27="-","-",'3a_DF'!R27)</f>
        <v>308.15230705341878</v>
      </c>
      <c r="R15" s="88">
        <f>IF('3a_DF'!S27="-","-",'3a_DF'!S27)</f>
        <v>275.91572274259261</v>
      </c>
      <c r="S15" s="88">
        <f>IF('3a_DF'!T27="-","-",'3a_DF'!T27)</f>
        <v>252.83853271636613</v>
      </c>
      <c r="T15" s="88">
        <f>IF('3a_DF'!U27="-","-",'3a_DF'!U27)</f>
        <v>211.21929602604527</v>
      </c>
      <c r="U15" s="88" t="str">
        <f>IF('3a_DF'!V27="-","-",'3a_DF'!V27)</f>
        <v>-</v>
      </c>
      <c r="V15" s="88" t="str">
        <f>IF('3a_DF'!W27="-","-",'3a_DF'!W27)</f>
        <v>-</v>
      </c>
      <c r="W15" s="88" t="str">
        <f>IF('3a_DF'!X27="-","-",'3a_DF'!X27)</f>
        <v>-</v>
      </c>
      <c r="X15" s="88" t="str">
        <f>IF('3a_DF'!Y27="-","-",'3a_DF'!Y27)</f>
        <v>-</v>
      </c>
      <c r="Y15" s="88" t="str">
        <f>IF('3a_DF'!Z27="-","-",'3a_DF'!Z27)</f>
        <v>-</v>
      </c>
      <c r="Z15" s="88" t="str">
        <f>IF('3a_DF'!AA27="-","-",'3a_DF'!AA27)</f>
        <v>-</v>
      </c>
      <c r="AA15" s="138"/>
    </row>
    <row r="16" spans="1:27" s="140" customFormat="1" ht="11.25">
      <c r="A16" s="137">
        <v>2</v>
      </c>
      <c r="B16" s="87" t="s">
        <v>155</v>
      </c>
      <c r="C16" s="87" t="s">
        <v>133</v>
      </c>
      <c r="D16" s="150" t="s">
        <v>93</v>
      </c>
      <c r="E16" s="136"/>
      <c r="F16" s="139"/>
      <c r="G16" s="88">
        <f>IF('3b_CM'!G27="-","-",'3b_CM'!G27)</f>
        <v>6.1011775675744784E-2</v>
      </c>
      <c r="H16" s="88">
        <f>IF('3b_CM'!H27="-","-",'3b_CM'!H27)</f>
        <v>9.1517663513617176E-2</v>
      </c>
      <c r="I16" s="88">
        <f>IF('3b_CM'!I27="-","-",'3b_CM'!I27)</f>
        <v>0.28817917361843015</v>
      </c>
      <c r="J16" s="88">
        <f>IF('3b_CM'!J27="-","-",'3b_CM'!J27)</f>
        <v>0.29306386680507518</v>
      </c>
      <c r="K16" s="88">
        <f>IF('3b_CM'!K27="-","-",'3b_CM'!K27)</f>
        <v>3.764051807175814</v>
      </c>
      <c r="L16" s="88">
        <f>IF('3b_CM'!L27="-","-",'3b_CM'!L27)</f>
        <v>3.6515106030784503</v>
      </c>
      <c r="M16" s="88">
        <f>IF('3b_CM'!M27="-","-",'3b_CM'!M27)</f>
        <v>12.607940425782811</v>
      </c>
      <c r="N16" s="88">
        <f>IF('3b_CM'!N27="-","-",'3b_CM'!N27)</f>
        <v>11.985466800237363</v>
      </c>
      <c r="O16" s="139"/>
      <c r="P16" s="88">
        <f>IF('3b_CM'!P27="-","-",'3b_CM'!P27)</f>
        <v>11.985466800237363</v>
      </c>
      <c r="Q16" s="88">
        <f>IF('3b_CM'!Q27="-","-",'3b_CM'!Q27)</f>
        <v>16.232234302150637</v>
      </c>
      <c r="R16" s="88">
        <f>IF('3b_CM'!R27="-","-",'3b_CM'!R27)</f>
        <v>15.590984993531084</v>
      </c>
      <c r="S16" s="88">
        <f>IF('3b_CM'!S27="-","-",'3b_CM'!S27)</f>
        <v>18.428315219925938</v>
      </c>
      <c r="T16" s="88">
        <f>IF('3b_CM'!T27="-","-",'3b_CM'!T27)</f>
        <v>18.777418188378089</v>
      </c>
      <c r="U16" s="88" t="str">
        <f>IF('3b_CM'!U27="-","-",'3b_CM'!U27)</f>
        <v>-</v>
      </c>
      <c r="V16" s="88" t="str">
        <f>IF('3b_CM'!V27="-","-",'3b_CM'!V27)</f>
        <v>-</v>
      </c>
      <c r="W16" s="88" t="str">
        <f>IF('3b_CM'!W27="-","-",'3b_CM'!W27)</f>
        <v>-</v>
      </c>
      <c r="X16" s="88" t="str">
        <f>IF('3b_CM'!X27="-","-",'3b_CM'!X27)</f>
        <v>-</v>
      </c>
      <c r="Y16" s="88" t="str">
        <f>IF('3b_CM'!Y27="-","-",'3b_CM'!Y27)</f>
        <v>-</v>
      </c>
      <c r="Z16" s="88" t="str">
        <f>IF('3b_CM'!Z27="-","-",'3b_CM'!Z27)</f>
        <v>-</v>
      </c>
      <c r="AA16" s="138"/>
    </row>
    <row r="17" spans="1:27" s="140" customFormat="1" ht="11.25">
      <c r="A17" s="137">
        <v>3</v>
      </c>
      <c r="B17" s="87" t="s">
        <v>220</v>
      </c>
      <c r="C17" s="87" t="s">
        <v>134</v>
      </c>
      <c r="D17" s="150" t="s">
        <v>93</v>
      </c>
      <c r="E17" s="136"/>
      <c r="F17" s="139"/>
      <c r="G17" s="88">
        <f>IF('3c_PC'!G28="-","-",'3c_PC'!G28)</f>
        <v>90.751581677013888</v>
      </c>
      <c r="H17" s="88">
        <f>IF('3c_PC'!H28="-","-",'3c_PC'!H28)</f>
        <v>90.724179330427219</v>
      </c>
      <c r="I17" s="88">
        <f>IF('3c_PC'!I28="-","-",'3c_PC'!I28)</f>
        <v>115.10761401173286</v>
      </c>
      <c r="J17" s="88">
        <f>IF('3c_PC'!J28="-","-",'3c_PC'!J28)</f>
        <v>113.85347761575416</v>
      </c>
      <c r="K17" s="88">
        <f>IF('3c_PC'!K28="-","-",'3c_PC'!K28)</f>
        <v>130.72086516861378</v>
      </c>
      <c r="L17" s="88">
        <f>IF('3c_PC'!L28="-","-",'3c_PC'!L28)</f>
        <v>129.50020713456647</v>
      </c>
      <c r="M17" s="88">
        <f>IF('3c_PC'!M28="-","-",'3c_PC'!M28)</f>
        <v>157.96553067682373</v>
      </c>
      <c r="N17" s="88">
        <f>IF('3c_PC'!N28="-","-",'3c_PC'!N28)</f>
        <v>155.10061463500364</v>
      </c>
      <c r="O17" s="139"/>
      <c r="P17" s="88">
        <f>IF('3c_PC'!P28="-","-",'3c_PC'!P28)</f>
        <v>155.10061463500364</v>
      </c>
      <c r="Q17" s="88">
        <f>IF('3c_PC'!Q28="-","-",'3c_PC'!Q28)</f>
        <v>173.81966110102195</v>
      </c>
      <c r="R17" s="88">
        <f>IF('3c_PC'!R28="-","-",'3c_PC'!R28)</f>
        <v>176.53610865608502</v>
      </c>
      <c r="S17" s="88">
        <f>IF('3c_PC'!S28="-","-",'3c_PC'!S28)</f>
        <v>192.6703258827352</v>
      </c>
      <c r="T17" s="88">
        <f>IF('3c_PC'!T28="-","-",'3c_PC'!T28)</f>
        <v>196.26249622783303</v>
      </c>
      <c r="U17" s="88" t="str">
        <f>IF('3c_PC'!U28="-","-",'3c_PC'!U28)</f>
        <v>-</v>
      </c>
      <c r="V17" s="88" t="str">
        <f>IF('3c_PC'!V28="-","-",'3c_PC'!V28)</f>
        <v>-</v>
      </c>
      <c r="W17" s="88" t="str">
        <f>IF('3c_PC'!W28="-","-",'3c_PC'!W28)</f>
        <v>-</v>
      </c>
      <c r="X17" s="88" t="str">
        <f>IF('3c_PC'!X28="-","-",'3c_PC'!X28)</f>
        <v>-</v>
      </c>
      <c r="Y17" s="88" t="str">
        <f>IF('3c_PC'!Y28="-","-",'3c_PC'!Y28)</f>
        <v>-</v>
      </c>
      <c r="Z17" s="88" t="str">
        <f>IF('3c_PC'!Z28="-","-",'3c_PC'!Z28)</f>
        <v>-</v>
      </c>
      <c r="AA17" s="138"/>
    </row>
    <row r="18" spans="1:27" s="140" customFormat="1" ht="11.25">
      <c r="A18" s="137">
        <v>4</v>
      </c>
      <c r="B18" s="87" t="s">
        <v>221</v>
      </c>
      <c r="C18" s="87" t="s">
        <v>135</v>
      </c>
      <c r="D18" s="150" t="s">
        <v>93</v>
      </c>
      <c r="E18" s="136"/>
      <c r="F18" s="139"/>
      <c r="G18" s="88">
        <f>IF('3d_NC-Elec'!H56="-","-",'3d_NC-Elec'!H56)</f>
        <v>117.76146035839815</v>
      </c>
      <c r="H18" s="88">
        <f>IF('3d_NC-Elec'!I56="-","-",'3d_NC-Elec'!I56)</f>
        <v>118.77940541119861</v>
      </c>
      <c r="I18" s="88">
        <f>IF('3d_NC-Elec'!J56="-","-",'3d_NC-Elec'!J56)</f>
        <v>126.3326086625446</v>
      </c>
      <c r="J18" s="88">
        <f>IF('3d_NC-Elec'!K56="-","-",'3d_NC-Elec'!K56)</f>
        <v>125.56697672878055</v>
      </c>
      <c r="K18" s="88">
        <f>IF('3d_NC-Elec'!L56="-","-",'3d_NC-Elec'!L56)</f>
        <v>132.73306661449806</v>
      </c>
      <c r="L18" s="88">
        <f>IF('3d_NC-Elec'!M56="-","-",'3d_NC-Elec'!M56)</f>
        <v>133.95339348999687</v>
      </c>
      <c r="M18" s="88">
        <f>IF('3d_NC-Elec'!N56="-","-",'3d_NC-Elec'!N56)</f>
        <v>134.90410404654338</v>
      </c>
      <c r="N18" s="88">
        <f>IF('3d_NC-Elec'!O56="-","-",'3d_NC-Elec'!O56)</f>
        <v>134.36748921946702</v>
      </c>
      <c r="O18" s="139"/>
      <c r="P18" s="88">
        <f>IF('3d_NC-Elec'!Q56="-","-",'3d_NC-Elec'!Q56)</f>
        <v>134.36748921946702</v>
      </c>
      <c r="Q18" s="88">
        <f>IF('3d_NC-Elec'!R56="-","-",'3d_NC-Elec'!R56)</f>
        <v>145.23677929145097</v>
      </c>
      <c r="R18" s="88">
        <f>IF('3d_NC-Elec'!S56="-","-",'3d_NC-Elec'!S56)</f>
        <v>145.97886195046786</v>
      </c>
      <c r="S18" s="88">
        <f>IF('3d_NC-Elec'!T56="-","-",'3d_NC-Elec'!T56)</f>
        <v>148.09669915607566</v>
      </c>
      <c r="T18" s="88">
        <f>IF('3d_NC-Elec'!U56="-","-",'3d_NC-Elec'!U56)</f>
        <v>151.17345700232457</v>
      </c>
      <c r="U18" s="88" t="str">
        <f>IF('3d_NC-Elec'!V56="-","-",'3d_NC-Elec'!V56)</f>
        <v>-</v>
      </c>
      <c r="V18" s="88" t="str">
        <f>IF('3d_NC-Elec'!W56="-","-",'3d_NC-Elec'!W56)</f>
        <v>-</v>
      </c>
      <c r="W18" s="88" t="str">
        <f>IF('3d_NC-Elec'!X56="-","-",'3d_NC-Elec'!X56)</f>
        <v>-</v>
      </c>
      <c r="X18" s="88" t="str">
        <f>IF('3d_NC-Elec'!Y56="-","-",'3d_NC-Elec'!Y56)</f>
        <v>-</v>
      </c>
      <c r="Y18" s="88" t="str">
        <f>IF('3d_NC-Elec'!Z56="-","-",'3d_NC-Elec'!Z56)</f>
        <v>-</v>
      </c>
      <c r="Z18" s="88" t="str">
        <f>IF('3d_NC-Elec'!AA56="-","-",'3d_NC-Elec'!AA56)</f>
        <v>-</v>
      </c>
      <c r="AA18" s="138"/>
    </row>
    <row r="19" spans="1:27" s="140" customFormat="1" ht="11.25">
      <c r="A19" s="137">
        <v>5</v>
      </c>
      <c r="B19" s="87" t="s">
        <v>168</v>
      </c>
      <c r="C19" s="87" t="s">
        <v>136</v>
      </c>
      <c r="D19" s="150" t="s">
        <v>93</v>
      </c>
      <c r="E19" s="136"/>
      <c r="F19" s="139"/>
      <c r="G19" s="88">
        <f>IF('3f_CPIH'!C$16="-","-",'3g_OC_'!$E$10*('3f_CPIH'!C$16/'3f_CPIH'!$G$16))</f>
        <v>76.502677103718199</v>
      </c>
      <c r="H19" s="88">
        <f>IF('3f_CPIH'!D$16="-","-",'3g_OC_'!$E$10*('3f_CPIH'!D$16/'3f_CPIH'!$G$16))</f>
        <v>76.655835616438353</v>
      </c>
      <c r="I19" s="88">
        <f>IF('3f_CPIH'!E$16="-","-",'3g_OC_'!$E$10*('3f_CPIH'!E$16/'3f_CPIH'!$G$16))</f>
        <v>76.885573385518597</v>
      </c>
      <c r="J19" s="88">
        <f>IF('3f_CPIH'!F$16="-","-",'3g_OC_'!$E$10*('3f_CPIH'!F$16/'3f_CPIH'!$G$16))</f>
        <v>77.345048923679059</v>
      </c>
      <c r="K19" s="88">
        <f>IF('3f_CPIH'!G$16="-","-",'3g_OC_'!$E$10*('3f_CPIH'!G$16/'3f_CPIH'!$G$16))</f>
        <v>78.263999999999996</v>
      </c>
      <c r="L19" s="88">
        <f>IF('3f_CPIH'!H$16="-","-",'3g_OC_'!$E$10*('3f_CPIH'!H$16/'3f_CPIH'!$G$16))</f>
        <v>79.259530332681024</v>
      </c>
      <c r="M19" s="88">
        <f>IF('3f_CPIH'!I$16="-","-",'3g_OC_'!$E$10*('3f_CPIH'!I$16/'3f_CPIH'!$G$16))</f>
        <v>80.408219178082177</v>
      </c>
      <c r="N19" s="88">
        <f>IF('3f_CPIH'!J$16="-","-",'3g_OC_'!$E$10*('3f_CPIH'!J$16/'3f_CPIH'!$G$16))</f>
        <v>81.097432485322898</v>
      </c>
      <c r="O19" s="139"/>
      <c r="P19" s="88">
        <f>IF('3f_CPIH'!L$16="-","-",'3g_OC_'!$E$10*('3f_CPIH'!L$16/'3f_CPIH'!$G$16))</f>
        <v>81.097432485322898</v>
      </c>
      <c r="Q19" s="88">
        <f>IF('3f_CPIH'!M$16="-","-",'3g_OC_'!$E$10*('3f_CPIH'!M$16/'3f_CPIH'!$G$16))</f>
        <v>82.016383561643835</v>
      </c>
      <c r="R19" s="88">
        <f>IF('3f_CPIH'!N$16="-","-",'3g_OC_'!$E$10*('3f_CPIH'!N$16/'3f_CPIH'!$G$16))</f>
        <v>82.62901761252445</v>
      </c>
      <c r="S19" s="88">
        <f>IF('3f_CPIH'!O$16="-","-",'3g_OC_'!$E$10*('3f_CPIH'!O$16/'3f_CPIH'!$G$16))</f>
        <v>83.088493150684926</v>
      </c>
      <c r="T19" s="88">
        <f>IF('3f_CPIH'!P$16="-","-",'3g_OC_'!$E$10*('3f_CPIH'!P$16/'3f_CPIH'!$G$16))</f>
        <v>83.318230919765156</v>
      </c>
      <c r="U19" s="88" t="str">
        <f>IF('3f_CPIH'!Q$16="-","-",'3g_OC_'!$E$10*('3f_CPIH'!Q$16/'3f_CPIH'!$G$16))</f>
        <v>-</v>
      </c>
      <c r="V19" s="88" t="str">
        <f>IF('3f_CPIH'!R$16="-","-",'3g_OC_'!$E$10*('3f_CPIH'!R$16/'3f_CPIH'!$G$16))</f>
        <v>-</v>
      </c>
      <c r="W19" s="88" t="str">
        <f>IF('3f_CPIH'!S$16="-","-",'3g_OC_'!$E$10*('3f_CPIH'!S$16/'3f_CPIH'!$G$16))</f>
        <v>-</v>
      </c>
      <c r="X19" s="88" t="str">
        <f>IF('3f_CPIH'!T$16="-","-",'3g_OC_'!$E$10*('3f_CPIH'!T$16/'3f_CPIH'!$G$16))</f>
        <v>-</v>
      </c>
      <c r="Y19" s="88" t="str">
        <f>IF('3f_CPIH'!U$16="-","-",'3g_OC_'!$E$10*('3f_CPIH'!U$16/'3f_CPIH'!$G$16))</f>
        <v>-</v>
      </c>
      <c r="Z19" s="88" t="str">
        <f>IF('3f_CPIH'!V$16="-","-",'3g_OC_'!$E$10*('3f_CPIH'!V$16/'3f_CPIH'!$G$16))</f>
        <v>-</v>
      </c>
      <c r="AA19" s="138"/>
    </row>
    <row r="20" spans="1:27" s="140" customFormat="1" ht="11.25">
      <c r="A20" s="137">
        <v>6</v>
      </c>
      <c r="B20" s="87" t="s">
        <v>168</v>
      </c>
      <c r="C20" s="87" t="s">
        <v>137</v>
      </c>
      <c r="D20" s="150" t="s">
        <v>93</v>
      </c>
      <c r="E20" s="136"/>
      <c r="F20" s="139"/>
      <c r="G20" s="88" t="s">
        <v>132</v>
      </c>
      <c r="H20" s="88" t="s">
        <v>132</v>
      </c>
      <c r="I20" s="88" t="s">
        <v>132</v>
      </c>
      <c r="J20" s="88" t="s">
        <v>132</v>
      </c>
      <c r="K20" s="88">
        <f>IF('3h_SMNCC'!F$29="-","-",'3h_SMNCC'!F$29)</f>
        <v>0</v>
      </c>
      <c r="L20" s="88">
        <f>IF('3h_SMNCC'!G$29="-","-",'3h_SMNCC'!G$29)</f>
        <v>-0.18995176814939541</v>
      </c>
      <c r="M20" s="88">
        <f>IF('3h_SMNCC'!H$29="-","-",'3h_SMNCC'!H$29)</f>
        <v>2.3898674656215144</v>
      </c>
      <c r="N20" s="88">
        <f>IF('3h_SMNCC'!I$29="-","-",'3h_SMNCC'!I$29)</f>
        <v>2.4654635585146529</v>
      </c>
      <c r="O20" s="139"/>
      <c r="P20" s="88">
        <f>IF('3h_SMNCC'!K$29="-","-",'3h_SMNCC'!K$29)</f>
        <v>2.4654635585146529</v>
      </c>
      <c r="Q20" s="88">
        <f>IF('3h_SMNCC'!L$29="-","-",'3h_SMNCC'!L$29)</f>
        <v>4.8850955964817686</v>
      </c>
      <c r="R20" s="88">
        <f>IF('3h_SMNCC'!M$29="-","-",'3h_SMNCC'!M$29)</f>
        <v>4.7480163427765101</v>
      </c>
      <c r="S20" s="88">
        <f>IF('3h_SMNCC'!N$29="-","-",'3h_SMNCC'!N$29)</f>
        <v>7.093641997338695</v>
      </c>
      <c r="T20" s="88">
        <f>IF('3h_SMNCC'!O$29="-","-",'3h_SMNCC'!O$29)</f>
        <v>6.2155900817178944</v>
      </c>
      <c r="U20" s="88" t="str">
        <f>IF('3h_SMNCC'!P$29="-","-",'3h_SMNCC'!P$29)</f>
        <v>-</v>
      </c>
      <c r="V20" s="88" t="str">
        <f>IF('3h_SMNCC'!Q$29="-","-",'3h_SMNCC'!Q$29)</f>
        <v>-</v>
      </c>
      <c r="W20" s="88" t="str">
        <f>IF('3h_SMNCC'!R$29="-","-",'3h_SMNCC'!R$29)</f>
        <v>-</v>
      </c>
      <c r="X20" s="88" t="str">
        <f>IF('3h_SMNCC'!S$29="-","-",'3h_SMNCC'!S$29)</f>
        <v>-</v>
      </c>
      <c r="Y20" s="88" t="str">
        <f>IF('3h_SMNCC'!T$29="-","-",'3h_SMNCC'!T$29)</f>
        <v>-</v>
      </c>
      <c r="Z20" s="88" t="str">
        <f>IF('3h_SMNCC'!U$29="-","-",'3h_SMNCC'!U$29)</f>
        <v>-</v>
      </c>
      <c r="AA20" s="138"/>
    </row>
    <row r="21" spans="1:27" s="140" customFormat="1" ht="11.25">
      <c r="A21" s="137">
        <v>7</v>
      </c>
      <c r="B21" s="87" t="s">
        <v>168</v>
      </c>
      <c r="C21" s="87" t="s">
        <v>124</v>
      </c>
      <c r="D21" s="150" t="s">
        <v>93</v>
      </c>
      <c r="E21" s="136"/>
      <c r="F21" s="139"/>
      <c r="G21" s="88">
        <f>IF('3f_CPIH'!C$16="-","-",'3i_PPM'!$G$10*('3f_CPIH'!C$16/'3f_CPIH'!$G$16))</f>
        <v>23.857918590998043</v>
      </c>
      <c r="H21" s="88">
        <f>IF('3f_CPIH'!D$16="-","-",'3i_PPM'!$G$10*('3f_CPIH'!D$16/'3f_CPIH'!$G$16))</f>
        <v>23.905682191780819</v>
      </c>
      <c r="I21" s="88">
        <f>IF('3f_CPIH'!E$16="-","-",'3i_PPM'!$G$10*('3f_CPIH'!E$16/'3f_CPIH'!$G$16))</f>
        <v>23.977327592954992</v>
      </c>
      <c r="J21" s="88">
        <f>IF('3f_CPIH'!F$16="-","-",'3i_PPM'!$G$10*('3f_CPIH'!F$16/'3f_CPIH'!$G$16))</f>
        <v>24.120618395303325</v>
      </c>
      <c r="K21" s="88">
        <f>IF('3f_CPIH'!G$16="-","-",'3i_PPM'!$G$10*('3f_CPIH'!G$16/'3f_CPIH'!$G$16))</f>
        <v>24.4072</v>
      </c>
      <c r="L21" s="88">
        <f>IF('3f_CPIH'!H$16="-","-",'3i_PPM'!$G$10*('3f_CPIH'!H$16/'3f_CPIH'!$G$16))</f>
        <v>24.717663405088064</v>
      </c>
      <c r="M21" s="88">
        <f>IF('3f_CPIH'!I$16="-","-",'3i_PPM'!$G$10*('3f_CPIH'!I$16/'3f_CPIH'!$G$16))</f>
        <v>25.075890410958902</v>
      </c>
      <c r="N21" s="88">
        <f>IF('3f_CPIH'!J$16="-","-",'3i_PPM'!$G$10*('3f_CPIH'!J$16/'3f_CPIH'!$G$16))</f>
        <v>25.290826614481411</v>
      </c>
      <c r="O21" s="139"/>
      <c r="P21" s="88">
        <f>IF('3f_CPIH'!L$16="-","-",'3i_PPM'!$G$10*('3f_CPIH'!L$16/'3f_CPIH'!$G$16))</f>
        <v>25.290826614481411</v>
      </c>
      <c r="Q21" s="88">
        <f>IF('3f_CPIH'!M$16="-","-",'3i_PPM'!$G$10*('3f_CPIH'!M$16/'3f_CPIH'!$G$16))</f>
        <v>25.577408219178082</v>
      </c>
      <c r="R21" s="88">
        <f>IF('3f_CPIH'!N$16="-","-",'3i_PPM'!$G$10*('3f_CPIH'!N$16/'3f_CPIH'!$G$16))</f>
        <v>25.768462622309197</v>
      </c>
      <c r="S21" s="88">
        <f>IF('3f_CPIH'!O$16="-","-",'3i_PPM'!$G$10*('3f_CPIH'!O$16/'3f_CPIH'!$G$16))</f>
        <v>25.911753424657533</v>
      </c>
      <c r="T21" s="88">
        <f>IF('3f_CPIH'!P$16="-","-",'3i_PPM'!$G$10*('3f_CPIH'!P$16/'3f_CPIH'!$G$16))</f>
        <v>25.983398825831699</v>
      </c>
      <c r="U21" s="88" t="str">
        <f>IF('3f_CPIH'!Q$16="-","-",'3i_PPM'!$G$10*('3f_CPIH'!Q$16/'3f_CPIH'!$G$16))</f>
        <v>-</v>
      </c>
      <c r="V21" s="88" t="str">
        <f>IF('3f_CPIH'!R$16="-","-",'3i_PPM'!$G$10*('3f_CPIH'!R$16/'3f_CPIH'!$G$16))</f>
        <v>-</v>
      </c>
      <c r="W21" s="88" t="str">
        <f>IF('3f_CPIH'!S$16="-","-",'3i_PPM'!$G$10*('3f_CPIH'!S$16/'3f_CPIH'!$G$16))</f>
        <v>-</v>
      </c>
      <c r="X21" s="88" t="str">
        <f>IF('3f_CPIH'!T$16="-","-",'3i_PPM'!$G$10*('3f_CPIH'!T$16/'3f_CPIH'!$G$16))</f>
        <v>-</v>
      </c>
      <c r="Y21" s="88" t="str">
        <f>IF('3f_CPIH'!U$16="-","-",'3i_PPM'!$G$10*('3f_CPIH'!U$16/'3f_CPIH'!$G$16))</f>
        <v>-</v>
      </c>
      <c r="Z21" s="88" t="str">
        <f>IF('3f_CPIH'!V$16="-","-",'3i_PPM'!$G$10*('3f_CPIH'!V$16/'3f_CPIH'!$G$16))</f>
        <v>-</v>
      </c>
      <c r="AA21" s="138"/>
    </row>
    <row r="22" spans="1:27" s="140" customFormat="1" ht="11.25">
      <c r="A22" s="137">
        <v>9</v>
      </c>
      <c r="B22" s="87" t="s">
        <v>138</v>
      </c>
      <c r="C22" s="87" t="s">
        <v>222</v>
      </c>
      <c r="D22" s="150" t="s">
        <v>93</v>
      </c>
      <c r="E22" s="136"/>
      <c r="F22" s="139"/>
      <c r="G22" s="88">
        <f>IF(G15="-","-",SUM(G15:G21)*'3j_EBIT'!$E$10)</f>
        <v>11.033341452546642</v>
      </c>
      <c r="H22" s="88">
        <f>IF(H15="-","-",SUM(H15:H21)*'3j_EBIT'!$E$10)</f>
        <v>10.527674933074506</v>
      </c>
      <c r="I22" s="88">
        <f>IF(I15="-","-",SUM(I15:I21)*'3j_EBIT'!$E$10)</f>
        <v>10.711717776050012</v>
      </c>
      <c r="J22" s="88">
        <f>IF(J15="-","-",SUM(J15:J21)*'3j_EBIT'!$E$10)</f>
        <v>10.490833148528178</v>
      </c>
      <c r="K22" s="88">
        <f>IF(K15="-","-",SUM(K15:K21)*'3j_EBIT'!$E$10)</f>
        <v>11.695323840009511</v>
      </c>
      <c r="L22" s="88">
        <f>IF(L15="-","-",SUM(L15:L21)*'3j_EBIT'!$E$10)</f>
        <v>11.54713066532601</v>
      </c>
      <c r="M22" s="88">
        <f>IF(M15="-","-",SUM(M15:M21)*'3j_EBIT'!$E$10)</f>
        <v>12.594303843717878</v>
      </c>
      <c r="N22" s="88">
        <f>IF(N15="-","-",SUM(N15:N21)*'3j_EBIT'!$E$10)</f>
        <v>13.068017723987737</v>
      </c>
      <c r="O22" s="139"/>
      <c r="P22" s="88">
        <f>IF(P15="-","-",SUM(P15:P21)*'3j_EBIT'!$E$10)</f>
        <v>13.068017723987737</v>
      </c>
      <c r="Q22" s="88">
        <f>IF(Q15="-","-",SUM(Q15:Q21)*'3j_EBIT'!$E$10)</f>
        <v>14.6406560252197</v>
      </c>
      <c r="R22" s="88">
        <f>IF(R15="-","-",SUM(R15:R21)*'3j_EBIT'!$E$10)</f>
        <v>14.083773843856113</v>
      </c>
      <c r="S22" s="88">
        <f>IF(S15="-","-",SUM(S15:S21)*'3j_EBIT'!$E$10)</f>
        <v>14.102378485657482</v>
      </c>
      <c r="T22" s="88">
        <f>IF(T15="-","-",SUM(T15:T21)*'3j_EBIT'!$E$10)</f>
        <v>13.421053416682076</v>
      </c>
      <c r="U22" s="88" t="str">
        <f>IF(U15="-","-",SUM(U15:U21)*'3j_EBIT'!$E$10)</f>
        <v>-</v>
      </c>
      <c r="V22" s="88" t="str">
        <f>IF(V15="-","-",SUM(V15:V21)*'3j_EBIT'!$E$10)</f>
        <v>-</v>
      </c>
      <c r="W22" s="88" t="str">
        <f>IF(W15="-","-",SUM(W15:W21)*'3j_EBIT'!$E$10)</f>
        <v>-</v>
      </c>
      <c r="X22" s="88" t="str">
        <f>IF(X15="-","-",SUM(X15:X21)*'3j_EBIT'!$E$10)</f>
        <v>-</v>
      </c>
      <c r="Y22" s="88" t="str">
        <f>IF(Y15="-","-",SUM(Y15:Y21)*'3j_EBIT'!$E$10)</f>
        <v>-</v>
      </c>
      <c r="Z22" s="88" t="str">
        <f>IF(Z15="-","-",SUM(Z15:Z21)*'3j_EBIT'!$E$10)</f>
        <v>-</v>
      </c>
      <c r="AA22" s="138"/>
    </row>
    <row r="23" spans="1:27" s="140" customFormat="1" ht="11.25">
      <c r="A23" s="137">
        <v>10</v>
      </c>
      <c r="B23" s="87" t="s">
        <v>223</v>
      </c>
      <c r="C23" s="151" t="s">
        <v>224</v>
      </c>
      <c r="D23" s="150" t="s">
        <v>93</v>
      </c>
      <c r="E23" s="150"/>
      <c r="F23" s="139"/>
      <c r="G23" s="88">
        <f>IF(G15="-","-",SUM(G15:G17,G19:G22)*'3k_HAP'!$E$11)</f>
        <v>6.7779115895554076</v>
      </c>
      <c r="H23" s="88">
        <f>IF(H15="-","-",SUM(H15:H17,H19:H22)*'3k_HAP'!$E$11)</f>
        <v>6.3733520426914207</v>
      </c>
      <c r="I23" s="88">
        <f>IF(I15="-","-",SUM(I15:I17,I19:I22)*'3k_HAP'!$E$11)</f>
        <v>6.4045850755203109</v>
      </c>
      <c r="J23" s="88">
        <f>IF(J15="-","-",SUM(J15:J17,J19:J22)*'3k_HAP'!$E$11)</f>
        <v>6.2455857192021744</v>
      </c>
      <c r="K23" s="88">
        <f>IF(K15="-","-",SUM(K15:K17,K19:K22)*'3k_HAP'!$E$11)</f>
        <v>7.0688217829653572</v>
      </c>
      <c r="L23" s="88">
        <f>IF(L15="-","-",SUM(L15:L17,L19:L22)*'3k_HAP'!$E$11)</f>
        <v>6.9367604837947177</v>
      </c>
      <c r="M23" s="88">
        <f>IF(M15="-","-",SUM(M15:M17,M19:M22)*'3k_HAP'!$E$11)</f>
        <v>7.7297704027497138</v>
      </c>
      <c r="N23" s="88">
        <f>IF(N15="-","-",SUM(N15:N17,N19:N22)*'3k_HAP'!$E$11)</f>
        <v>8.1026607728669298</v>
      </c>
      <c r="O23" s="139"/>
      <c r="P23" s="88">
        <f>IF(P15="-","-",SUM(P15:P17,P19:P22)*'3k_HAP'!$E$11)</f>
        <v>8.1026607728669298</v>
      </c>
      <c r="Q23" s="88">
        <f>IF(Q15="-","-",SUM(Q15:Q17,Q19:Q22)*'3k_HAP'!$E$11)</f>
        <v>9.1553649631232989</v>
      </c>
      <c r="R23" s="88">
        <f>IF(R15="-","-",SUM(R15:R17,R19:R22)*'3k_HAP'!$E$11)</f>
        <v>8.7153786230390153</v>
      </c>
      <c r="S23" s="88">
        <f>IF(S15="-","-",SUM(S15:S17,S19:S22)*'3k_HAP'!$E$11)</f>
        <v>8.6987077078855144</v>
      </c>
      <c r="T23" s="88">
        <f>IF(T15="-","-",SUM(T15:T17,T19:T22)*'3k_HAP'!$E$11)</f>
        <v>8.1286463586504336</v>
      </c>
      <c r="U23" s="88" t="str">
        <f>IF(U15="-","-",SUM(U15:U17,U19:U22)*'3k_HAP'!$E$11)</f>
        <v>-</v>
      </c>
      <c r="V23" s="88" t="str">
        <f>IF(V15="-","-",SUM(V15:V17,V19:V22)*'3k_HAP'!$E$11)</f>
        <v>-</v>
      </c>
      <c r="W23" s="88" t="str">
        <f>IF(W15="-","-",SUM(W15:W17,W19:W22)*'3k_HAP'!$E$11)</f>
        <v>-</v>
      </c>
      <c r="X23" s="88" t="str">
        <f>IF(X15="-","-",SUM(X15:X17,X19:X22)*'3k_HAP'!$E$11)</f>
        <v>-</v>
      </c>
      <c r="Y23" s="88" t="str">
        <f>IF(Y15="-","-",SUM(Y15:Y17,Y19:Y22)*'3k_HAP'!$E$11)</f>
        <v>-</v>
      </c>
      <c r="Z23" s="88" t="str">
        <f>IF(Z15="-","-",SUM(Z15:Z17,Z19:Z22)*'3k_HAP'!$E$11)</f>
        <v>-</v>
      </c>
      <c r="AA23" s="138"/>
    </row>
    <row r="24" spans="1:27" s="140" customFormat="1" ht="11.25">
      <c r="A24" s="137">
        <v>11</v>
      </c>
      <c r="B24" s="87" t="s">
        <v>225</v>
      </c>
      <c r="C24" s="87" t="str">
        <f>B24&amp;"_"&amp;D24</f>
        <v>Total_Eastern</v>
      </c>
      <c r="D24" s="150" t="s">
        <v>93</v>
      </c>
      <c r="E24" s="136"/>
      <c r="F24" s="139"/>
      <c r="G24" s="88">
        <f t="shared" ref="G24:N24" si="0">IF(G15="-","-",SUM(G15:G23))</f>
        <v>587.47985344207325</v>
      </c>
      <c r="H24" s="88">
        <f t="shared" si="0"/>
        <v>560.46127754755992</v>
      </c>
      <c r="I24" s="88">
        <f t="shared" si="0"/>
        <v>570.17897199913398</v>
      </c>
      <c r="J24" s="88">
        <f t="shared" si="0"/>
        <v>558.3944707330844</v>
      </c>
      <c r="K24" s="88">
        <f t="shared" si="0"/>
        <v>622.61192753176829</v>
      </c>
      <c r="L24" s="88">
        <f t="shared" si="0"/>
        <v>614.6802286814426</v>
      </c>
      <c r="M24" s="88">
        <f t="shared" si="0"/>
        <v>670.58759364536672</v>
      </c>
      <c r="N24" s="88">
        <f t="shared" si="0"/>
        <v>695.89278320501944</v>
      </c>
      <c r="O24" s="139"/>
      <c r="P24" s="88">
        <f t="shared" ref="P24:Z24" si="1">IF(P15="-","-",SUM(P15:P23))</f>
        <v>695.89278320501944</v>
      </c>
      <c r="Q24" s="88">
        <f t="shared" si="1"/>
        <v>779.71589011368894</v>
      </c>
      <c r="R24" s="88">
        <f t="shared" si="1"/>
        <v>749.96632738718176</v>
      </c>
      <c r="S24" s="88">
        <f t="shared" si="1"/>
        <v>750.9288477413271</v>
      </c>
      <c r="T24" s="88">
        <f t="shared" si="1"/>
        <v>714.49958704722826</v>
      </c>
      <c r="U24" s="88" t="str">
        <f t="shared" si="1"/>
        <v>-</v>
      </c>
      <c r="V24" s="88" t="str">
        <f t="shared" si="1"/>
        <v>-</v>
      </c>
      <c r="W24" s="88" t="str">
        <f t="shared" si="1"/>
        <v>-</v>
      </c>
      <c r="X24" s="88" t="str">
        <f t="shared" si="1"/>
        <v>-</v>
      </c>
      <c r="Y24" s="88" t="str">
        <f t="shared" si="1"/>
        <v>-</v>
      </c>
      <c r="Z24" s="88" t="str">
        <f t="shared" si="1"/>
        <v>-</v>
      </c>
      <c r="AA24" s="138"/>
    </row>
    <row r="25" spans="1:27" s="140" customFormat="1" ht="11.25">
      <c r="A25" s="137">
        <v>1</v>
      </c>
      <c r="B25" s="152" t="s">
        <v>155</v>
      </c>
      <c r="C25" s="152" t="s">
        <v>131</v>
      </c>
      <c r="D25" s="153" t="s">
        <v>94</v>
      </c>
      <c r="E25" s="154"/>
      <c r="F25" s="139"/>
      <c r="G25" s="155">
        <f>IF('3a_DF'!H28="-","-",'3a_DF'!H28)</f>
        <v>255.30562071691679</v>
      </c>
      <c r="H25" s="155">
        <f>IF('3a_DF'!I28="-","-",'3a_DF'!I28)</f>
        <v>228.54430166031443</v>
      </c>
      <c r="I25" s="155">
        <f>IF('3a_DF'!J28="-","-",'3a_DF'!J28)</f>
        <v>206.08947410757813</v>
      </c>
      <c r="J25" s="155">
        <f>IF('3a_DF'!K28="-","-",'3a_DF'!K28)</f>
        <v>196.30501219637722</v>
      </c>
      <c r="K25" s="155">
        <f>IF('3a_DF'!L28="-","-",'3a_DF'!L28)</f>
        <v>229.08771550817684</v>
      </c>
      <c r="L25" s="155">
        <f>IF('3a_DF'!M28="-","-",'3a_DF'!M28)</f>
        <v>220.61328558629179</v>
      </c>
      <c r="M25" s="155">
        <f>IF('3a_DF'!N28="-","-",'3a_DF'!N28)</f>
        <v>234.21714797993431</v>
      </c>
      <c r="N25" s="155">
        <f>IF('3a_DF'!O28="-","-",'3a_DF'!O28)</f>
        <v>261.40715364380213</v>
      </c>
      <c r="O25" s="139"/>
      <c r="P25" s="155">
        <f>IF('3a_DF'!Q28="-","-",'3a_DF'!Q28)</f>
        <v>261.40715364380213</v>
      </c>
      <c r="Q25" s="155">
        <f>IF('3a_DF'!R28="-","-",'3a_DF'!R28)</f>
        <v>302.73222346308756</v>
      </c>
      <c r="R25" s="155">
        <f>IF('3a_DF'!S28="-","-",'3a_DF'!S28)</f>
        <v>271.08457965045949</v>
      </c>
      <c r="S25" s="155">
        <f>IF('3a_DF'!T28="-","-",'3a_DF'!T28)</f>
        <v>249.08593865992586</v>
      </c>
      <c r="T25" s="155">
        <f>IF('3a_DF'!U28="-","-",'3a_DF'!U28)</f>
        <v>208.09846604607478</v>
      </c>
      <c r="U25" s="155" t="str">
        <f>IF('3a_DF'!V28="-","-",'3a_DF'!V28)</f>
        <v>-</v>
      </c>
      <c r="V25" s="155" t="str">
        <f>IF('3a_DF'!W28="-","-",'3a_DF'!W28)</f>
        <v>-</v>
      </c>
      <c r="W25" s="155" t="str">
        <f>IF('3a_DF'!X28="-","-",'3a_DF'!X28)</f>
        <v>-</v>
      </c>
      <c r="X25" s="155" t="str">
        <f>IF('3a_DF'!Y28="-","-",'3a_DF'!Y28)</f>
        <v>-</v>
      </c>
      <c r="Y25" s="155" t="str">
        <f>IF('3a_DF'!Z28="-","-",'3a_DF'!Z28)</f>
        <v>-</v>
      </c>
      <c r="Z25" s="155" t="str">
        <f>IF('3a_DF'!AA28="-","-",'3a_DF'!AA28)</f>
        <v>-</v>
      </c>
      <c r="AA25" s="138"/>
    </row>
    <row r="26" spans="1:27" s="140" customFormat="1" ht="11.25">
      <c r="A26" s="137">
        <v>2</v>
      </c>
      <c r="B26" s="152" t="s">
        <v>155</v>
      </c>
      <c r="C26" s="152" t="s">
        <v>133</v>
      </c>
      <c r="D26" s="153" t="s">
        <v>94</v>
      </c>
      <c r="E26" s="154"/>
      <c r="F26" s="139"/>
      <c r="G26" s="155">
        <f>IF('3b_CM'!G28="-","-",'3b_CM'!G28)</f>
        <v>5.8990794744677166E-2</v>
      </c>
      <c r="H26" s="155">
        <f>IF('3b_CM'!H28="-","-",'3b_CM'!H28)</f>
        <v>8.8486192117015749E-2</v>
      </c>
      <c r="I26" s="155">
        <f>IF('3b_CM'!I28="-","-",'3b_CM'!I28)</f>
        <v>0.27863339973850021</v>
      </c>
      <c r="J26" s="155">
        <f>IF('3b_CM'!J28="-","-",'3b_CM'!J28)</f>
        <v>0.28335629019649178</v>
      </c>
      <c r="K26" s="155">
        <f>IF('3b_CM'!K28="-","-",'3b_CM'!K28)</f>
        <v>3.6393696971798395</v>
      </c>
      <c r="L26" s="155">
        <f>IF('3b_CM'!L28="-","-",'3b_CM'!L28)</f>
        <v>3.5305563574975185</v>
      </c>
      <c r="M26" s="155">
        <f>IF('3b_CM'!M28="-","-",'3b_CM'!M28)</f>
        <v>12.281250309832373</v>
      </c>
      <c r="N26" s="155">
        <f>IF('3b_CM'!N28="-","-",'3b_CM'!N28)</f>
        <v>11.674905883350215</v>
      </c>
      <c r="O26" s="139"/>
      <c r="P26" s="155">
        <f>IF('3b_CM'!P28="-","-",'3b_CM'!P28)</f>
        <v>11.674905883350215</v>
      </c>
      <c r="Q26" s="155">
        <f>IF('3b_CM'!Q28="-","-",'3b_CM'!Q28)</f>
        <v>15.642753831643274</v>
      </c>
      <c r="R26" s="155">
        <f>IF('3b_CM'!R28="-","-",'3b_CM'!R28)</f>
        <v>15.024679064961514</v>
      </c>
      <c r="S26" s="155">
        <f>IF('3b_CM'!S28="-","-",'3b_CM'!S28)</f>
        <v>17.898495738038093</v>
      </c>
      <c r="T26" s="155">
        <f>IF('3b_CM'!T28="-","-",'3b_CM'!T28)</f>
        <v>18.237258369771993</v>
      </c>
      <c r="U26" s="155" t="str">
        <f>IF('3b_CM'!U28="-","-",'3b_CM'!U28)</f>
        <v>-</v>
      </c>
      <c r="V26" s="155" t="str">
        <f>IF('3b_CM'!V28="-","-",'3b_CM'!V28)</f>
        <v>-</v>
      </c>
      <c r="W26" s="155" t="str">
        <f>IF('3b_CM'!W28="-","-",'3b_CM'!W28)</f>
        <v>-</v>
      </c>
      <c r="X26" s="155" t="str">
        <f>IF('3b_CM'!X28="-","-",'3b_CM'!X28)</f>
        <v>-</v>
      </c>
      <c r="Y26" s="155" t="str">
        <f>IF('3b_CM'!Y28="-","-",'3b_CM'!Y28)</f>
        <v>-</v>
      </c>
      <c r="Z26" s="155" t="str">
        <f>IF('3b_CM'!Z28="-","-",'3b_CM'!Z28)</f>
        <v>-</v>
      </c>
      <c r="AA26" s="138"/>
    </row>
    <row r="27" spans="1:27" s="140" customFormat="1" ht="12.5" customHeight="1">
      <c r="A27" s="137">
        <v>3</v>
      </c>
      <c r="B27" s="152" t="s">
        <v>220</v>
      </c>
      <c r="C27" s="152" t="s">
        <v>134</v>
      </c>
      <c r="D27" s="153" t="s">
        <v>94</v>
      </c>
      <c r="E27" s="154"/>
      <c r="F27" s="139"/>
      <c r="G27" s="155">
        <f>IF('3c_PC'!G29="-","-",'3c_PC'!G29)</f>
        <v>90.726713861208424</v>
      </c>
      <c r="H27" s="155">
        <f>IF('3c_PC'!H29="-","-",'3c_PC'!H29)</f>
        <v>90.699648717954958</v>
      </c>
      <c r="I27" s="155">
        <f>IF('3c_PC'!I29="-","-",'3c_PC'!I29)</f>
        <v>114.99952994364455</v>
      </c>
      <c r="J27" s="155">
        <f>IF('3c_PC'!J29="-","-",'3c_PC'!J29)</f>
        <v>113.7684169653958</v>
      </c>
      <c r="K27" s="155">
        <f>IF('3c_PC'!K29="-","-",'3c_PC'!K29)</f>
        <v>130.43540208664726</v>
      </c>
      <c r="L27" s="155">
        <f>IF('3c_PC'!L29="-","-",'3c_PC'!L29)</f>
        <v>129.24944666151694</v>
      </c>
      <c r="M27" s="155">
        <f>IF('3c_PC'!M29="-","-",'3c_PC'!M29)</f>
        <v>157.71890509862112</v>
      </c>
      <c r="N27" s="155">
        <f>IF('3c_PC'!N29="-","-",'3c_PC'!N29)</f>
        <v>154.88739331336086</v>
      </c>
      <c r="O27" s="139"/>
      <c r="P27" s="155">
        <f>IF('3c_PC'!P29="-","-",'3c_PC'!P29)</f>
        <v>154.88739331336086</v>
      </c>
      <c r="Q27" s="155">
        <f>IF('3c_PC'!Q29="-","-",'3c_PC'!Q29)</f>
        <v>173.32745775336986</v>
      </c>
      <c r="R27" s="155">
        <f>IF('3c_PC'!R29="-","-",'3c_PC'!R29)</f>
        <v>176.02949617899671</v>
      </c>
      <c r="S27" s="155">
        <f>IF('3c_PC'!S29="-","-",'3c_PC'!S29)</f>
        <v>192.06243928647606</v>
      </c>
      <c r="T27" s="155">
        <f>IF('3c_PC'!T29="-","-",'3c_PC'!T29)</f>
        <v>195.59367578411286</v>
      </c>
      <c r="U27" s="155" t="str">
        <f>IF('3c_PC'!U29="-","-",'3c_PC'!U29)</f>
        <v>-</v>
      </c>
      <c r="V27" s="155" t="str">
        <f>IF('3c_PC'!V29="-","-",'3c_PC'!V29)</f>
        <v>-</v>
      </c>
      <c r="W27" s="155" t="str">
        <f>IF('3c_PC'!W29="-","-",'3c_PC'!W29)</f>
        <v>-</v>
      </c>
      <c r="X27" s="155" t="str">
        <f>IF('3c_PC'!X29="-","-",'3c_PC'!X29)</f>
        <v>-</v>
      </c>
      <c r="Y27" s="155" t="str">
        <f>IF('3c_PC'!Y29="-","-",'3c_PC'!Y29)</f>
        <v>-</v>
      </c>
      <c r="Z27" s="155" t="str">
        <f>IF('3c_PC'!Z29="-","-",'3c_PC'!Z29)</f>
        <v>-</v>
      </c>
      <c r="AA27" s="138"/>
    </row>
    <row r="28" spans="1:27" s="140" customFormat="1" ht="11.25">
      <c r="A28" s="137">
        <v>4</v>
      </c>
      <c r="B28" s="152" t="s">
        <v>221</v>
      </c>
      <c r="C28" s="152" t="s">
        <v>135</v>
      </c>
      <c r="D28" s="153" t="s">
        <v>94</v>
      </c>
      <c r="E28" s="154"/>
      <c r="F28" s="139"/>
      <c r="G28" s="155">
        <f>IF('3d_NC-Elec'!H57="-","-",'3d_NC-Elec'!H57)</f>
        <v>111.29688620225096</v>
      </c>
      <c r="H28" s="155">
        <f>IF('3d_NC-Elec'!I57="-","-",'3d_NC-Elec'!I57)</f>
        <v>112.2936382273312</v>
      </c>
      <c r="I28" s="155">
        <f>IF('3d_NC-Elec'!J57="-","-",'3d_NC-Elec'!J57)</f>
        <v>128.15384175965798</v>
      </c>
      <c r="J28" s="155">
        <f>IF('3d_NC-Elec'!K57="-","-",'3d_NC-Elec'!K57)</f>
        <v>127.40414984028969</v>
      </c>
      <c r="K28" s="155">
        <f>IF('3d_NC-Elec'!L57="-","-",'3d_NC-Elec'!L57)</f>
        <v>123.62398104502108</v>
      </c>
      <c r="L28" s="155">
        <f>IF('3d_NC-Elec'!M57="-","-",'3d_NC-Elec'!M57)</f>
        <v>124.81890142020927</v>
      </c>
      <c r="M28" s="155">
        <f>IF('3d_NC-Elec'!N57="-","-",'3d_NC-Elec'!N57)</f>
        <v>130.60103161021058</v>
      </c>
      <c r="N28" s="155">
        <f>IF('3d_NC-Elec'!O57="-","-",'3d_NC-Elec'!O57)</f>
        <v>130.07052065354765</v>
      </c>
      <c r="O28" s="139"/>
      <c r="P28" s="155">
        <f>IF('3d_NC-Elec'!Q57="-","-",'3d_NC-Elec'!Q57)</f>
        <v>130.07052065354765</v>
      </c>
      <c r="Q28" s="155">
        <f>IF('3d_NC-Elec'!R57="-","-",'3d_NC-Elec'!R57)</f>
        <v>137.27191781173417</v>
      </c>
      <c r="R28" s="155">
        <f>IF('3d_NC-Elec'!S57="-","-",'3d_NC-Elec'!S57)</f>
        <v>138.11848951088291</v>
      </c>
      <c r="S28" s="155">
        <f>IF('3d_NC-Elec'!T57="-","-",'3d_NC-Elec'!T57)</f>
        <v>136.72315021651806</v>
      </c>
      <c r="T28" s="155">
        <f>IF('3d_NC-Elec'!U57="-","-",'3d_NC-Elec'!U57)</f>
        <v>139.84546997964978</v>
      </c>
      <c r="U28" s="155" t="str">
        <f>IF('3d_NC-Elec'!V57="-","-",'3d_NC-Elec'!V57)</f>
        <v>-</v>
      </c>
      <c r="V28" s="155" t="str">
        <f>IF('3d_NC-Elec'!W57="-","-",'3d_NC-Elec'!W57)</f>
        <v>-</v>
      </c>
      <c r="W28" s="155" t="str">
        <f>IF('3d_NC-Elec'!X57="-","-",'3d_NC-Elec'!X57)</f>
        <v>-</v>
      </c>
      <c r="X28" s="155" t="str">
        <f>IF('3d_NC-Elec'!Y57="-","-",'3d_NC-Elec'!Y57)</f>
        <v>-</v>
      </c>
      <c r="Y28" s="155" t="str">
        <f>IF('3d_NC-Elec'!Z57="-","-",'3d_NC-Elec'!Z57)</f>
        <v>-</v>
      </c>
      <c r="Z28" s="155" t="str">
        <f>IF('3d_NC-Elec'!AA57="-","-",'3d_NC-Elec'!AA57)</f>
        <v>-</v>
      </c>
      <c r="AA28" s="138"/>
    </row>
    <row r="29" spans="1:27" s="140" customFormat="1" ht="11.25">
      <c r="A29" s="137">
        <v>5</v>
      </c>
      <c r="B29" s="152" t="s">
        <v>168</v>
      </c>
      <c r="C29" s="152" t="s">
        <v>136</v>
      </c>
      <c r="D29" s="153" t="s">
        <v>94</v>
      </c>
      <c r="E29" s="154"/>
      <c r="F29" s="139"/>
      <c r="G29" s="155">
        <f>IF('3f_CPIH'!C$16="-","-",'3g_OC_'!$E$10*('3f_CPIH'!C$16/'3f_CPIH'!$G$16))</f>
        <v>76.502677103718199</v>
      </c>
      <c r="H29" s="155">
        <f>IF('3f_CPIH'!D$16="-","-",'3g_OC_'!$E$10*('3f_CPIH'!D$16/'3f_CPIH'!$G$16))</f>
        <v>76.655835616438353</v>
      </c>
      <c r="I29" s="155">
        <f>IF('3f_CPIH'!E$16="-","-",'3g_OC_'!$E$10*('3f_CPIH'!E$16/'3f_CPIH'!$G$16))</f>
        <v>76.885573385518597</v>
      </c>
      <c r="J29" s="155">
        <f>IF('3f_CPIH'!F$16="-","-",'3g_OC_'!$E$10*('3f_CPIH'!F$16/'3f_CPIH'!$G$16))</f>
        <v>77.345048923679059</v>
      </c>
      <c r="K29" s="155">
        <f>IF('3f_CPIH'!G$16="-","-",'3g_OC_'!$E$10*('3f_CPIH'!G$16/'3f_CPIH'!$G$16))</f>
        <v>78.263999999999996</v>
      </c>
      <c r="L29" s="155">
        <f>IF('3f_CPIH'!H$16="-","-",'3g_OC_'!$E$10*('3f_CPIH'!H$16/'3f_CPIH'!$G$16))</f>
        <v>79.259530332681024</v>
      </c>
      <c r="M29" s="155">
        <f>IF('3f_CPIH'!I$16="-","-",'3g_OC_'!$E$10*('3f_CPIH'!I$16/'3f_CPIH'!$G$16))</f>
        <v>80.408219178082177</v>
      </c>
      <c r="N29" s="155">
        <f>IF('3f_CPIH'!J$16="-","-",'3g_OC_'!$E$10*('3f_CPIH'!J$16/'3f_CPIH'!$G$16))</f>
        <v>81.097432485322898</v>
      </c>
      <c r="O29" s="139"/>
      <c r="P29" s="155">
        <f>IF('3f_CPIH'!L$16="-","-",'3g_OC_'!$E$10*('3f_CPIH'!L$16/'3f_CPIH'!$G$16))</f>
        <v>81.097432485322898</v>
      </c>
      <c r="Q29" s="155">
        <f>IF('3f_CPIH'!M$16="-","-",'3g_OC_'!$E$10*('3f_CPIH'!M$16/'3f_CPIH'!$G$16))</f>
        <v>82.016383561643835</v>
      </c>
      <c r="R29" s="155">
        <f>IF('3f_CPIH'!N$16="-","-",'3g_OC_'!$E$10*('3f_CPIH'!N$16/'3f_CPIH'!$G$16))</f>
        <v>82.62901761252445</v>
      </c>
      <c r="S29" s="155">
        <f>IF('3f_CPIH'!O$16="-","-",'3g_OC_'!$E$10*('3f_CPIH'!O$16/'3f_CPIH'!$G$16))</f>
        <v>83.088493150684926</v>
      </c>
      <c r="T29" s="155">
        <f>IF('3f_CPIH'!P$16="-","-",'3g_OC_'!$E$10*('3f_CPIH'!P$16/'3f_CPIH'!$G$16))</f>
        <v>83.318230919765156</v>
      </c>
      <c r="U29" s="155" t="str">
        <f>IF('3f_CPIH'!Q$16="-","-",'3g_OC_'!$E$10*('3f_CPIH'!Q$16/'3f_CPIH'!$G$16))</f>
        <v>-</v>
      </c>
      <c r="V29" s="155" t="str">
        <f>IF('3f_CPIH'!R$16="-","-",'3g_OC_'!$E$10*('3f_CPIH'!R$16/'3f_CPIH'!$G$16))</f>
        <v>-</v>
      </c>
      <c r="W29" s="155" t="str">
        <f>IF('3f_CPIH'!S$16="-","-",'3g_OC_'!$E$10*('3f_CPIH'!S$16/'3f_CPIH'!$G$16))</f>
        <v>-</v>
      </c>
      <c r="X29" s="155" t="str">
        <f>IF('3f_CPIH'!T$16="-","-",'3g_OC_'!$E$10*('3f_CPIH'!T$16/'3f_CPIH'!$G$16))</f>
        <v>-</v>
      </c>
      <c r="Y29" s="155" t="str">
        <f>IF('3f_CPIH'!U$16="-","-",'3g_OC_'!$E$10*('3f_CPIH'!U$16/'3f_CPIH'!$G$16))</f>
        <v>-</v>
      </c>
      <c r="Z29" s="155" t="str">
        <f>IF('3f_CPIH'!V$16="-","-",'3g_OC_'!$E$10*('3f_CPIH'!V$16/'3f_CPIH'!$G$16))</f>
        <v>-</v>
      </c>
      <c r="AA29" s="138"/>
    </row>
    <row r="30" spans="1:27" s="140" customFormat="1" ht="11.25">
      <c r="A30" s="137">
        <v>6</v>
      </c>
      <c r="B30" s="152" t="s">
        <v>168</v>
      </c>
      <c r="C30" s="152" t="s">
        <v>137</v>
      </c>
      <c r="D30" s="153" t="s">
        <v>94</v>
      </c>
      <c r="E30" s="154"/>
      <c r="F30" s="139"/>
      <c r="G30" s="155" t="s">
        <v>132</v>
      </c>
      <c r="H30" s="155" t="s">
        <v>132</v>
      </c>
      <c r="I30" s="155" t="s">
        <v>132</v>
      </c>
      <c r="J30" s="155" t="s">
        <v>132</v>
      </c>
      <c r="K30" s="155">
        <f>IF('3h_SMNCC'!F$29="-","-",'3h_SMNCC'!F$29)</f>
        <v>0</v>
      </c>
      <c r="L30" s="155">
        <f>IF('3h_SMNCC'!G$29="-","-",'3h_SMNCC'!G$29)</f>
        <v>-0.18995176814939541</v>
      </c>
      <c r="M30" s="155">
        <f>IF('3h_SMNCC'!H$29="-","-",'3h_SMNCC'!H$29)</f>
        <v>2.3898674656215144</v>
      </c>
      <c r="N30" s="155">
        <f>IF('3h_SMNCC'!I$29="-","-",'3h_SMNCC'!I$29)</f>
        <v>2.4654635585146529</v>
      </c>
      <c r="O30" s="139"/>
      <c r="P30" s="155">
        <f>IF('3h_SMNCC'!K$29="-","-",'3h_SMNCC'!K$29)</f>
        <v>2.4654635585146529</v>
      </c>
      <c r="Q30" s="155">
        <f>IF('3h_SMNCC'!L$29="-","-",'3h_SMNCC'!L$29)</f>
        <v>4.8850955964817686</v>
      </c>
      <c r="R30" s="155">
        <f>IF('3h_SMNCC'!M$29="-","-",'3h_SMNCC'!M$29)</f>
        <v>4.7480163427765101</v>
      </c>
      <c r="S30" s="155">
        <f>IF('3h_SMNCC'!N$29="-","-",'3h_SMNCC'!N$29)</f>
        <v>7.093641997338695</v>
      </c>
      <c r="T30" s="155">
        <f>IF('3h_SMNCC'!O$29="-","-",'3h_SMNCC'!O$29)</f>
        <v>6.2155900817178944</v>
      </c>
      <c r="U30" s="155" t="str">
        <f>IF('3h_SMNCC'!P$29="-","-",'3h_SMNCC'!P$29)</f>
        <v>-</v>
      </c>
      <c r="V30" s="155" t="str">
        <f>IF('3h_SMNCC'!Q$29="-","-",'3h_SMNCC'!Q$29)</f>
        <v>-</v>
      </c>
      <c r="W30" s="155" t="str">
        <f>IF('3h_SMNCC'!R$29="-","-",'3h_SMNCC'!R$29)</f>
        <v>-</v>
      </c>
      <c r="X30" s="155" t="str">
        <f>IF('3h_SMNCC'!S$29="-","-",'3h_SMNCC'!S$29)</f>
        <v>-</v>
      </c>
      <c r="Y30" s="155" t="str">
        <f>IF('3h_SMNCC'!T$29="-","-",'3h_SMNCC'!T$29)</f>
        <v>-</v>
      </c>
      <c r="Z30" s="155" t="str">
        <f>IF('3h_SMNCC'!U$29="-","-",'3h_SMNCC'!U$29)</f>
        <v>-</v>
      </c>
      <c r="AA30" s="138"/>
    </row>
    <row r="31" spans="1:27" s="140" customFormat="1" ht="11.25">
      <c r="A31" s="137">
        <v>7</v>
      </c>
      <c r="B31" s="152" t="s">
        <v>168</v>
      </c>
      <c r="C31" s="152" t="s">
        <v>124</v>
      </c>
      <c r="D31" s="153" t="s">
        <v>94</v>
      </c>
      <c r="E31" s="154"/>
      <c r="F31" s="139"/>
      <c r="G31" s="155">
        <f>IF('3f_CPIH'!C$16="-","-",'3i_PPM'!$G$10*('3f_CPIH'!C$16/'3f_CPIH'!$G$16))</f>
        <v>23.857918590998043</v>
      </c>
      <c r="H31" s="155">
        <f>IF('3f_CPIH'!D$16="-","-",'3i_PPM'!$G$10*('3f_CPIH'!D$16/'3f_CPIH'!$G$16))</f>
        <v>23.905682191780819</v>
      </c>
      <c r="I31" s="155">
        <f>IF('3f_CPIH'!E$16="-","-",'3i_PPM'!$G$10*('3f_CPIH'!E$16/'3f_CPIH'!$G$16))</f>
        <v>23.977327592954992</v>
      </c>
      <c r="J31" s="155">
        <f>IF('3f_CPIH'!F$16="-","-",'3i_PPM'!$G$10*('3f_CPIH'!F$16/'3f_CPIH'!$G$16))</f>
        <v>24.120618395303325</v>
      </c>
      <c r="K31" s="155">
        <f>IF('3f_CPIH'!G$16="-","-",'3i_PPM'!$G$10*('3f_CPIH'!G$16/'3f_CPIH'!$G$16))</f>
        <v>24.4072</v>
      </c>
      <c r="L31" s="155">
        <f>IF('3f_CPIH'!H$16="-","-",'3i_PPM'!$G$10*('3f_CPIH'!H$16/'3f_CPIH'!$G$16))</f>
        <v>24.717663405088064</v>
      </c>
      <c r="M31" s="155">
        <f>IF('3f_CPIH'!I$16="-","-",'3i_PPM'!$G$10*('3f_CPIH'!I$16/'3f_CPIH'!$G$16))</f>
        <v>25.075890410958902</v>
      </c>
      <c r="N31" s="155">
        <f>IF('3f_CPIH'!J$16="-","-",'3i_PPM'!$G$10*('3f_CPIH'!J$16/'3f_CPIH'!$G$16))</f>
        <v>25.290826614481411</v>
      </c>
      <c r="O31" s="139"/>
      <c r="P31" s="155">
        <f>IF('3f_CPIH'!L$16="-","-",'3i_PPM'!$G$10*('3f_CPIH'!L$16/'3f_CPIH'!$G$16))</f>
        <v>25.290826614481411</v>
      </c>
      <c r="Q31" s="155">
        <f>IF('3f_CPIH'!M$16="-","-",'3i_PPM'!$G$10*('3f_CPIH'!M$16/'3f_CPIH'!$G$16))</f>
        <v>25.577408219178082</v>
      </c>
      <c r="R31" s="155">
        <f>IF('3f_CPIH'!N$16="-","-",'3i_PPM'!$G$10*('3f_CPIH'!N$16/'3f_CPIH'!$G$16))</f>
        <v>25.768462622309197</v>
      </c>
      <c r="S31" s="155">
        <f>IF('3f_CPIH'!O$16="-","-",'3i_PPM'!$G$10*('3f_CPIH'!O$16/'3f_CPIH'!$G$16))</f>
        <v>25.911753424657533</v>
      </c>
      <c r="T31" s="155">
        <f>IF('3f_CPIH'!P$16="-","-",'3i_PPM'!$G$10*('3f_CPIH'!P$16/'3f_CPIH'!$G$16))</f>
        <v>25.983398825831699</v>
      </c>
      <c r="U31" s="155" t="str">
        <f>IF('3f_CPIH'!Q$16="-","-",'3i_PPM'!$G$10*('3f_CPIH'!Q$16/'3f_CPIH'!$G$16))</f>
        <v>-</v>
      </c>
      <c r="V31" s="155" t="str">
        <f>IF('3f_CPIH'!R$16="-","-",'3i_PPM'!$G$10*('3f_CPIH'!R$16/'3f_CPIH'!$G$16))</f>
        <v>-</v>
      </c>
      <c r="W31" s="155" t="str">
        <f>IF('3f_CPIH'!S$16="-","-",'3i_PPM'!$G$10*('3f_CPIH'!S$16/'3f_CPIH'!$G$16))</f>
        <v>-</v>
      </c>
      <c r="X31" s="155" t="str">
        <f>IF('3f_CPIH'!T$16="-","-",'3i_PPM'!$G$10*('3f_CPIH'!T$16/'3f_CPIH'!$G$16))</f>
        <v>-</v>
      </c>
      <c r="Y31" s="155" t="str">
        <f>IF('3f_CPIH'!U$16="-","-",'3i_PPM'!$G$10*('3f_CPIH'!U$16/'3f_CPIH'!$G$16))</f>
        <v>-</v>
      </c>
      <c r="Z31" s="155" t="str">
        <f>IF('3f_CPIH'!V$16="-","-",'3i_PPM'!$G$10*('3f_CPIH'!V$16/'3f_CPIH'!$G$16))</f>
        <v>-</v>
      </c>
      <c r="AA31" s="138"/>
    </row>
    <row r="32" spans="1:27" s="140" customFormat="1" ht="11.25">
      <c r="A32" s="137">
        <v>9</v>
      </c>
      <c r="B32" s="152" t="s">
        <v>138</v>
      </c>
      <c r="C32" s="152" t="s">
        <v>222</v>
      </c>
      <c r="D32" s="153" t="s">
        <v>94</v>
      </c>
      <c r="E32" s="154"/>
      <c r="F32" s="139"/>
      <c r="G32" s="155">
        <f>IF(G25="-","-",SUM(G25:G31)*'3j_EBIT'!$E$10)</f>
        <v>10.802478899202203</v>
      </c>
      <c r="H32" s="155">
        <f>IF(H25="-","-",SUM(H25:H31)*'3j_EBIT'!$E$10)</f>
        <v>10.307409293591784</v>
      </c>
      <c r="I32" s="155">
        <f>IF(I25="-","-",SUM(I25:I31)*'3j_EBIT'!$E$10)</f>
        <v>10.659844675502349</v>
      </c>
      <c r="J32" s="155">
        <f>IF(J25="-","-",SUM(J25:J31)*'3j_EBIT'!$E$10)</f>
        <v>10.443740839374527</v>
      </c>
      <c r="K32" s="155">
        <f>IF(K25="-","-",SUM(K25:K31)*'3j_EBIT'!$E$10)</f>
        <v>11.416616120351501</v>
      </c>
      <c r="L32" s="155">
        <f>IF(L25="-","-",SUM(L25:L31)*'3j_EBIT'!$E$10)</f>
        <v>11.272164998881777</v>
      </c>
      <c r="M32" s="155">
        <f>IF(M25="-","-",SUM(M25:M31)*'3j_EBIT'!$E$10)</f>
        <v>12.447664699847557</v>
      </c>
      <c r="N32" s="155">
        <f>IF(N25="-","-",SUM(N25:N31)*'3j_EBIT'!$E$10)</f>
        <v>12.916397107079291</v>
      </c>
      <c r="O32" s="139"/>
      <c r="P32" s="155">
        <f>IF(P25="-","-",SUM(P25:P31)*'3j_EBIT'!$E$10)</f>
        <v>12.916397107079291</v>
      </c>
      <c r="Q32" s="155">
        <f>IF(Q25="-","-",SUM(Q25:Q31)*'3j_EBIT'!$E$10)</f>
        <v>14.360466356912898</v>
      </c>
      <c r="R32" s="155">
        <f>IF(R25="-","-",SUM(R25:R31)*'3j_EBIT'!$E$10)</f>
        <v>13.817184287357016</v>
      </c>
      <c r="S32" s="155">
        <f>IF(S25="-","-",SUM(S25:S31)*'3j_EBIT'!$E$10)</f>
        <v>13.787380256789445</v>
      </c>
      <c r="T32" s="155">
        <f>IF(T25="-","-",SUM(T25:T31)*'3j_EBIT'!$E$10)</f>
        <v>13.117793199254105</v>
      </c>
      <c r="U32" s="155" t="str">
        <f>IF(U25="-","-",SUM(U25:U31)*'3j_EBIT'!$E$10)</f>
        <v>-</v>
      </c>
      <c r="V32" s="155" t="str">
        <f>IF(V25="-","-",SUM(V25:V31)*'3j_EBIT'!$E$10)</f>
        <v>-</v>
      </c>
      <c r="W32" s="155" t="str">
        <f>IF(W25="-","-",SUM(W25:W31)*'3j_EBIT'!$E$10)</f>
        <v>-</v>
      </c>
      <c r="X32" s="155" t="str">
        <f>IF(X25="-","-",SUM(X25:X31)*'3j_EBIT'!$E$10)</f>
        <v>-</v>
      </c>
      <c r="Y32" s="155" t="str">
        <f>IF(Y25="-","-",SUM(Y25:Y31)*'3j_EBIT'!$E$10)</f>
        <v>-</v>
      </c>
      <c r="Z32" s="155" t="str">
        <f>IF(Z25="-","-",SUM(Z25:Z31)*'3j_EBIT'!$E$10)</f>
        <v>-</v>
      </c>
      <c r="AA32" s="138"/>
    </row>
    <row r="33" spans="1:27" s="140" customFormat="1" ht="11.25">
      <c r="A33" s="137">
        <v>10</v>
      </c>
      <c r="B33" s="152" t="s">
        <v>223</v>
      </c>
      <c r="C33" s="156" t="s">
        <v>224</v>
      </c>
      <c r="D33" s="153" t="s">
        <v>94</v>
      </c>
      <c r="E33" s="153"/>
      <c r="F33" s="139"/>
      <c r="G33" s="155">
        <f>IF(G25="-","-",SUM(G25:G27,G29:G32)*'3k_HAP'!$E$11)</f>
        <v>6.6946616699137484</v>
      </c>
      <c r="H33" s="155">
        <f>IF(H25="-","-",SUM(H25:H27,H29:H32)*'3k_HAP'!$E$11)</f>
        <v>6.2985781655246411</v>
      </c>
      <c r="I33" s="155">
        <f>IF(I25="-","-",SUM(I25:I27,I29:I32)*'3k_HAP'!$E$11)</f>
        <v>6.3379480990393846</v>
      </c>
      <c r="J33" s="155">
        <f>IF(J25="-","-",SUM(J25:J27,J29:J32)*'3k_HAP'!$E$11)</f>
        <v>6.1823993406487885</v>
      </c>
      <c r="K33" s="155">
        <f>IF(K25="-","-",SUM(K25:K27,K29:K32)*'3k_HAP'!$E$11)</f>
        <v>6.9874216922602947</v>
      </c>
      <c r="L33" s="155">
        <f>IF(L25="-","-",SUM(L25:L27,L29:L32)*'3k_HAP'!$E$11)</f>
        <v>6.8586159158961175</v>
      </c>
      <c r="M33" s="155">
        <f>IF(M25="-","-",SUM(M25:M27,M29:M32)*'3k_HAP'!$E$11)</f>
        <v>7.6797746958371693</v>
      </c>
      <c r="N33" s="155">
        <f>IF(N25="-","-",SUM(N25:N27,N29:N32)*'3k_HAP'!$E$11)</f>
        <v>8.0487370825231501</v>
      </c>
      <c r="O33" s="139"/>
      <c r="P33" s="155">
        <f>IF(P25="-","-",SUM(P25:P27,P29:P32)*'3k_HAP'!$E$11)</f>
        <v>8.0487370825231501</v>
      </c>
      <c r="Q33" s="155">
        <f>IF(Q25="-","-",SUM(Q25:Q27,Q29:Q32)*'3k_HAP'!$E$11)</f>
        <v>9.0560703295619067</v>
      </c>
      <c r="R33" s="155">
        <f>IF(R25="-","-",SUM(R25:R27,R29:R32)*'3k_HAP'!$E$11)</f>
        <v>8.6250341209531545</v>
      </c>
      <c r="S33" s="155">
        <f>IF(S25="-","-",SUM(S25:S27,S29:S32)*'3k_HAP'!$E$11)</f>
        <v>8.6224969345461648</v>
      </c>
      <c r="T33" s="155">
        <f>IF(T25="-","-",SUM(T25:T27,T29:T32)*'3k_HAP'!$E$11)</f>
        <v>8.0608135740496039</v>
      </c>
      <c r="U33" s="155" t="str">
        <f>IF(U25="-","-",SUM(U25:U27,U29:U32)*'3k_HAP'!$E$11)</f>
        <v>-</v>
      </c>
      <c r="V33" s="155" t="str">
        <f>IF(V25="-","-",SUM(V25:V27,V29:V32)*'3k_HAP'!$E$11)</f>
        <v>-</v>
      </c>
      <c r="W33" s="155" t="str">
        <f>IF(W25="-","-",SUM(W25:W27,W29:W32)*'3k_HAP'!$E$11)</f>
        <v>-</v>
      </c>
      <c r="X33" s="155" t="str">
        <f>IF(X25="-","-",SUM(X25:X27,X29:X32)*'3k_HAP'!$E$11)</f>
        <v>-</v>
      </c>
      <c r="Y33" s="155" t="str">
        <f>IF(Y25="-","-",SUM(Y25:Y27,Y29:Y32)*'3k_HAP'!$E$11)</f>
        <v>-</v>
      </c>
      <c r="Z33" s="155" t="str">
        <f>IF(Z25="-","-",SUM(Z25:Z27,Z29:Z32)*'3k_HAP'!$E$11)</f>
        <v>-</v>
      </c>
      <c r="AA33" s="138"/>
    </row>
    <row r="34" spans="1:27" s="140" customFormat="1" ht="11.25">
      <c r="A34" s="137">
        <v>11</v>
      </c>
      <c r="B34" s="152" t="s">
        <v>225</v>
      </c>
      <c r="C34" s="152" t="str">
        <f>B34&amp;"_"&amp;D34</f>
        <v>Total_East Midlands</v>
      </c>
      <c r="D34" s="153" t="s">
        <v>94</v>
      </c>
      <c r="E34" s="154"/>
      <c r="F34" s="139"/>
      <c r="G34" s="155">
        <f t="shared" ref="G34:N34" si="2">IF(G25="-","-",SUM(G25:G33))</f>
        <v>575.24594783895304</v>
      </c>
      <c r="H34" s="155">
        <f t="shared" si="2"/>
        <v>548.79358006505322</v>
      </c>
      <c r="I34" s="155">
        <f t="shared" si="2"/>
        <v>567.3821729636345</v>
      </c>
      <c r="J34" s="155">
        <f t="shared" si="2"/>
        <v>555.85274279126486</v>
      </c>
      <c r="K34" s="155">
        <f t="shared" si="2"/>
        <v>607.8617061496368</v>
      </c>
      <c r="L34" s="155">
        <f t="shared" si="2"/>
        <v>600.1302129099131</v>
      </c>
      <c r="M34" s="155">
        <f t="shared" si="2"/>
        <v>662.81975144894568</v>
      </c>
      <c r="N34" s="155">
        <f t="shared" si="2"/>
        <v>687.8588303419823</v>
      </c>
      <c r="O34" s="139"/>
      <c r="P34" s="155">
        <f t="shared" ref="P34:Z34" si="3">IF(P25="-","-",SUM(P25:P33))</f>
        <v>687.8588303419823</v>
      </c>
      <c r="Q34" s="155">
        <f t="shared" si="3"/>
        <v>764.86977692361324</v>
      </c>
      <c r="R34" s="155">
        <f t="shared" si="3"/>
        <v>735.84495939122098</v>
      </c>
      <c r="S34" s="155">
        <f t="shared" si="3"/>
        <v>734.27378966497486</v>
      </c>
      <c r="T34" s="155">
        <f t="shared" si="3"/>
        <v>698.47069678022785</v>
      </c>
      <c r="U34" s="155" t="str">
        <f t="shared" si="3"/>
        <v>-</v>
      </c>
      <c r="V34" s="155" t="str">
        <f t="shared" si="3"/>
        <v>-</v>
      </c>
      <c r="W34" s="155" t="str">
        <f t="shared" si="3"/>
        <v>-</v>
      </c>
      <c r="X34" s="155" t="str">
        <f t="shared" si="3"/>
        <v>-</v>
      </c>
      <c r="Y34" s="155" t="str">
        <f t="shared" si="3"/>
        <v>-</v>
      </c>
      <c r="Z34" s="155" t="str">
        <f t="shared" si="3"/>
        <v>-</v>
      </c>
      <c r="AA34" s="138"/>
    </row>
    <row r="35" spans="1:27" s="140" customFormat="1" ht="11.25">
      <c r="A35" s="137">
        <v>1</v>
      </c>
      <c r="B35" s="87" t="s">
        <v>155</v>
      </c>
      <c r="C35" s="87" t="s">
        <v>131</v>
      </c>
      <c r="D35" s="150" t="s">
        <v>91</v>
      </c>
      <c r="E35" s="136"/>
      <c r="F35" s="139"/>
      <c r="G35" s="88">
        <f>IF('3a_DF'!H29="-","-",'3a_DF'!H29)</f>
        <v>257.51079589823433</v>
      </c>
      <c r="H35" s="88">
        <f>IF('3a_DF'!I29="-","-",'3a_DF'!I29)</f>
        <v>230.51832879076954</v>
      </c>
      <c r="I35" s="88">
        <f>IF('3a_DF'!J29="-","-",'3a_DF'!J29)</f>
        <v>207.86955005011575</v>
      </c>
      <c r="J35" s="88">
        <f>IF('3a_DF'!K29="-","-",'3a_DF'!K29)</f>
        <v>198.00057588842645</v>
      </c>
      <c r="K35" s="88">
        <f>IF('3a_DF'!L29="-","-",'3a_DF'!L29)</f>
        <v>231.06643631802345</v>
      </c>
      <c r="L35" s="88">
        <f>IF('3a_DF'!M29="-","-",'3a_DF'!M29)</f>
        <v>222.51880940781095</v>
      </c>
      <c r="M35" s="88">
        <f>IF('3a_DF'!N29="-","-",'3a_DF'!N29)</f>
        <v>238.82164682330844</v>
      </c>
      <c r="N35" s="88">
        <f>IF('3a_DF'!O29="-","-",'3a_DF'!O29)</f>
        <v>266.54618358667256</v>
      </c>
      <c r="O35" s="139"/>
      <c r="P35" s="88">
        <f>IF('3a_DF'!Q29="-","-",'3a_DF'!Q29)</f>
        <v>266.54618358667256</v>
      </c>
      <c r="Q35" s="88">
        <f>IF('3a_DF'!R29="-","-",'3a_DF'!R29)</f>
        <v>309.55777766368232</v>
      </c>
      <c r="R35" s="88">
        <f>IF('3a_DF'!S29="-","-",'3a_DF'!S29)</f>
        <v>277.16998848458883</v>
      </c>
      <c r="S35" s="88">
        <f>IF('3a_DF'!T29="-","-",'3a_DF'!T29)</f>
        <v>254.75346138464033</v>
      </c>
      <c r="T35" s="88">
        <f>IF('3a_DF'!U29="-","-",'3a_DF'!U29)</f>
        <v>212.81343464675621</v>
      </c>
      <c r="U35" s="88" t="str">
        <f>IF('3a_DF'!V29="-","-",'3a_DF'!V29)</f>
        <v>-</v>
      </c>
      <c r="V35" s="88" t="str">
        <f>IF('3a_DF'!W29="-","-",'3a_DF'!W29)</f>
        <v>-</v>
      </c>
      <c r="W35" s="88" t="str">
        <f>IF('3a_DF'!X29="-","-",'3a_DF'!X29)</f>
        <v>-</v>
      </c>
      <c r="X35" s="88" t="str">
        <f>IF('3a_DF'!Y29="-","-",'3a_DF'!Y29)</f>
        <v>-</v>
      </c>
      <c r="Y35" s="88" t="str">
        <f>IF('3a_DF'!Z29="-","-",'3a_DF'!Z29)</f>
        <v>-</v>
      </c>
      <c r="Z35" s="88" t="str">
        <f>IF('3a_DF'!AA29="-","-",'3a_DF'!AA29)</f>
        <v>-</v>
      </c>
      <c r="AA35" s="138"/>
    </row>
    <row r="36" spans="1:27" s="140" customFormat="1" ht="11.25">
      <c r="A36" s="137">
        <v>2</v>
      </c>
      <c r="B36" s="87" t="s">
        <v>155</v>
      </c>
      <c r="C36" s="87" t="s">
        <v>133</v>
      </c>
      <c r="D36" s="150" t="s">
        <v>91</v>
      </c>
      <c r="E36" s="136"/>
      <c r="F36" s="139"/>
      <c r="G36" s="88">
        <f>IF('3b_CM'!G29="-","-",'3b_CM'!G29)</f>
        <v>5.9973974657088445E-2</v>
      </c>
      <c r="H36" s="88">
        <f>IF('3b_CM'!H29="-","-",'3b_CM'!H29)</f>
        <v>8.9960961985632665E-2</v>
      </c>
      <c r="I36" s="88">
        <f>IF('3b_CM'!I29="-","-",'3b_CM'!I29)</f>
        <v>0.28327728973414185</v>
      </c>
      <c r="J36" s="88">
        <f>IF('3b_CM'!J29="-","-",'3b_CM'!J29)</f>
        <v>0.28807889503309997</v>
      </c>
      <c r="K36" s="88">
        <f>IF('3b_CM'!K29="-","-",'3b_CM'!K29)</f>
        <v>3.7000258587995032</v>
      </c>
      <c r="L36" s="88">
        <f>IF('3b_CM'!L29="-","-",'3b_CM'!L29)</f>
        <v>3.5893989634558103</v>
      </c>
      <c r="M36" s="88">
        <f>IF('3b_CM'!M29="-","-",'3b_CM'!M29)</f>
        <v>12.700873646217769</v>
      </c>
      <c r="N36" s="88">
        <f>IF('3b_CM'!N29="-","-",'3b_CM'!N29)</f>
        <v>12.073811763058139</v>
      </c>
      <c r="O36" s="139"/>
      <c r="P36" s="88">
        <f>IF('3b_CM'!P29="-","-",'3b_CM'!P29)</f>
        <v>12.073811763058139</v>
      </c>
      <c r="Q36" s="88">
        <f>IF('3b_CM'!Q29="-","-",'3b_CM'!Q29)</f>
        <v>16.247831079086424</v>
      </c>
      <c r="R36" s="88">
        <f>IF('3b_CM'!R29="-","-",'3b_CM'!R29)</f>
        <v>15.60601504808902</v>
      </c>
      <c r="S36" s="88">
        <f>IF('3b_CM'!S29="-","-",'3b_CM'!S29)</f>
        <v>18.53705369524036</v>
      </c>
      <c r="T36" s="88">
        <f>IF('3b_CM'!T29="-","-",'3b_CM'!T29)</f>
        <v>18.888230457310328</v>
      </c>
      <c r="U36" s="88" t="str">
        <f>IF('3b_CM'!U29="-","-",'3b_CM'!U29)</f>
        <v>-</v>
      </c>
      <c r="V36" s="88" t="str">
        <f>IF('3b_CM'!V29="-","-",'3b_CM'!V29)</f>
        <v>-</v>
      </c>
      <c r="W36" s="88" t="str">
        <f>IF('3b_CM'!W29="-","-",'3b_CM'!W29)</f>
        <v>-</v>
      </c>
      <c r="X36" s="88" t="str">
        <f>IF('3b_CM'!X29="-","-",'3b_CM'!X29)</f>
        <v>-</v>
      </c>
      <c r="Y36" s="88" t="str">
        <f>IF('3b_CM'!Y29="-","-",'3b_CM'!Y29)</f>
        <v>-</v>
      </c>
      <c r="Z36" s="88" t="str">
        <f>IF('3b_CM'!Z29="-","-",'3b_CM'!Z29)</f>
        <v>-</v>
      </c>
      <c r="AA36" s="138"/>
    </row>
    <row r="37" spans="1:27" s="140" customFormat="1" ht="11.25">
      <c r="A37" s="137">
        <v>3</v>
      </c>
      <c r="B37" s="87" t="s">
        <v>220</v>
      </c>
      <c r="C37" s="87" t="s">
        <v>134</v>
      </c>
      <c r="D37" s="150" t="s">
        <v>91</v>
      </c>
      <c r="E37" s="136"/>
      <c r="F37" s="139"/>
      <c r="G37" s="88">
        <f>IF('3c_PC'!G30="-","-",'3c_PC'!G30)</f>
        <v>90.736815527100234</v>
      </c>
      <c r="H37" s="88">
        <f>IF('3c_PC'!H30="-","-",'3c_PC'!H30)</f>
        <v>90.709613408220818</v>
      </c>
      <c r="I37" s="88">
        <f>IF('3c_PC'!I30="-","-",'3c_PC'!I30)</f>
        <v>115.04343692123767</v>
      </c>
      <c r="J37" s="88">
        <f>IF('3c_PC'!J30="-","-",'3c_PC'!J30)</f>
        <v>113.80297101379854</v>
      </c>
      <c r="K37" s="88">
        <f>IF('3c_PC'!K30="-","-",'3c_PC'!K30)</f>
        <v>130.55136651406212</v>
      </c>
      <c r="L37" s="88">
        <f>IF('3c_PC'!L30="-","-",'3c_PC'!L30)</f>
        <v>129.35131370051138</v>
      </c>
      <c r="M37" s="88">
        <f>IF('3c_PC'!M30="-","-",'3c_PC'!M30)</f>
        <v>158.13146094168721</v>
      </c>
      <c r="N37" s="88">
        <f>IF('3c_PC'!N30="-","-",'3c_PC'!N30)</f>
        <v>155.24267863089204</v>
      </c>
      <c r="O37" s="139"/>
      <c r="P37" s="88">
        <f>IF('3c_PC'!P30="-","-",'3c_PC'!P30)</f>
        <v>155.24267863089204</v>
      </c>
      <c r="Q37" s="88">
        <f>IF('3c_PC'!Q30="-","-",'3c_PC'!Q30)</f>
        <v>173.93458119995154</v>
      </c>
      <c r="R37" s="88">
        <f>IF('3c_PC'!R30="-","-",'3c_PC'!R30)</f>
        <v>176.65446601512321</v>
      </c>
      <c r="S37" s="88">
        <f>IF('3c_PC'!S30="-","-",'3c_PC'!S30)</f>
        <v>192.96197457269477</v>
      </c>
      <c r="T37" s="88">
        <f>IF('3c_PC'!T30="-","-",'3c_PC'!T30)</f>
        <v>196.583200885628</v>
      </c>
      <c r="U37" s="88" t="str">
        <f>IF('3c_PC'!U30="-","-",'3c_PC'!U30)</f>
        <v>-</v>
      </c>
      <c r="V37" s="88" t="str">
        <f>IF('3c_PC'!V30="-","-",'3c_PC'!V30)</f>
        <v>-</v>
      </c>
      <c r="W37" s="88" t="str">
        <f>IF('3c_PC'!W30="-","-",'3c_PC'!W30)</f>
        <v>-</v>
      </c>
      <c r="X37" s="88" t="str">
        <f>IF('3c_PC'!X30="-","-",'3c_PC'!X30)</f>
        <v>-</v>
      </c>
      <c r="Y37" s="88" t="str">
        <f>IF('3c_PC'!Y30="-","-",'3c_PC'!Y30)</f>
        <v>-</v>
      </c>
      <c r="Z37" s="88" t="str">
        <f>IF('3c_PC'!Z30="-","-",'3c_PC'!Z30)</f>
        <v>-</v>
      </c>
      <c r="AA37" s="138"/>
    </row>
    <row r="38" spans="1:27" s="140" customFormat="1" ht="11.25">
      <c r="A38" s="137">
        <v>4</v>
      </c>
      <c r="B38" s="87" t="s">
        <v>221</v>
      </c>
      <c r="C38" s="87" t="s">
        <v>135</v>
      </c>
      <c r="D38" s="150" t="s">
        <v>91</v>
      </c>
      <c r="E38" s="136"/>
      <c r="F38" s="139"/>
      <c r="G38" s="88">
        <f>IF('3d_NC-Elec'!H58="-","-",'3d_NC-Elec'!H58)</f>
        <v>110.54531622717285</v>
      </c>
      <c r="H38" s="88">
        <f>IF('3d_NC-Elec'!I58="-","-",'3d_NC-Elec'!I58)</f>
        <v>111.55067759199838</v>
      </c>
      <c r="I38" s="88">
        <f>IF('3d_NC-Elec'!J58="-","-",'3d_NC-Elec'!J58)</f>
        <v>124.119909995697</v>
      </c>
      <c r="J38" s="88">
        <f>IF('3d_NC-Elec'!K58="-","-",'3d_NC-Elec'!K58)</f>
        <v>123.36374269200469</v>
      </c>
      <c r="K38" s="88">
        <f>IF('3d_NC-Elec'!L58="-","-",'3d_NC-Elec'!L58)</f>
        <v>109.90215750230416</v>
      </c>
      <c r="L38" s="88">
        <f>IF('3d_NC-Elec'!M58="-","-",'3d_NC-Elec'!M58)</f>
        <v>111.10739887531298</v>
      </c>
      <c r="M38" s="88">
        <f>IF('3d_NC-Elec'!N58="-","-",'3d_NC-Elec'!N58)</f>
        <v>116.3946621602914</v>
      </c>
      <c r="N38" s="88">
        <f>IF('3d_NC-Elec'!O58="-","-",'3d_NC-Elec'!O58)</f>
        <v>115.85372183452623</v>
      </c>
      <c r="O38" s="139"/>
      <c r="P38" s="88">
        <f>IF('3d_NC-Elec'!Q58="-","-",'3d_NC-Elec'!Q58)</f>
        <v>115.85372183452623</v>
      </c>
      <c r="Q38" s="88">
        <f>IF('3d_NC-Elec'!R58="-","-",'3d_NC-Elec'!R58)</f>
        <v>128.51239077263389</v>
      </c>
      <c r="R38" s="88">
        <f>IF('3d_NC-Elec'!S58="-","-",'3d_NC-Elec'!S58)</f>
        <v>129.44389241576127</v>
      </c>
      <c r="S38" s="88">
        <f>IF('3d_NC-Elec'!T58="-","-",'3d_NC-Elec'!T58)</f>
        <v>135.52001714237909</v>
      </c>
      <c r="T38" s="88">
        <f>IF('3d_NC-Elec'!U58="-","-",'3d_NC-Elec'!U58)</f>
        <v>138.77207037844124</v>
      </c>
      <c r="U38" s="88" t="str">
        <f>IF('3d_NC-Elec'!V58="-","-",'3d_NC-Elec'!V58)</f>
        <v>-</v>
      </c>
      <c r="V38" s="88" t="str">
        <f>IF('3d_NC-Elec'!W58="-","-",'3d_NC-Elec'!W58)</f>
        <v>-</v>
      </c>
      <c r="W38" s="88" t="str">
        <f>IF('3d_NC-Elec'!X58="-","-",'3d_NC-Elec'!X58)</f>
        <v>-</v>
      </c>
      <c r="X38" s="88" t="str">
        <f>IF('3d_NC-Elec'!Y58="-","-",'3d_NC-Elec'!Y58)</f>
        <v>-</v>
      </c>
      <c r="Y38" s="88" t="str">
        <f>IF('3d_NC-Elec'!Z58="-","-",'3d_NC-Elec'!Z58)</f>
        <v>-</v>
      </c>
      <c r="Z38" s="88" t="str">
        <f>IF('3d_NC-Elec'!AA58="-","-",'3d_NC-Elec'!AA58)</f>
        <v>-</v>
      </c>
      <c r="AA38" s="138"/>
    </row>
    <row r="39" spans="1:27" s="140" customFormat="1" ht="12.5" customHeight="1">
      <c r="A39" s="137">
        <v>5</v>
      </c>
      <c r="B39" s="87" t="s">
        <v>168</v>
      </c>
      <c r="C39" s="87" t="s">
        <v>136</v>
      </c>
      <c r="D39" s="150" t="s">
        <v>91</v>
      </c>
      <c r="E39" s="136"/>
      <c r="F39" s="139"/>
      <c r="G39" s="88">
        <f>IF('3f_CPIH'!C$16="-","-",'3g_OC_'!$E$10*('3f_CPIH'!C$16/'3f_CPIH'!$G$16))</f>
        <v>76.502677103718199</v>
      </c>
      <c r="H39" s="88">
        <f>IF('3f_CPIH'!D$16="-","-",'3g_OC_'!$E$10*('3f_CPIH'!D$16/'3f_CPIH'!$G$16))</f>
        <v>76.655835616438353</v>
      </c>
      <c r="I39" s="88">
        <f>IF('3f_CPIH'!E$16="-","-",'3g_OC_'!$E$10*('3f_CPIH'!E$16/'3f_CPIH'!$G$16))</f>
        <v>76.885573385518597</v>
      </c>
      <c r="J39" s="88">
        <f>IF('3f_CPIH'!F$16="-","-",'3g_OC_'!$E$10*('3f_CPIH'!F$16/'3f_CPIH'!$G$16))</f>
        <v>77.345048923679059</v>
      </c>
      <c r="K39" s="88">
        <f>IF('3f_CPIH'!G$16="-","-",'3g_OC_'!$E$10*('3f_CPIH'!G$16/'3f_CPIH'!$G$16))</f>
        <v>78.263999999999996</v>
      </c>
      <c r="L39" s="88">
        <f>IF('3f_CPIH'!H$16="-","-",'3g_OC_'!$E$10*('3f_CPIH'!H$16/'3f_CPIH'!$G$16))</f>
        <v>79.259530332681024</v>
      </c>
      <c r="M39" s="88">
        <f>IF('3f_CPIH'!I$16="-","-",'3g_OC_'!$E$10*('3f_CPIH'!I$16/'3f_CPIH'!$G$16))</f>
        <v>80.408219178082177</v>
      </c>
      <c r="N39" s="88">
        <f>IF('3f_CPIH'!J$16="-","-",'3g_OC_'!$E$10*('3f_CPIH'!J$16/'3f_CPIH'!$G$16))</f>
        <v>81.097432485322898</v>
      </c>
      <c r="O39" s="139"/>
      <c r="P39" s="88">
        <f>IF('3f_CPIH'!L$16="-","-",'3g_OC_'!$E$10*('3f_CPIH'!L$16/'3f_CPIH'!$G$16))</f>
        <v>81.097432485322898</v>
      </c>
      <c r="Q39" s="88">
        <f>IF('3f_CPIH'!M$16="-","-",'3g_OC_'!$E$10*('3f_CPIH'!M$16/'3f_CPIH'!$G$16))</f>
        <v>82.016383561643835</v>
      </c>
      <c r="R39" s="88">
        <f>IF('3f_CPIH'!N$16="-","-",'3g_OC_'!$E$10*('3f_CPIH'!N$16/'3f_CPIH'!$G$16))</f>
        <v>82.62901761252445</v>
      </c>
      <c r="S39" s="88">
        <f>IF('3f_CPIH'!O$16="-","-",'3g_OC_'!$E$10*('3f_CPIH'!O$16/'3f_CPIH'!$G$16))</f>
        <v>83.088493150684926</v>
      </c>
      <c r="T39" s="88">
        <f>IF('3f_CPIH'!P$16="-","-",'3g_OC_'!$E$10*('3f_CPIH'!P$16/'3f_CPIH'!$G$16))</f>
        <v>83.318230919765156</v>
      </c>
      <c r="U39" s="88" t="str">
        <f>IF('3f_CPIH'!Q$16="-","-",'3g_OC_'!$E$10*('3f_CPIH'!Q$16/'3f_CPIH'!$G$16))</f>
        <v>-</v>
      </c>
      <c r="V39" s="88" t="str">
        <f>IF('3f_CPIH'!R$16="-","-",'3g_OC_'!$E$10*('3f_CPIH'!R$16/'3f_CPIH'!$G$16))</f>
        <v>-</v>
      </c>
      <c r="W39" s="88" t="str">
        <f>IF('3f_CPIH'!S$16="-","-",'3g_OC_'!$E$10*('3f_CPIH'!S$16/'3f_CPIH'!$G$16))</f>
        <v>-</v>
      </c>
      <c r="X39" s="88" t="str">
        <f>IF('3f_CPIH'!T$16="-","-",'3g_OC_'!$E$10*('3f_CPIH'!T$16/'3f_CPIH'!$G$16))</f>
        <v>-</v>
      </c>
      <c r="Y39" s="88" t="str">
        <f>IF('3f_CPIH'!U$16="-","-",'3g_OC_'!$E$10*('3f_CPIH'!U$16/'3f_CPIH'!$G$16))</f>
        <v>-</v>
      </c>
      <c r="Z39" s="88" t="str">
        <f>IF('3f_CPIH'!V$16="-","-",'3g_OC_'!$E$10*('3f_CPIH'!V$16/'3f_CPIH'!$G$16))</f>
        <v>-</v>
      </c>
      <c r="AA39" s="138"/>
    </row>
    <row r="40" spans="1:27" s="140" customFormat="1" ht="11.25">
      <c r="A40" s="137">
        <v>6</v>
      </c>
      <c r="B40" s="87" t="s">
        <v>168</v>
      </c>
      <c r="C40" s="87" t="s">
        <v>137</v>
      </c>
      <c r="D40" s="150" t="s">
        <v>91</v>
      </c>
      <c r="E40" s="136"/>
      <c r="F40" s="139"/>
      <c r="G40" s="88" t="s">
        <v>132</v>
      </c>
      <c r="H40" s="88" t="s">
        <v>132</v>
      </c>
      <c r="I40" s="88" t="s">
        <v>132</v>
      </c>
      <c r="J40" s="88" t="s">
        <v>132</v>
      </c>
      <c r="K40" s="88">
        <f>IF('3h_SMNCC'!F$29="-","-",'3h_SMNCC'!F$29)</f>
        <v>0</v>
      </c>
      <c r="L40" s="88">
        <f>IF('3h_SMNCC'!G$29="-","-",'3h_SMNCC'!G$29)</f>
        <v>-0.18995176814939541</v>
      </c>
      <c r="M40" s="88">
        <f>IF('3h_SMNCC'!H$29="-","-",'3h_SMNCC'!H$29)</f>
        <v>2.3898674656215144</v>
      </c>
      <c r="N40" s="88">
        <f>IF('3h_SMNCC'!I$29="-","-",'3h_SMNCC'!I$29)</f>
        <v>2.4654635585146529</v>
      </c>
      <c r="O40" s="139"/>
      <c r="P40" s="88">
        <f>IF('3h_SMNCC'!K$29="-","-",'3h_SMNCC'!K$29)</f>
        <v>2.4654635585146529</v>
      </c>
      <c r="Q40" s="88">
        <f>IF('3h_SMNCC'!L$29="-","-",'3h_SMNCC'!L$29)</f>
        <v>4.8850955964817686</v>
      </c>
      <c r="R40" s="88">
        <f>IF('3h_SMNCC'!M$29="-","-",'3h_SMNCC'!M$29)</f>
        <v>4.7480163427765101</v>
      </c>
      <c r="S40" s="88">
        <f>IF('3h_SMNCC'!N$29="-","-",'3h_SMNCC'!N$29)</f>
        <v>7.093641997338695</v>
      </c>
      <c r="T40" s="88">
        <f>IF('3h_SMNCC'!O$29="-","-",'3h_SMNCC'!O$29)</f>
        <v>6.2155900817178944</v>
      </c>
      <c r="U40" s="88" t="str">
        <f>IF('3h_SMNCC'!P$29="-","-",'3h_SMNCC'!P$29)</f>
        <v>-</v>
      </c>
      <c r="V40" s="88" t="str">
        <f>IF('3h_SMNCC'!Q$29="-","-",'3h_SMNCC'!Q$29)</f>
        <v>-</v>
      </c>
      <c r="W40" s="88" t="str">
        <f>IF('3h_SMNCC'!R$29="-","-",'3h_SMNCC'!R$29)</f>
        <v>-</v>
      </c>
      <c r="X40" s="88" t="str">
        <f>IF('3h_SMNCC'!S$29="-","-",'3h_SMNCC'!S$29)</f>
        <v>-</v>
      </c>
      <c r="Y40" s="88" t="str">
        <f>IF('3h_SMNCC'!T$29="-","-",'3h_SMNCC'!T$29)</f>
        <v>-</v>
      </c>
      <c r="Z40" s="88" t="str">
        <f>IF('3h_SMNCC'!U$29="-","-",'3h_SMNCC'!U$29)</f>
        <v>-</v>
      </c>
      <c r="AA40" s="138"/>
    </row>
    <row r="41" spans="1:27" s="140" customFormat="1" ht="11.25">
      <c r="A41" s="137">
        <v>7</v>
      </c>
      <c r="B41" s="87" t="s">
        <v>168</v>
      </c>
      <c r="C41" s="87" t="s">
        <v>124</v>
      </c>
      <c r="D41" s="150" t="s">
        <v>91</v>
      </c>
      <c r="E41" s="136"/>
      <c r="F41" s="139"/>
      <c r="G41" s="88">
        <f>IF('3f_CPIH'!C$16="-","-",'3i_PPM'!$G$10*('3f_CPIH'!C$16/'3f_CPIH'!$G$16))</f>
        <v>23.857918590998043</v>
      </c>
      <c r="H41" s="88">
        <f>IF('3f_CPIH'!D$16="-","-",'3i_PPM'!$G$10*('3f_CPIH'!D$16/'3f_CPIH'!$G$16))</f>
        <v>23.905682191780819</v>
      </c>
      <c r="I41" s="88">
        <f>IF('3f_CPIH'!E$16="-","-",'3i_PPM'!$G$10*('3f_CPIH'!E$16/'3f_CPIH'!$G$16))</f>
        <v>23.977327592954992</v>
      </c>
      <c r="J41" s="88">
        <f>IF('3f_CPIH'!F$16="-","-",'3i_PPM'!$G$10*('3f_CPIH'!F$16/'3f_CPIH'!$G$16))</f>
        <v>24.120618395303325</v>
      </c>
      <c r="K41" s="88">
        <f>IF('3f_CPIH'!G$16="-","-",'3i_PPM'!$G$10*('3f_CPIH'!G$16/'3f_CPIH'!$G$16))</f>
        <v>24.4072</v>
      </c>
      <c r="L41" s="88">
        <f>IF('3f_CPIH'!H$16="-","-",'3i_PPM'!$G$10*('3f_CPIH'!H$16/'3f_CPIH'!$G$16))</f>
        <v>24.717663405088064</v>
      </c>
      <c r="M41" s="88">
        <f>IF('3f_CPIH'!I$16="-","-",'3i_PPM'!$G$10*('3f_CPIH'!I$16/'3f_CPIH'!$G$16))</f>
        <v>25.075890410958902</v>
      </c>
      <c r="N41" s="88">
        <f>IF('3f_CPIH'!J$16="-","-",'3i_PPM'!$G$10*('3f_CPIH'!J$16/'3f_CPIH'!$G$16))</f>
        <v>25.290826614481411</v>
      </c>
      <c r="O41" s="139"/>
      <c r="P41" s="88">
        <f>IF('3f_CPIH'!L$16="-","-",'3i_PPM'!$G$10*('3f_CPIH'!L$16/'3f_CPIH'!$G$16))</f>
        <v>25.290826614481411</v>
      </c>
      <c r="Q41" s="88">
        <f>IF('3f_CPIH'!M$16="-","-",'3i_PPM'!$G$10*('3f_CPIH'!M$16/'3f_CPIH'!$G$16))</f>
        <v>25.577408219178082</v>
      </c>
      <c r="R41" s="88">
        <f>IF('3f_CPIH'!N$16="-","-",'3i_PPM'!$G$10*('3f_CPIH'!N$16/'3f_CPIH'!$G$16))</f>
        <v>25.768462622309197</v>
      </c>
      <c r="S41" s="88">
        <f>IF('3f_CPIH'!O$16="-","-",'3i_PPM'!$G$10*('3f_CPIH'!O$16/'3f_CPIH'!$G$16))</f>
        <v>25.911753424657533</v>
      </c>
      <c r="T41" s="88">
        <f>IF('3f_CPIH'!P$16="-","-",'3i_PPM'!$G$10*('3f_CPIH'!P$16/'3f_CPIH'!$G$16))</f>
        <v>25.983398825831699</v>
      </c>
      <c r="U41" s="88" t="str">
        <f>IF('3f_CPIH'!Q$16="-","-",'3i_PPM'!$G$10*('3f_CPIH'!Q$16/'3f_CPIH'!$G$16))</f>
        <v>-</v>
      </c>
      <c r="V41" s="88" t="str">
        <f>IF('3f_CPIH'!R$16="-","-",'3i_PPM'!$G$10*('3f_CPIH'!R$16/'3f_CPIH'!$G$16))</f>
        <v>-</v>
      </c>
      <c r="W41" s="88" t="str">
        <f>IF('3f_CPIH'!S$16="-","-",'3i_PPM'!$G$10*('3f_CPIH'!S$16/'3f_CPIH'!$G$16))</f>
        <v>-</v>
      </c>
      <c r="X41" s="88" t="str">
        <f>IF('3f_CPIH'!T$16="-","-",'3i_PPM'!$G$10*('3f_CPIH'!T$16/'3f_CPIH'!$G$16))</f>
        <v>-</v>
      </c>
      <c r="Y41" s="88" t="str">
        <f>IF('3f_CPIH'!U$16="-","-",'3i_PPM'!$G$10*('3f_CPIH'!U$16/'3f_CPIH'!$G$16))</f>
        <v>-</v>
      </c>
      <c r="Z41" s="88" t="str">
        <f>IF('3f_CPIH'!V$16="-","-",'3i_PPM'!$G$10*('3f_CPIH'!V$16/'3f_CPIH'!$G$16))</f>
        <v>-</v>
      </c>
      <c r="AA41" s="138"/>
    </row>
    <row r="42" spans="1:27" s="140" customFormat="1" ht="11.25">
      <c r="A42" s="137">
        <v>9</v>
      </c>
      <c r="B42" s="87" t="s">
        <v>138</v>
      </c>
      <c r="C42" s="87" t="s">
        <v>222</v>
      </c>
      <c r="D42" s="157" t="s">
        <v>91</v>
      </c>
      <c r="E42" s="136"/>
      <c r="F42" s="139"/>
      <c r="G42" s="88">
        <f>IF(G35="-","-",SUM(G35:G41)*'3j_EBIT'!$E$10)</f>
        <v>10.830847016130186</v>
      </c>
      <c r="H42" s="88">
        <f>IF(H35="-","-",SUM(H35:H41)*'3j_EBIT'!$E$10)</f>
        <v>10.331474148933196</v>
      </c>
      <c r="I42" s="88">
        <f>IF(I35="-","-",SUM(I35:I41)*'3j_EBIT'!$E$10)</f>
        <v>10.617132329156481</v>
      </c>
      <c r="J42" s="88">
        <f>IF(J35="-","-",SUM(J35:J41)*'3j_EBIT'!$E$10)</f>
        <v>10.39908662153409</v>
      </c>
      <c r="K42" s="88">
        <f>IF(K35="-","-",SUM(K35:K41)*'3j_EBIT'!$E$10)</f>
        <v>11.192596494189688</v>
      </c>
      <c r="L42" s="88">
        <f>IF(L35="-","-",SUM(L35:L41)*'3j_EBIT'!$E$10)</f>
        <v>11.046619427370853</v>
      </c>
      <c r="M42" s="88">
        <f>IF(M35="-","-",SUM(M35:M41)*'3j_EBIT'!$E$10)</f>
        <v>12.27781331628761</v>
      </c>
      <c r="N42" s="88">
        <f>IF(N35="-","-",SUM(N35:N41)*'3j_EBIT'!$E$10)</f>
        <v>12.755186054594127</v>
      </c>
      <c r="O42" s="139"/>
      <c r="P42" s="88">
        <f>IF(P35="-","-",SUM(P35:P41)*'3j_EBIT'!$E$10)</f>
        <v>12.755186054594127</v>
      </c>
      <c r="Q42" s="88">
        <f>IF(Q35="-","-",SUM(Q35:Q41)*'3j_EBIT'!$E$10)</f>
        <v>14.346487074018595</v>
      </c>
      <c r="R42" s="88">
        <f>IF(R35="-","-",SUM(R35:R41)*'3j_EBIT'!$E$10)</f>
        <v>13.79040062022543</v>
      </c>
      <c r="S42" s="88">
        <f>IF(S35="-","-",SUM(S35:S41)*'3j_EBIT'!$E$10)</f>
        <v>13.903636345480368</v>
      </c>
      <c r="T42" s="88">
        <f>IF(T35="-","-",SUM(T35:T41)*'3j_EBIT'!$E$10)</f>
        <v>13.220096257193486</v>
      </c>
      <c r="U42" s="88" t="str">
        <f>IF(U35="-","-",SUM(U35:U41)*'3j_EBIT'!$E$10)</f>
        <v>-</v>
      </c>
      <c r="V42" s="88" t="str">
        <f>IF(V35="-","-",SUM(V35:V41)*'3j_EBIT'!$E$10)</f>
        <v>-</v>
      </c>
      <c r="W42" s="88" t="str">
        <f>IF(W35="-","-",SUM(W35:W41)*'3j_EBIT'!$E$10)</f>
        <v>-</v>
      </c>
      <c r="X42" s="88" t="str">
        <f>IF(X35="-","-",SUM(X35:X41)*'3j_EBIT'!$E$10)</f>
        <v>-</v>
      </c>
      <c r="Y42" s="88" t="str">
        <f>IF(Y35="-","-",SUM(Y35:Y41)*'3j_EBIT'!$E$10)</f>
        <v>-</v>
      </c>
      <c r="Z42" s="88" t="str">
        <f>IF(Z35="-","-",SUM(Z35:Z41)*'3j_EBIT'!$E$10)</f>
        <v>-</v>
      </c>
      <c r="AA42" s="138"/>
    </row>
    <row r="43" spans="1:27" s="140" customFormat="1" ht="11.25">
      <c r="A43" s="137">
        <v>10</v>
      </c>
      <c r="B43" s="87" t="s">
        <v>223</v>
      </c>
      <c r="C43" s="151" t="s">
        <v>224</v>
      </c>
      <c r="D43" s="157" t="s">
        <v>91</v>
      </c>
      <c r="E43" s="150"/>
      <c r="F43" s="139"/>
      <c r="G43" s="88">
        <f>IF(G35="-","-",SUM(G35:G37,G39:G42)*'3k_HAP'!$E$11)</f>
        <v>6.7275252705707809</v>
      </c>
      <c r="H43" s="88">
        <f>IF(H35="-","-",SUM(H35:H37,H39:H42)*'3k_HAP'!$E$11)</f>
        <v>6.327999715424518</v>
      </c>
      <c r="I43" s="88">
        <f>IF(I35="-","-",SUM(I35:I37,I39:I42)*'3k_HAP'!$E$11)</f>
        <v>6.3640956727035949</v>
      </c>
      <c r="J43" s="88">
        <f>IF(J35="-","-",SUM(J35:J37,J39:J42)*'3k_HAP'!$E$11)</f>
        <v>6.2071453557407574</v>
      </c>
      <c r="K43" s="88">
        <f>IF(K35="-","-",SUM(K35:K37,K39:K42)*'3k_HAP'!$E$11)</f>
        <v>7.0156981743346796</v>
      </c>
      <c r="L43" s="88">
        <f>IF(L35="-","-",SUM(L35:L37,L39:L42)*'3k_HAP'!$E$11)</f>
        <v>6.8855654273662417</v>
      </c>
      <c r="M43" s="88">
        <f>IF(M35="-","-",SUM(M35:M37,M39:M42)*'3k_HAP'!$E$11)</f>
        <v>7.7568863046626584</v>
      </c>
      <c r="N43" s="88">
        <f>IF(N35="-","-",SUM(N35:N37,N39:N42)*'3k_HAP'!$E$11)</f>
        <v>8.1326594422160561</v>
      </c>
      <c r="O43" s="139"/>
      <c r="P43" s="88">
        <f>IF(P35="-","-",SUM(P35:P37,P39:P42)*'3k_HAP'!$E$11)</f>
        <v>8.1326594422160561</v>
      </c>
      <c r="Q43" s="88">
        <f>IF(Q35="-","-",SUM(Q35:Q37,Q39:Q42)*'3k_HAP'!$E$11)</f>
        <v>9.1735464282931769</v>
      </c>
      <c r="R43" s="88">
        <f>IF(R35="-","-",SUM(R35:R37,R39:R42)*'3k_HAP'!$E$11)</f>
        <v>8.7313999755228657</v>
      </c>
      <c r="S43" s="88">
        <f>IF(S35="-","-",SUM(S35:S37,S39:S42)*'3k_HAP'!$E$11)</f>
        <v>8.7296964633301606</v>
      </c>
      <c r="T43" s="88">
        <f>IF(T35="-","-",SUM(T35:T37,T39:T42)*'3k_HAP'!$E$11)</f>
        <v>8.1553617677484045</v>
      </c>
      <c r="U43" s="88" t="str">
        <f>IF(U35="-","-",SUM(U35:U37,U39:U42)*'3k_HAP'!$E$11)</f>
        <v>-</v>
      </c>
      <c r="V43" s="88" t="str">
        <f>IF(V35="-","-",SUM(V35:V37,V39:V42)*'3k_HAP'!$E$11)</f>
        <v>-</v>
      </c>
      <c r="W43" s="88" t="str">
        <f>IF(W35="-","-",SUM(W35:W37,W39:W42)*'3k_HAP'!$E$11)</f>
        <v>-</v>
      </c>
      <c r="X43" s="88" t="str">
        <f>IF(X35="-","-",SUM(X35:X37,X39:X42)*'3k_HAP'!$E$11)</f>
        <v>-</v>
      </c>
      <c r="Y43" s="88" t="str">
        <f>IF(Y35="-","-",SUM(Y35:Y37,Y39:Y42)*'3k_HAP'!$E$11)</f>
        <v>-</v>
      </c>
      <c r="Z43" s="88" t="str">
        <f>IF(Z35="-","-",SUM(Z35:Z37,Z39:Z42)*'3k_HAP'!$E$11)</f>
        <v>-</v>
      </c>
      <c r="AA43" s="138"/>
    </row>
    <row r="44" spans="1:27" s="140" customFormat="1" ht="11.25">
      <c r="A44" s="137">
        <v>11</v>
      </c>
      <c r="B44" s="87" t="s">
        <v>225</v>
      </c>
      <c r="C44" s="87" t="str">
        <f>B44&amp;"_"&amp;D44</f>
        <v>Total_London</v>
      </c>
      <c r="D44" s="157" t="s">
        <v>91</v>
      </c>
      <c r="E44" s="136"/>
      <c r="F44" s="139"/>
      <c r="G44" s="88">
        <f t="shared" ref="G44:N44" si="4">IF(G35="-","-",SUM(G35:G43))</f>
        <v>576.77186960858171</v>
      </c>
      <c r="H44" s="88">
        <f t="shared" si="4"/>
        <v>550.0895724255513</v>
      </c>
      <c r="I44" s="88">
        <f t="shared" si="4"/>
        <v>565.16030323711823</v>
      </c>
      <c r="J44" s="88">
        <f t="shared" si="4"/>
        <v>553.52726778551994</v>
      </c>
      <c r="K44" s="88">
        <f t="shared" si="4"/>
        <v>596.09948086171369</v>
      </c>
      <c r="L44" s="88">
        <f t="shared" si="4"/>
        <v>588.28634777144782</v>
      </c>
      <c r="M44" s="88">
        <f t="shared" si="4"/>
        <v>653.95732024711765</v>
      </c>
      <c r="N44" s="88">
        <f t="shared" si="4"/>
        <v>679.45796397027812</v>
      </c>
      <c r="O44" s="139"/>
      <c r="P44" s="88">
        <f t="shared" ref="P44:Z44" si="5">IF(P35="-","-",SUM(P35:P43))</f>
        <v>679.45796397027812</v>
      </c>
      <c r="Q44" s="88">
        <f t="shared" si="5"/>
        <v>764.25150159496957</v>
      </c>
      <c r="R44" s="88">
        <f t="shared" si="5"/>
        <v>734.54165913692088</v>
      </c>
      <c r="S44" s="88">
        <f t="shared" si="5"/>
        <v>740.49972817644618</v>
      </c>
      <c r="T44" s="88">
        <f t="shared" si="5"/>
        <v>703.9496142203925</v>
      </c>
      <c r="U44" s="88" t="str">
        <f t="shared" si="5"/>
        <v>-</v>
      </c>
      <c r="V44" s="88" t="str">
        <f t="shared" si="5"/>
        <v>-</v>
      </c>
      <c r="W44" s="88" t="str">
        <f t="shared" si="5"/>
        <v>-</v>
      </c>
      <c r="X44" s="88" t="str">
        <f t="shared" si="5"/>
        <v>-</v>
      </c>
      <c r="Y44" s="88" t="str">
        <f t="shared" si="5"/>
        <v>-</v>
      </c>
      <c r="Z44" s="88" t="str">
        <f t="shared" si="5"/>
        <v>-</v>
      </c>
      <c r="AA44" s="138"/>
    </row>
    <row r="45" spans="1:27" s="140" customFormat="1" ht="11.25">
      <c r="A45" s="137">
        <v>1</v>
      </c>
      <c r="B45" s="152" t="s">
        <v>155</v>
      </c>
      <c r="C45" s="152" t="s">
        <v>131</v>
      </c>
      <c r="D45" s="158" t="s">
        <v>90</v>
      </c>
      <c r="E45" s="154"/>
      <c r="F45" s="139"/>
      <c r="G45" s="155">
        <f>IF('3a_DF'!H30="-","-",'3a_DF'!H30)</f>
        <v>260.46759170384576</v>
      </c>
      <c r="H45" s="155">
        <f>IF('3a_DF'!I30="-","-",'3a_DF'!I30)</f>
        <v>233.16519113029824</v>
      </c>
      <c r="I45" s="155">
        <f>IF('3a_DF'!J30="-","-",'3a_DF'!J30)</f>
        <v>210.25635411228563</v>
      </c>
      <c r="J45" s="155">
        <f>IF('3a_DF'!K30="-","-",'3a_DF'!K30)</f>
        <v>200.2740622106345</v>
      </c>
      <c r="K45" s="155">
        <f>IF('3a_DF'!L30="-","-",'3a_DF'!L30)</f>
        <v>233.71959214917823</v>
      </c>
      <c r="L45" s="155">
        <f>IF('3a_DF'!M30="-","-",'3a_DF'!M30)</f>
        <v>225.07381949984091</v>
      </c>
      <c r="M45" s="155">
        <f>IF('3a_DF'!N30="-","-",'3a_DF'!N30)</f>
        <v>240.31704711393527</v>
      </c>
      <c r="N45" s="155">
        <f>IF('3a_DF'!O30="-","-",'3a_DF'!O30)</f>
        <v>268.21518321758077</v>
      </c>
      <c r="O45" s="139"/>
      <c r="P45" s="155">
        <f>IF('3a_DF'!Q30="-","-",'3a_DF'!Q30)</f>
        <v>268.21518321758077</v>
      </c>
      <c r="Q45" s="155">
        <f>IF('3a_DF'!R30="-","-",'3a_DF'!R30)</f>
        <v>311.70389339714734</v>
      </c>
      <c r="R45" s="155">
        <f>IF('3a_DF'!S30="-","-",'3a_DF'!S30)</f>
        <v>279.0849371729239</v>
      </c>
      <c r="S45" s="155">
        <f>IF('3a_DF'!T30="-","-",'3a_DF'!T30)</f>
        <v>256.88152171824601</v>
      </c>
      <c r="T45" s="155">
        <f>IF('3a_DF'!U30="-","-",'3a_DF'!U30)</f>
        <v>214.58733983309946</v>
      </c>
      <c r="U45" s="155" t="str">
        <f>IF('3a_DF'!V30="-","-",'3a_DF'!V30)</f>
        <v>-</v>
      </c>
      <c r="V45" s="155" t="str">
        <f>IF('3a_DF'!W30="-","-",'3a_DF'!W30)</f>
        <v>-</v>
      </c>
      <c r="W45" s="155" t="str">
        <f>IF('3a_DF'!X30="-","-",'3a_DF'!X30)</f>
        <v>-</v>
      </c>
      <c r="X45" s="155" t="str">
        <f>IF('3a_DF'!Y30="-","-",'3a_DF'!Y30)</f>
        <v>-</v>
      </c>
      <c r="Y45" s="155" t="str">
        <f>IF('3a_DF'!Z30="-","-",'3a_DF'!Z30)</f>
        <v>-</v>
      </c>
      <c r="Z45" s="155" t="str">
        <f>IF('3a_DF'!AA30="-","-",'3a_DF'!AA30)</f>
        <v>-</v>
      </c>
      <c r="AA45" s="138"/>
    </row>
    <row r="46" spans="1:27" s="140" customFormat="1" ht="11.25">
      <c r="A46" s="137">
        <v>2</v>
      </c>
      <c r="B46" s="152" t="s">
        <v>155</v>
      </c>
      <c r="C46" s="152" t="s">
        <v>133</v>
      </c>
      <c r="D46" s="158" t="s">
        <v>90</v>
      </c>
      <c r="E46" s="154"/>
      <c r="F46" s="139"/>
      <c r="G46" s="155">
        <f>IF('3b_CM'!G30="-","-",'3b_CM'!G30)</f>
        <v>6.1339502313215229E-2</v>
      </c>
      <c r="H46" s="155">
        <f>IF('3b_CM'!H30="-","-",'3b_CM'!H30)</f>
        <v>9.2009253469822833E-2</v>
      </c>
      <c r="I46" s="155">
        <f>IF('3b_CM'!I30="-","-",'3b_CM'!I30)</f>
        <v>0.28972713695031077</v>
      </c>
      <c r="J46" s="155">
        <f>IF('3b_CM'!J30="-","-",'3b_CM'!J30)</f>
        <v>0.29463806841727797</v>
      </c>
      <c r="K46" s="155">
        <f>IF('3b_CM'!K30="-","-",'3b_CM'!K30)</f>
        <v>3.7842705277157025</v>
      </c>
      <c r="L46" s="155">
        <f>IF('3b_CM'!L30="-","-",'3b_CM'!L30)</f>
        <v>3.6711248050645486</v>
      </c>
      <c r="M46" s="155">
        <f>IF('3b_CM'!M30="-","-",'3b_CM'!M30)</f>
        <v>12.864546782952862</v>
      </c>
      <c r="N46" s="155">
        <f>IF('3b_CM'!N30="-","-",'3b_CM'!N30)</f>
        <v>12.229404102503015</v>
      </c>
      <c r="O46" s="139"/>
      <c r="P46" s="155">
        <f>IF('3b_CM'!P30="-","-",'3b_CM'!P30)</f>
        <v>12.229404102503015</v>
      </c>
      <c r="Q46" s="155">
        <f>IF('3b_CM'!Q30="-","-",'3b_CM'!Q30)</f>
        <v>16.407577415023749</v>
      </c>
      <c r="R46" s="155">
        <f>IF('3b_CM'!R30="-","-",'3b_CM'!R30)</f>
        <v>15.759100843440974</v>
      </c>
      <c r="S46" s="155">
        <f>IF('3b_CM'!S30="-","-",'3b_CM'!S30)</f>
        <v>18.899827505440921</v>
      </c>
      <c r="T46" s="155">
        <f>IF('3b_CM'!T30="-","-",'3b_CM'!T30)</f>
        <v>19.257432072154582</v>
      </c>
      <c r="U46" s="155" t="str">
        <f>IF('3b_CM'!U30="-","-",'3b_CM'!U30)</f>
        <v>-</v>
      </c>
      <c r="V46" s="155" t="str">
        <f>IF('3b_CM'!V30="-","-",'3b_CM'!V30)</f>
        <v>-</v>
      </c>
      <c r="W46" s="155" t="str">
        <f>IF('3b_CM'!W30="-","-",'3b_CM'!W30)</f>
        <v>-</v>
      </c>
      <c r="X46" s="155" t="str">
        <f>IF('3b_CM'!X30="-","-",'3b_CM'!X30)</f>
        <v>-</v>
      </c>
      <c r="Y46" s="155" t="str">
        <f>IF('3b_CM'!Y30="-","-",'3b_CM'!Y30)</f>
        <v>-</v>
      </c>
      <c r="Z46" s="155" t="str">
        <f>IF('3b_CM'!Z30="-","-",'3b_CM'!Z30)</f>
        <v>-</v>
      </c>
      <c r="AA46" s="138"/>
    </row>
    <row r="47" spans="1:27" s="140" customFormat="1" ht="11.25">
      <c r="A47" s="137">
        <v>3</v>
      </c>
      <c r="B47" s="152" t="s">
        <v>220</v>
      </c>
      <c r="C47" s="152" t="s">
        <v>134</v>
      </c>
      <c r="D47" s="158" t="s">
        <v>90</v>
      </c>
      <c r="E47" s="154"/>
      <c r="F47" s="139"/>
      <c r="G47" s="155">
        <f>IF('3c_PC'!G31="-","-",'3c_PC'!G31)</f>
        <v>90.750361121481532</v>
      </c>
      <c r="H47" s="155">
        <f>IF('3c_PC'!H31="-","-",'3c_PC'!H31)</f>
        <v>90.722975326243784</v>
      </c>
      <c r="I47" s="155">
        <f>IF('3c_PC'!I31="-","-",'3c_PC'!I31)</f>
        <v>115.10231016971058</v>
      </c>
      <c r="J47" s="155">
        <f>IF('3c_PC'!J31="-","-",'3c_PC'!J31)</f>
        <v>113.84930348025661</v>
      </c>
      <c r="K47" s="155">
        <f>IF('3c_PC'!K31="-","-",'3c_PC'!K31)</f>
        <v>130.70685761070567</v>
      </c>
      <c r="L47" s="155">
        <f>IF('3c_PC'!L31="-","-",'3c_PC'!L31)</f>
        <v>129.48790238282052</v>
      </c>
      <c r="M47" s="155">
        <f>IF('3c_PC'!M31="-","-",'3c_PC'!M31)</f>
        <v>158.28074626311744</v>
      </c>
      <c r="N47" s="155">
        <f>IF('3c_PC'!N31="-","-",'3c_PC'!N31)</f>
        <v>155.3737006602951</v>
      </c>
      <c r="O47" s="139"/>
      <c r="P47" s="155">
        <f>IF('3c_PC'!P31="-","-",'3c_PC'!P31)</f>
        <v>155.3737006602951</v>
      </c>
      <c r="Q47" s="155">
        <f>IF('3c_PC'!Q31="-","-",'3c_PC'!Q31)</f>
        <v>174.1447126513759</v>
      </c>
      <c r="R47" s="155">
        <f>IF('3c_PC'!R31="-","-",'3c_PC'!R31)</f>
        <v>176.87109289312485</v>
      </c>
      <c r="S47" s="155">
        <f>IF('3c_PC'!S31="-","-",'3c_PC'!S31)</f>
        <v>193.32937027416159</v>
      </c>
      <c r="T47" s="155">
        <f>IF('3c_PC'!T31="-","-",'3c_PC'!T31)</f>
        <v>196.98884896082149</v>
      </c>
      <c r="U47" s="155" t="str">
        <f>IF('3c_PC'!U31="-","-",'3c_PC'!U31)</f>
        <v>-</v>
      </c>
      <c r="V47" s="155" t="str">
        <f>IF('3c_PC'!V31="-","-",'3c_PC'!V31)</f>
        <v>-</v>
      </c>
      <c r="W47" s="155" t="str">
        <f>IF('3c_PC'!W31="-","-",'3c_PC'!W31)</f>
        <v>-</v>
      </c>
      <c r="X47" s="155" t="str">
        <f>IF('3c_PC'!X31="-","-",'3c_PC'!X31)</f>
        <v>-</v>
      </c>
      <c r="Y47" s="155" t="str">
        <f>IF('3c_PC'!Y31="-","-",'3c_PC'!Y31)</f>
        <v>-</v>
      </c>
      <c r="Z47" s="155" t="str">
        <f>IF('3c_PC'!Z31="-","-",'3c_PC'!Z31)</f>
        <v>-</v>
      </c>
      <c r="AA47" s="138"/>
    </row>
    <row r="48" spans="1:27" s="140" customFormat="1" ht="11.25">
      <c r="A48" s="137">
        <v>4</v>
      </c>
      <c r="B48" s="152" t="s">
        <v>221</v>
      </c>
      <c r="C48" s="152" t="s">
        <v>135</v>
      </c>
      <c r="D48" s="158" t="s">
        <v>90</v>
      </c>
      <c r="E48" s="154"/>
      <c r="F48" s="139"/>
      <c r="G48" s="155">
        <f>IF('3d_NC-Elec'!H59="-","-",'3d_NC-Elec'!H59)</f>
        <v>163.52075774204974</v>
      </c>
      <c r="H48" s="155">
        <f>IF('3d_NC-Elec'!I59="-","-",'3d_NC-Elec'!I59)</f>
        <v>164.53766288800597</v>
      </c>
      <c r="I48" s="155">
        <f>IF('3d_NC-Elec'!J59="-","-",'3d_NC-Elec'!J59)</f>
        <v>158.04556234532978</v>
      </c>
      <c r="J48" s="155">
        <f>IF('3d_NC-Elec'!K59="-","-",'3d_NC-Elec'!K59)</f>
        <v>157.28071256172785</v>
      </c>
      <c r="K48" s="155">
        <f>IF('3d_NC-Elec'!L59="-","-",'3d_NC-Elec'!L59)</f>
        <v>161.97693568197934</v>
      </c>
      <c r="L48" s="155">
        <f>IF('3d_NC-Elec'!M59="-","-",'3d_NC-Elec'!M59)</f>
        <v>163.19601590249755</v>
      </c>
      <c r="M48" s="155">
        <f>IF('3d_NC-Elec'!N59="-","-",'3d_NC-Elec'!N59)</f>
        <v>164.49100843123352</v>
      </c>
      <c r="N48" s="155">
        <f>IF('3d_NC-Elec'!O59="-","-",'3d_NC-Elec'!O59)</f>
        <v>163.94668096560429</v>
      </c>
      <c r="O48" s="139"/>
      <c r="P48" s="155">
        <f>IF('3d_NC-Elec'!Q59="-","-",'3d_NC-Elec'!Q59)</f>
        <v>163.94668096560429</v>
      </c>
      <c r="Q48" s="155">
        <f>IF('3d_NC-Elec'!R59="-","-",'3d_NC-Elec'!R59)</f>
        <v>183.48741088286067</v>
      </c>
      <c r="R48" s="155">
        <f>IF('3d_NC-Elec'!S59="-","-",'3d_NC-Elec'!S59)</f>
        <v>184.42059252657737</v>
      </c>
      <c r="S48" s="155">
        <f>IF('3d_NC-Elec'!T59="-","-",'3d_NC-Elec'!T59)</f>
        <v>191.19060048783135</v>
      </c>
      <c r="T48" s="155">
        <f>IF('3d_NC-Elec'!U59="-","-",'3d_NC-Elec'!U59)</f>
        <v>194.45463072198299</v>
      </c>
      <c r="U48" s="155" t="str">
        <f>IF('3d_NC-Elec'!V59="-","-",'3d_NC-Elec'!V59)</f>
        <v>-</v>
      </c>
      <c r="V48" s="155" t="str">
        <f>IF('3d_NC-Elec'!W59="-","-",'3d_NC-Elec'!W59)</f>
        <v>-</v>
      </c>
      <c r="W48" s="155" t="str">
        <f>IF('3d_NC-Elec'!X59="-","-",'3d_NC-Elec'!X59)</f>
        <v>-</v>
      </c>
      <c r="X48" s="155" t="str">
        <f>IF('3d_NC-Elec'!Y59="-","-",'3d_NC-Elec'!Y59)</f>
        <v>-</v>
      </c>
      <c r="Y48" s="155" t="str">
        <f>IF('3d_NC-Elec'!Z59="-","-",'3d_NC-Elec'!Z59)</f>
        <v>-</v>
      </c>
      <c r="Z48" s="155" t="str">
        <f>IF('3d_NC-Elec'!AA59="-","-",'3d_NC-Elec'!AA59)</f>
        <v>-</v>
      </c>
      <c r="AA48" s="138"/>
    </row>
    <row r="49" spans="1:27" s="140" customFormat="1" ht="11.25">
      <c r="A49" s="137">
        <v>5</v>
      </c>
      <c r="B49" s="152" t="s">
        <v>168</v>
      </c>
      <c r="C49" s="152" t="s">
        <v>136</v>
      </c>
      <c r="D49" s="158" t="s">
        <v>90</v>
      </c>
      <c r="E49" s="154"/>
      <c r="F49" s="139"/>
      <c r="G49" s="155">
        <f>IF('3f_CPIH'!C$16="-","-",'3g_OC_'!$E$10*('3f_CPIH'!C$16/'3f_CPIH'!$G$16))</f>
        <v>76.502677103718199</v>
      </c>
      <c r="H49" s="155">
        <f>IF('3f_CPIH'!D$16="-","-",'3g_OC_'!$E$10*('3f_CPIH'!D$16/'3f_CPIH'!$G$16))</f>
        <v>76.655835616438353</v>
      </c>
      <c r="I49" s="155">
        <f>IF('3f_CPIH'!E$16="-","-",'3g_OC_'!$E$10*('3f_CPIH'!E$16/'3f_CPIH'!$G$16))</f>
        <v>76.885573385518597</v>
      </c>
      <c r="J49" s="155">
        <f>IF('3f_CPIH'!F$16="-","-",'3g_OC_'!$E$10*('3f_CPIH'!F$16/'3f_CPIH'!$G$16))</f>
        <v>77.345048923679059</v>
      </c>
      <c r="K49" s="155">
        <f>IF('3f_CPIH'!G$16="-","-",'3g_OC_'!$E$10*('3f_CPIH'!G$16/'3f_CPIH'!$G$16))</f>
        <v>78.263999999999996</v>
      </c>
      <c r="L49" s="155">
        <f>IF('3f_CPIH'!H$16="-","-",'3g_OC_'!$E$10*('3f_CPIH'!H$16/'3f_CPIH'!$G$16))</f>
        <v>79.259530332681024</v>
      </c>
      <c r="M49" s="155">
        <f>IF('3f_CPIH'!I$16="-","-",'3g_OC_'!$E$10*('3f_CPIH'!I$16/'3f_CPIH'!$G$16))</f>
        <v>80.408219178082177</v>
      </c>
      <c r="N49" s="155">
        <f>IF('3f_CPIH'!J$16="-","-",'3g_OC_'!$E$10*('3f_CPIH'!J$16/'3f_CPIH'!$G$16))</f>
        <v>81.097432485322898</v>
      </c>
      <c r="O49" s="139"/>
      <c r="P49" s="155">
        <f>IF('3f_CPIH'!L$16="-","-",'3g_OC_'!$E$10*('3f_CPIH'!L$16/'3f_CPIH'!$G$16))</f>
        <v>81.097432485322898</v>
      </c>
      <c r="Q49" s="155">
        <f>IF('3f_CPIH'!M$16="-","-",'3g_OC_'!$E$10*('3f_CPIH'!M$16/'3f_CPIH'!$G$16))</f>
        <v>82.016383561643835</v>
      </c>
      <c r="R49" s="155">
        <f>IF('3f_CPIH'!N$16="-","-",'3g_OC_'!$E$10*('3f_CPIH'!N$16/'3f_CPIH'!$G$16))</f>
        <v>82.62901761252445</v>
      </c>
      <c r="S49" s="155">
        <f>IF('3f_CPIH'!O$16="-","-",'3g_OC_'!$E$10*('3f_CPIH'!O$16/'3f_CPIH'!$G$16))</f>
        <v>83.088493150684926</v>
      </c>
      <c r="T49" s="155">
        <f>IF('3f_CPIH'!P$16="-","-",'3g_OC_'!$E$10*('3f_CPIH'!P$16/'3f_CPIH'!$G$16))</f>
        <v>83.318230919765156</v>
      </c>
      <c r="U49" s="155" t="str">
        <f>IF('3f_CPIH'!Q$16="-","-",'3g_OC_'!$E$10*('3f_CPIH'!Q$16/'3f_CPIH'!$G$16))</f>
        <v>-</v>
      </c>
      <c r="V49" s="155" t="str">
        <f>IF('3f_CPIH'!R$16="-","-",'3g_OC_'!$E$10*('3f_CPIH'!R$16/'3f_CPIH'!$G$16))</f>
        <v>-</v>
      </c>
      <c r="W49" s="155" t="str">
        <f>IF('3f_CPIH'!S$16="-","-",'3g_OC_'!$E$10*('3f_CPIH'!S$16/'3f_CPIH'!$G$16))</f>
        <v>-</v>
      </c>
      <c r="X49" s="155" t="str">
        <f>IF('3f_CPIH'!T$16="-","-",'3g_OC_'!$E$10*('3f_CPIH'!T$16/'3f_CPIH'!$G$16))</f>
        <v>-</v>
      </c>
      <c r="Y49" s="155" t="str">
        <f>IF('3f_CPIH'!U$16="-","-",'3g_OC_'!$E$10*('3f_CPIH'!U$16/'3f_CPIH'!$G$16))</f>
        <v>-</v>
      </c>
      <c r="Z49" s="155" t="str">
        <f>IF('3f_CPIH'!V$16="-","-",'3g_OC_'!$E$10*('3f_CPIH'!V$16/'3f_CPIH'!$G$16))</f>
        <v>-</v>
      </c>
      <c r="AA49" s="138"/>
    </row>
    <row r="50" spans="1:27" s="140" customFormat="1" ht="11.25">
      <c r="A50" s="137">
        <v>6</v>
      </c>
      <c r="B50" s="152" t="s">
        <v>168</v>
      </c>
      <c r="C50" s="152" t="s">
        <v>137</v>
      </c>
      <c r="D50" s="158" t="s">
        <v>90</v>
      </c>
      <c r="E50" s="154"/>
      <c r="F50" s="139"/>
      <c r="G50" s="155" t="s">
        <v>132</v>
      </c>
      <c r="H50" s="155" t="s">
        <v>132</v>
      </c>
      <c r="I50" s="155" t="s">
        <v>132</v>
      </c>
      <c r="J50" s="155" t="s">
        <v>132</v>
      </c>
      <c r="K50" s="155">
        <f>IF('3h_SMNCC'!F$29="-","-",'3h_SMNCC'!F$29)</f>
        <v>0</v>
      </c>
      <c r="L50" s="155">
        <f>IF('3h_SMNCC'!G$29="-","-",'3h_SMNCC'!G$29)</f>
        <v>-0.18995176814939541</v>
      </c>
      <c r="M50" s="155">
        <f>IF('3h_SMNCC'!H$29="-","-",'3h_SMNCC'!H$29)</f>
        <v>2.3898674656215144</v>
      </c>
      <c r="N50" s="155">
        <f>IF('3h_SMNCC'!I$29="-","-",'3h_SMNCC'!I$29)</f>
        <v>2.4654635585146529</v>
      </c>
      <c r="O50" s="139"/>
      <c r="P50" s="155">
        <f>IF('3h_SMNCC'!K$29="-","-",'3h_SMNCC'!K$29)</f>
        <v>2.4654635585146529</v>
      </c>
      <c r="Q50" s="155">
        <f>IF('3h_SMNCC'!L$29="-","-",'3h_SMNCC'!L$29)</f>
        <v>4.8850955964817686</v>
      </c>
      <c r="R50" s="155">
        <f>IF('3h_SMNCC'!M$29="-","-",'3h_SMNCC'!M$29)</f>
        <v>4.7480163427765101</v>
      </c>
      <c r="S50" s="155">
        <f>IF('3h_SMNCC'!N$29="-","-",'3h_SMNCC'!N$29)</f>
        <v>7.093641997338695</v>
      </c>
      <c r="T50" s="155">
        <f>IF('3h_SMNCC'!O$29="-","-",'3h_SMNCC'!O$29)</f>
        <v>6.2155900817178944</v>
      </c>
      <c r="U50" s="155" t="str">
        <f>IF('3h_SMNCC'!P$29="-","-",'3h_SMNCC'!P$29)</f>
        <v>-</v>
      </c>
      <c r="V50" s="155" t="str">
        <f>IF('3h_SMNCC'!Q$29="-","-",'3h_SMNCC'!Q$29)</f>
        <v>-</v>
      </c>
      <c r="W50" s="155" t="str">
        <f>IF('3h_SMNCC'!R$29="-","-",'3h_SMNCC'!R$29)</f>
        <v>-</v>
      </c>
      <c r="X50" s="155" t="str">
        <f>IF('3h_SMNCC'!S$29="-","-",'3h_SMNCC'!S$29)</f>
        <v>-</v>
      </c>
      <c r="Y50" s="155" t="str">
        <f>IF('3h_SMNCC'!T$29="-","-",'3h_SMNCC'!T$29)</f>
        <v>-</v>
      </c>
      <c r="Z50" s="155" t="str">
        <f>IF('3h_SMNCC'!U$29="-","-",'3h_SMNCC'!U$29)</f>
        <v>-</v>
      </c>
      <c r="AA50" s="138"/>
    </row>
    <row r="51" spans="1:27" s="140" customFormat="1" ht="12.5" customHeight="1">
      <c r="A51" s="137">
        <v>7</v>
      </c>
      <c r="B51" s="152" t="s">
        <v>168</v>
      </c>
      <c r="C51" s="152" t="s">
        <v>124</v>
      </c>
      <c r="D51" s="158" t="s">
        <v>90</v>
      </c>
      <c r="E51" s="154"/>
      <c r="F51" s="139"/>
      <c r="G51" s="155">
        <f>IF('3f_CPIH'!C$16="-","-",'3i_PPM'!$G$10*('3f_CPIH'!C$16/'3f_CPIH'!$G$16))</f>
        <v>23.857918590998043</v>
      </c>
      <c r="H51" s="155">
        <f>IF('3f_CPIH'!D$16="-","-",'3i_PPM'!$G$10*('3f_CPIH'!D$16/'3f_CPIH'!$G$16))</f>
        <v>23.905682191780819</v>
      </c>
      <c r="I51" s="155">
        <f>IF('3f_CPIH'!E$16="-","-",'3i_PPM'!$G$10*('3f_CPIH'!E$16/'3f_CPIH'!$G$16))</f>
        <v>23.977327592954992</v>
      </c>
      <c r="J51" s="155">
        <f>IF('3f_CPIH'!F$16="-","-",'3i_PPM'!$G$10*('3f_CPIH'!F$16/'3f_CPIH'!$G$16))</f>
        <v>24.120618395303325</v>
      </c>
      <c r="K51" s="155">
        <f>IF('3f_CPIH'!G$16="-","-",'3i_PPM'!$G$10*('3f_CPIH'!G$16/'3f_CPIH'!$G$16))</f>
        <v>24.4072</v>
      </c>
      <c r="L51" s="155">
        <f>IF('3f_CPIH'!H$16="-","-",'3i_PPM'!$G$10*('3f_CPIH'!H$16/'3f_CPIH'!$G$16))</f>
        <v>24.717663405088064</v>
      </c>
      <c r="M51" s="155">
        <f>IF('3f_CPIH'!I$16="-","-",'3i_PPM'!$G$10*('3f_CPIH'!I$16/'3f_CPIH'!$G$16))</f>
        <v>25.075890410958902</v>
      </c>
      <c r="N51" s="155">
        <f>IF('3f_CPIH'!J$16="-","-",'3i_PPM'!$G$10*('3f_CPIH'!J$16/'3f_CPIH'!$G$16))</f>
        <v>25.290826614481411</v>
      </c>
      <c r="O51" s="139"/>
      <c r="P51" s="155">
        <f>IF('3f_CPIH'!L$16="-","-",'3i_PPM'!$G$10*('3f_CPIH'!L$16/'3f_CPIH'!$G$16))</f>
        <v>25.290826614481411</v>
      </c>
      <c r="Q51" s="155">
        <f>IF('3f_CPIH'!M$16="-","-",'3i_PPM'!$G$10*('3f_CPIH'!M$16/'3f_CPIH'!$G$16))</f>
        <v>25.577408219178082</v>
      </c>
      <c r="R51" s="155">
        <f>IF('3f_CPIH'!N$16="-","-",'3i_PPM'!$G$10*('3f_CPIH'!N$16/'3f_CPIH'!$G$16))</f>
        <v>25.768462622309197</v>
      </c>
      <c r="S51" s="155">
        <f>IF('3f_CPIH'!O$16="-","-",'3i_PPM'!$G$10*('3f_CPIH'!O$16/'3f_CPIH'!$G$16))</f>
        <v>25.911753424657533</v>
      </c>
      <c r="T51" s="155">
        <f>IF('3f_CPIH'!P$16="-","-",'3i_PPM'!$G$10*('3f_CPIH'!P$16/'3f_CPIH'!$G$16))</f>
        <v>25.983398825831699</v>
      </c>
      <c r="U51" s="155" t="str">
        <f>IF('3f_CPIH'!Q$16="-","-",'3i_PPM'!$G$10*('3f_CPIH'!Q$16/'3f_CPIH'!$G$16))</f>
        <v>-</v>
      </c>
      <c r="V51" s="155" t="str">
        <f>IF('3f_CPIH'!R$16="-","-",'3i_PPM'!$G$10*('3f_CPIH'!R$16/'3f_CPIH'!$G$16))</f>
        <v>-</v>
      </c>
      <c r="W51" s="155" t="str">
        <f>IF('3f_CPIH'!S$16="-","-",'3i_PPM'!$G$10*('3f_CPIH'!S$16/'3f_CPIH'!$G$16))</f>
        <v>-</v>
      </c>
      <c r="X51" s="155" t="str">
        <f>IF('3f_CPIH'!T$16="-","-",'3i_PPM'!$G$10*('3f_CPIH'!T$16/'3f_CPIH'!$G$16))</f>
        <v>-</v>
      </c>
      <c r="Y51" s="155" t="str">
        <f>IF('3f_CPIH'!U$16="-","-",'3i_PPM'!$G$10*('3f_CPIH'!U$16/'3f_CPIH'!$G$16))</f>
        <v>-</v>
      </c>
      <c r="Z51" s="155" t="str">
        <f>IF('3f_CPIH'!V$16="-","-",'3i_PPM'!$G$10*('3f_CPIH'!V$16/'3f_CPIH'!$G$16))</f>
        <v>-</v>
      </c>
      <c r="AA51" s="138"/>
    </row>
    <row r="52" spans="1:27" s="140" customFormat="1" ht="11.25">
      <c r="A52" s="137">
        <v>9</v>
      </c>
      <c r="B52" s="152" t="s">
        <v>138</v>
      </c>
      <c r="C52" s="152" t="s">
        <v>222</v>
      </c>
      <c r="D52" s="158" t="s">
        <v>90</v>
      </c>
      <c r="E52" s="154"/>
      <c r="F52" s="139"/>
      <c r="G52" s="155">
        <f>IF(G45="-","-",SUM(G45:G51)*'3j_EBIT'!$E$10)</f>
        <v>11.914431387165024</v>
      </c>
      <c r="H52" s="155">
        <f>IF(H45="-","-",SUM(H45:H51)*'3j_EBIT'!$E$10)</f>
        <v>11.409288974875997</v>
      </c>
      <c r="I52" s="155">
        <f>IF(I45="-","-",SUM(I45:I51)*'3j_EBIT'!$E$10)</f>
        <v>11.32169716265758</v>
      </c>
      <c r="J52" s="155">
        <f>IF(J45="-","-",SUM(J45:J51)*'3j_EBIT'!$E$10)</f>
        <v>11.101047782339878</v>
      </c>
      <c r="K52" s="155">
        <f>IF(K45="-","-",SUM(K45:K51)*'3j_EBIT'!$E$10)</f>
        <v>12.257210322418805</v>
      </c>
      <c r="L52" s="155">
        <f>IF(L45="-","-",SUM(L45:L51)*'3j_EBIT'!$E$10)</f>
        <v>12.109185513115046</v>
      </c>
      <c r="M52" s="155">
        <f>IF(M45="-","-",SUM(M45:M51)*'3j_EBIT'!$E$10)</f>
        <v>13.244367643109822</v>
      </c>
      <c r="N52" s="155">
        <f>IF(N45="-","-",SUM(N45:N51)*'3j_EBIT'!$E$10)</f>
        <v>13.724526818992121</v>
      </c>
      <c r="O52" s="139"/>
      <c r="P52" s="155">
        <f>IF(P45="-","-",SUM(P45:P51)*'3j_EBIT'!$E$10)</f>
        <v>13.724526818992121</v>
      </c>
      <c r="Q52" s="155">
        <f>IF(Q45="-","-",SUM(Q45:Q51)*'3j_EBIT'!$E$10)</f>
        <v>15.459973026024841</v>
      </c>
      <c r="R52" s="155">
        <f>IF(R45="-","-",SUM(R45:R51)*'3j_EBIT'!$E$10)</f>
        <v>14.899438669224901</v>
      </c>
      <c r="S52" s="155">
        <f>IF(S45="-","-",SUM(S45:S51)*'3j_EBIT'!$E$10)</f>
        <v>15.037222399358335</v>
      </c>
      <c r="T52" s="155">
        <f>IF(T45="-","-",SUM(T45:T51)*'3j_EBIT'!$E$10)</f>
        <v>14.34792037037295</v>
      </c>
      <c r="U52" s="155" t="str">
        <f>IF(U45="-","-",SUM(U45:U51)*'3j_EBIT'!$E$10)</f>
        <v>-</v>
      </c>
      <c r="V52" s="155" t="str">
        <f>IF(V45="-","-",SUM(V45:V51)*'3j_EBIT'!$E$10)</f>
        <v>-</v>
      </c>
      <c r="W52" s="155" t="str">
        <f>IF(W45="-","-",SUM(W45:W51)*'3j_EBIT'!$E$10)</f>
        <v>-</v>
      </c>
      <c r="X52" s="155" t="str">
        <f>IF(X45="-","-",SUM(X45:X51)*'3j_EBIT'!$E$10)</f>
        <v>-</v>
      </c>
      <c r="Y52" s="155" t="str">
        <f>IF(Y45="-","-",SUM(Y45:Y51)*'3j_EBIT'!$E$10)</f>
        <v>-</v>
      </c>
      <c r="Z52" s="155" t="str">
        <f>IF(Z45="-","-",SUM(Z45:Z51)*'3j_EBIT'!$E$10)</f>
        <v>-</v>
      </c>
      <c r="AA52" s="138"/>
    </row>
    <row r="53" spans="1:27" s="140" customFormat="1" ht="11.25">
      <c r="A53" s="137">
        <v>10</v>
      </c>
      <c r="B53" s="152" t="s">
        <v>223</v>
      </c>
      <c r="C53" s="156" t="s">
        <v>224</v>
      </c>
      <c r="D53" s="158" t="s">
        <v>90</v>
      </c>
      <c r="E53" s="153"/>
      <c r="F53" s="139"/>
      <c r="G53" s="155">
        <f>IF(G45="-","-",SUM(G45:G47,G49:G52)*'3k_HAP'!$E$11)</f>
        <v>6.7868987904748082</v>
      </c>
      <c r="H53" s="155">
        <f>IF(H45="-","-",SUM(H45:H47,H49:H52)*'3k_HAP'!$E$11)</f>
        <v>6.3827583346815802</v>
      </c>
      <c r="I53" s="155">
        <f>IF(I45="-","-",SUM(I45:I47,I49:I52)*'3k_HAP'!$E$11)</f>
        <v>6.4103128001490974</v>
      </c>
      <c r="J53" s="155">
        <f>IF(J45="-","-",SUM(J45:J47,J49:J52)*'3k_HAP'!$E$11)</f>
        <v>6.2514832688384931</v>
      </c>
      <c r="K53" s="155">
        <f>IF(K45="-","-",SUM(K45:K47,K49:K52)*'3k_HAP'!$E$11)</f>
        <v>7.0736400112612792</v>
      </c>
      <c r="L53" s="155">
        <f>IF(L45="-","-",SUM(L45:L47,L49:L52)*'3k_HAP'!$E$11)</f>
        <v>6.9417267031297154</v>
      </c>
      <c r="M53" s="155">
        <f>IF(M45="-","-",SUM(M45:M47,M49:M52)*'3k_HAP'!$E$11)</f>
        <v>7.7975138070027272</v>
      </c>
      <c r="N53" s="155">
        <f>IF(N45="-","-",SUM(N45:N47,N49:N52)*'3k_HAP'!$E$11)</f>
        <v>8.1754837049180367</v>
      </c>
      <c r="O53" s="139"/>
      <c r="P53" s="155">
        <f>IF(P45="-","-",SUM(P45:P47,P49:P52)*'3k_HAP'!$E$11)</f>
        <v>8.1754837049180367</v>
      </c>
      <c r="Q53" s="155">
        <f>IF(Q45="-","-",SUM(Q45:Q47,Q49:Q52)*'3k_HAP'!$E$11)</f>
        <v>9.2266856372549242</v>
      </c>
      <c r="R53" s="155">
        <f>IF(R45="-","-",SUM(R45:R47,R49:R52)*'3k_HAP'!$E$11)</f>
        <v>8.7810871285947503</v>
      </c>
      <c r="S53" s="155">
        <f>IF(S45="-","-",SUM(S45:S47,S49:S52)*'3k_HAP'!$E$11)</f>
        <v>8.7881406399096296</v>
      </c>
      <c r="T53" s="155">
        <f>IF(T45="-","-",SUM(T45:T47,T49:T52)*'3k_HAP'!$E$11)</f>
        <v>8.2091905607345588</v>
      </c>
      <c r="U53" s="155" t="str">
        <f>IF(U45="-","-",SUM(U45:U47,U49:U52)*'3k_HAP'!$E$11)</f>
        <v>-</v>
      </c>
      <c r="V53" s="155" t="str">
        <f>IF(V45="-","-",SUM(V45:V47,V49:V52)*'3k_HAP'!$E$11)</f>
        <v>-</v>
      </c>
      <c r="W53" s="155" t="str">
        <f>IF(W45="-","-",SUM(W45:W47,W49:W52)*'3k_HAP'!$E$11)</f>
        <v>-</v>
      </c>
      <c r="X53" s="155" t="str">
        <f>IF(X45="-","-",SUM(X45:X47,X49:X52)*'3k_HAP'!$E$11)</f>
        <v>-</v>
      </c>
      <c r="Y53" s="155" t="str">
        <f>IF(Y45="-","-",SUM(Y45:Y47,Y49:Y52)*'3k_HAP'!$E$11)</f>
        <v>-</v>
      </c>
      <c r="Z53" s="155" t="str">
        <f>IF(Z45="-","-",SUM(Z45:Z47,Z49:Z52)*'3k_HAP'!$E$11)</f>
        <v>-</v>
      </c>
      <c r="AA53" s="138"/>
    </row>
    <row r="54" spans="1:27" s="140" customFormat="1" ht="11.25">
      <c r="A54" s="137">
        <v>11</v>
      </c>
      <c r="B54" s="152" t="s">
        <v>225</v>
      </c>
      <c r="C54" s="152" t="str">
        <f>B54&amp;"_"&amp;D54</f>
        <v>Total_N Wales and Mersey</v>
      </c>
      <c r="D54" s="158" t="s">
        <v>90</v>
      </c>
      <c r="E54" s="154"/>
      <c r="F54" s="139"/>
      <c r="G54" s="155">
        <f t="shared" ref="G54:N54" si="6">IF(G45="-","-",SUM(G45:G53))</f>
        <v>633.86197594204623</v>
      </c>
      <c r="H54" s="155">
        <f t="shared" si="6"/>
        <v>606.87140371579449</v>
      </c>
      <c r="I54" s="155">
        <f t="shared" si="6"/>
        <v>602.28886470555653</v>
      </c>
      <c r="J54" s="155">
        <f t="shared" si="6"/>
        <v>590.5169146911968</v>
      </c>
      <c r="K54" s="155">
        <f t="shared" si="6"/>
        <v>652.18970630325907</v>
      </c>
      <c r="L54" s="155">
        <f t="shared" si="6"/>
        <v>644.26701677608798</v>
      </c>
      <c r="M54" s="155">
        <f t="shared" si="6"/>
        <v>704.86920709601418</v>
      </c>
      <c r="N54" s="155">
        <f t="shared" si="6"/>
        <v>730.51870212821223</v>
      </c>
      <c r="O54" s="139"/>
      <c r="P54" s="155">
        <f t="shared" ref="P54:Z54" si="7">IF(P45="-","-",SUM(P45:P53))</f>
        <v>730.51870212821223</v>
      </c>
      <c r="Q54" s="155">
        <f t="shared" si="7"/>
        <v>822.90914038699111</v>
      </c>
      <c r="R54" s="155">
        <f t="shared" si="7"/>
        <v>792.96174581149694</v>
      </c>
      <c r="S54" s="155">
        <f t="shared" si="7"/>
        <v>800.22057159762903</v>
      </c>
      <c r="T54" s="155">
        <f t="shared" si="7"/>
        <v>763.36258234648085</v>
      </c>
      <c r="U54" s="155" t="str">
        <f t="shared" si="7"/>
        <v>-</v>
      </c>
      <c r="V54" s="155" t="str">
        <f t="shared" si="7"/>
        <v>-</v>
      </c>
      <c r="W54" s="155" t="str">
        <f t="shared" si="7"/>
        <v>-</v>
      </c>
      <c r="X54" s="155" t="str">
        <f t="shared" si="7"/>
        <v>-</v>
      </c>
      <c r="Y54" s="155" t="str">
        <f t="shared" si="7"/>
        <v>-</v>
      </c>
      <c r="Z54" s="155" t="str">
        <f t="shared" si="7"/>
        <v>-</v>
      </c>
      <c r="AA54" s="138"/>
    </row>
    <row r="55" spans="1:27" s="140" customFormat="1" ht="11.25">
      <c r="A55" s="137">
        <v>1</v>
      </c>
      <c r="B55" s="87" t="s">
        <v>155</v>
      </c>
      <c r="C55" s="87" t="s">
        <v>131</v>
      </c>
      <c r="D55" s="157" t="s">
        <v>95</v>
      </c>
      <c r="E55" s="136"/>
      <c r="F55" s="139"/>
      <c r="G55" s="88">
        <f>IF('3a_DF'!H31="-","-",'3a_DF'!H31)</f>
        <v>255.68421167606365</v>
      </c>
      <c r="H55" s="88">
        <f>IF('3a_DF'!I31="-","-",'3a_DF'!I31)</f>
        <v>228.88320844242975</v>
      </c>
      <c r="I55" s="88">
        <f>IF('3a_DF'!J31="-","-",'3a_DF'!J31)</f>
        <v>206.39508277946462</v>
      </c>
      <c r="J55" s="88">
        <f>IF('3a_DF'!K31="-","-",'3a_DF'!K31)</f>
        <v>196.59611155660309</v>
      </c>
      <c r="K55" s="88">
        <f>IF('3a_DF'!L31="-","-",'3a_DF'!L31)</f>
        <v>229.42742811497121</v>
      </c>
      <c r="L55" s="88">
        <f>IF('3a_DF'!M31="-","-",'3a_DF'!M31)</f>
        <v>220.94043151890429</v>
      </c>
      <c r="M55" s="88">
        <f>IF('3a_DF'!N31="-","-",'3a_DF'!N31)</f>
        <v>235.81729371787185</v>
      </c>
      <c r="N55" s="88">
        <f>IF('3a_DF'!O31="-","-",'3a_DF'!O31)</f>
        <v>263.19305850336156</v>
      </c>
      <c r="O55" s="139"/>
      <c r="P55" s="88">
        <f>IF('3a_DF'!Q31="-","-",'3a_DF'!Q31)</f>
        <v>263.19305850336156</v>
      </c>
      <c r="Q55" s="88">
        <f>IF('3a_DF'!R31="-","-",'3a_DF'!R31)</f>
        <v>305.9800838216521</v>
      </c>
      <c r="R55" s="88">
        <f>IF('3a_DF'!S31="-","-",'3a_DF'!S31)</f>
        <v>273.98928802978378</v>
      </c>
      <c r="S55" s="88">
        <f>IF('3a_DF'!T31="-","-",'3a_DF'!T31)</f>
        <v>252.96481223256606</v>
      </c>
      <c r="T55" s="88">
        <f>IF('3a_DF'!U31="-","-",'3a_DF'!U31)</f>
        <v>211.33626930671991</v>
      </c>
      <c r="U55" s="88" t="str">
        <f>IF('3a_DF'!V31="-","-",'3a_DF'!V31)</f>
        <v>-</v>
      </c>
      <c r="V55" s="88" t="str">
        <f>IF('3a_DF'!W31="-","-",'3a_DF'!W31)</f>
        <v>-</v>
      </c>
      <c r="W55" s="88" t="str">
        <f>IF('3a_DF'!X31="-","-",'3a_DF'!X31)</f>
        <v>-</v>
      </c>
      <c r="X55" s="88" t="str">
        <f>IF('3a_DF'!Y31="-","-",'3a_DF'!Y31)</f>
        <v>-</v>
      </c>
      <c r="Y55" s="88" t="str">
        <f>IF('3a_DF'!Z31="-","-",'3a_DF'!Z31)</f>
        <v>-</v>
      </c>
      <c r="Z55" s="88" t="str">
        <f>IF('3a_DF'!AA31="-","-",'3a_DF'!AA31)</f>
        <v>-</v>
      </c>
      <c r="AA55" s="138"/>
    </row>
    <row r="56" spans="1:27" s="140" customFormat="1" ht="11.25">
      <c r="A56" s="137">
        <v>2</v>
      </c>
      <c r="B56" s="87" t="s">
        <v>155</v>
      </c>
      <c r="C56" s="87" t="s">
        <v>133</v>
      </c>
      <c r="D56" s="157" t="s">
        <v>95</v>
      </c>
      <c r="E56" s="136"/>
      <c r="F56" s="139"/>
      <c r="G56" s="88">
        <f>IF('3b_CM'!G31="-","-",'3b_CM'!G31)</f>
        <v>5.9373142488392754E-2</v>
      </c>
      <c r="H56" s="88">
        <f>IF('3b_CM'!H31="-","-",'3b_CM'!H31)</f>
        <v>8.9059713732589127E-2</v>
      </c>
      <c r="I56" s="88">
        <f>IF('3b_CM'!I31="-","-",'3b_CM'!I31)</f>
        <v>0.28043935695902794</v>
      </c>
      <c r="J56" s="88">
        <f>IF('3b_CM'!J31="-","-",'3b_CM'!J31)</f>
        <v>0.28519285874406208</v>
      </c>
      <c r="K56" s="88">
        <f>IF('3b_CM'!K31="-","-",'3b_CM'!K31)</f>
        <v>3.6629582044763804</v>
      </c>
      <c r="L56" s="88">
        <f>IF('3b_CM'!L31="-","-",'3b_CM'!L31)</f>
        <v>3.5534395931479712</v>
      </c>
      <c r="M56" s="88">
        <f>IF('3b_CM'!M31="-","-",'3b_CM'!M31)</f>
        <v>12.42000229066795</v>
      </c>
      <c r="N56" s="88">
        <f>IF('3b_CM'!N31="-","-",'3b_CM'!N31)</f>
        <v>11.806807463117455</v>
      </c>
      <c r="O56" s="139"/>
      <c r="P56" s="88">
        <f>IF('3b_CM'!P31="-","-",'3b_CM'!P31)</f>
        <v>11.806807463117455</v>
      </c>
      <c r="Q56" s="88">
        <f>IF('3b_CM'!Q31="-","-",'3b_CM'!Q31)</f>
        <v>15.856462264293087</v>
      </c>
      <c r="R56" s="88">
        <f>IF('3b_CM'!R31="-","-",'3b_CM'!R31)</f>
        <v>15.230011644987618</v>
      </c>
      <c r="S56" s="88">
        <f>IF('3b_CM'!S31="-","-",'3b_CM'!S31)</f>
        <v>18.26024058740331</v>
      </c>
      <c r="T56" s="88">
        <f>IF('3b_CM'!T31="-","-",'3b_CM'!T31)</f>
        <v>18.606096829399728</v>
      </c>
      <c r="U56" s="88" t="str">
        <f>IF('3b_CM'!U31="-","-",'3b_CM'!U31)</f>
        <v>-</v>
      </c>
      <c r="V56" s="88" t="str">
        <f>IF('3b_CM'!V31="-","-",'3b_CM'!V31)</f>
        <v>-</v>
      </c>
      <c r="W56" s="88" t="str">
        <f>IF('3b_CM'!W31="-","-",'3b_CM'!W31)</f>
        <v>-</v>
      </c>
      <c r="X56" s="88" t="str">
        <f>IF('3b_CM'!X31="-","-",'3b_CM'!X31)</f>
        <v>-</v>
      </c>
      <c r="Y56" s="88" t="str">
        <f>IF('3b_CM'!Y31="-","-",'3b_CM'!Y31)</f>
        <v>-</v>
      </c>
      <c r="Z56" s="88" t="str">
        <f>IF('3b_CM'!Z31="-","-",'3b_CM'!Z31)</f>
        <v>-</v>
      </c>
      <c r="AA56" s="138"/>
    </row>
    <row r="57" spans="1:27" s="140" customFormat="1" ht="11.25">
      <c r="A57" s="137">
        <v>3</v>
      </c>
      <c r="B57" s="87" t="s">
        <v>220</v>
      </c>
      <c r="C57" s="87" t="s">
        <v>134</v>
      </c>
      <c r="D57" s="157" t="s">
        <v>95</v>
      </c>
      <c r="E57" s="136"/>
      <c r="F57" s="139"/>
      <c r="G57" s="88">
        <f>IF('3c_PC'!G32="-","-",'3c_PC'!G32)</f>
        <v>90.728447956652246</v>
      </c>
      <c r="H57" s="88">
        <f>IF('3c_PC'!H32="-","-",'3c_PC'!H32)</f>
        <v>90.70135930003957</v>
      </c>
      <c r="I57" s="88">
        <f>IF('3c_PC'!I32="-","-",'3c_PC'!I32)</f>
        <v>115.00706783297443</v>
      </c>
      <c r="J57" s="88">
        <f>IF('3c_PC'!J32="-","-",'3c_PC'!J32)</f>
        <v>113.77434910812336</v>
      </c>
      <c r="K57" s="88">
        <f>IF('3c_PC'!K32="-","-",'3c_PC'!K32)</f>
        <v>130.45531099905753</v>
      </c>
      <c r="L57" s="88">
        <f>IF('3c_PC'!L32="-","-",'3c_PC'!L32)</f>
        <v>129.26693529650524</v>
      </c>
      <c r="M57" s="88">
        <f>IF('3c_PC'!M32="-","-",'3c_PC'!M32)</f>
        <v>157.85791673557029</v>
      </c>
      <c r="N57" s="88">
        <f>IF('3c_PC'!N32="-","-",'3c_PC'!N32)</f>
        <v>155.00640657171593</v>
      </c>
      <c r="O57" s="139"/>
      <c r="P57" s="88">
        <f>IF('3c_PC'!P32="-","-",'3c_PC'!P32)</f>
        <v>155.00640657171593</v>
      </c>
      <c r="Q57" s="88">
        <f>IF('3c_PC'!Q32="-","-",'3c_PC'!Q32)</f>
        <v>173.61262961039927</v>
      </c>
      <c r="R57" s="88">
        <f>IF('3c_PC'!R32="-","-",'3c_PC'!R32)</f>
        <v>176.32397650300604</v>
      </c>
      <c r="S57" s="88">
        <f>IF('3c_PC'!S32="-","-",'3c_PC'!S32)</f>
        <v>192.67858728557701</v>
      </c>
      <c r="T57" s="88">
        <f>IF('3c_PC'!T32="-","-",'3c_PC'!T32)</f>
        <v>196.27378762872695</v>
      </c>
      <c r="U57" s="88" t="str">
        <f>IF('3c_PC'!U32="-","-",'3c_PC'!U32)</f>
        <v>-</v>
      </c>
      <c r="V57" s="88" t="str">
        <f>IF('3c_PC'!V32="-","-",'3c_PC'!V32)</f>
        <v>-</v>
      </c>
      <c r="W57" s="88" t="str">
        <f>IF('3c_PC'!W32="-","-",'3c_PC'!W32)</f>
        <v>-</v>
      </c>
      <c r="X57" s="88" t="str">
        <f>IF('3c_PC'!X32="-","-",'3c_PC'!X32)</f>
        <v>-</v>
      </c>
      <c r="Y57" s="88" t="str">
        <f>IF('3c_PC'!Y32="-","-",'3c_PC'!Y32)</f>
        <v>-</v>
      </c>
      <c r="Z57" s="88" t="str">
        <f>IF('3c_PC'!Z32="-","-",'3c_PC'!Z32)</f>
        <v>-</v>
      </c>
      <c r="AA57" s="138"/>
    </row>
    <row r="58" spans="1:27" s="140" customFormat="1" ht="11.25">
      <c r="A58" s="137">
        <v>4</v>
      </c>
      <c r="B58" s="87" t="s">
        <v>221</v>
      </c>
      <c r="C58" s="87" t="s">
        <v>135</v>
      </c>
      <c r="D58" s="157" t="s">
        <v>95</v>
      </c>
      <c r="E58" s="136"/>
      <c r="F58" s="139"/>
      <c r="G58" s="88">
        <f>IF('3d_NC-Elec'!H60="-","-",'3d_NC-Elec'!H60)</f>
        <v>116.19937976530447</v>
      </c>
      <c r="H58" s="88">
        <f>IF('3d_NC-Elec'!I60="-","-",'3d_NC-Elec'!I60)</f>
        <v>117.19760986714678</v>
      </c>
      <c r="I58" s="88">
        <f>IF('3d_NC-Elec'!J60="-","-",'3d_NC-Elec'!J60)</f>
        <v>135.76275715081815</v>
      </c>
      <c r="J58" s="88">
        <f>IF('3d_NC-Elec'!K60="-","-",'3d_NC-Elec'!K60)</f>
        <v>135.01195351842912</v>
      </c>
      <c r="K58" s="88">
        <f>IF('3d_NC-Elec'!L60="-","-",'3d_NC-Elec'!L60)</f>
        <v>131.14258753630904</v>
      </c>
      <c r="L58" s="88">
        <f>IF('3d_NC-Elec'!M60="-","-",'3d_NC-Elec'!M60)</f>
        <v>132.33927985075059</v>
      </c>
      <c r="M58" s="88">
        <f>IF('3d_NC-Elec'!N60="-","-",'3d_NC-Elec'!N60)</f>
        <v>145.47848001922205</v>
      </c>
      <c r="N58" s="88">
        <f>IF('3d_NC-Elec'!O60="-","-",'3d_NC-Elec'!O60)</f>
        <v>144.94434467017982</v>
      </c>
      <c r="O58" s="139"/>
      <c r="P58" s="88">
        <f>IF('3d_NC-Elec'!Q60="-","-",'3d_NC-Elec'!Q60)</f>
        <v>144.94434467017982</v>
      </c>
      <c r="Q58" s="88">
        <f>IF('3d_NC-Elec'!R60="-","-",'3d_NC-Elec'!R60)</f>
        <v>149.30129697869432</v>
      </c>
      <c r="R58" s="88">
        <f>IF('3d_NC-Elec'!S60="-","-",'3d_NC-Elec'!S60)</f>
        <v>150.12972439965961</v>
      </c>
      <c r="S58" s="88">
        <f>IF('3d_NC-Elec'!T60="-","-",'3d_NC-Elec'!T60)</f>
        <v>143.56920344878219</v>
      </c>
      <c r="T58" s="88">
        <f>IF('3d_NC-Elec'!U60="-","-",'3d_NC-Elec'!U60)</f>
        <v>146.7155753822239</v>
      </c>
      <c r="U58" s="88" t="str">
        <f>IF('3d_NC-Elec'!V60="-","-",'3d_NC-Elec'!V60)</f>
        <v>-</v>
      </c>
      <c r="V58" s="88" t="str">
        <f>IF('3d_NC-Elec'!W60="-","-",'3d_NC-Elec'!W60)</f>
        <v>-</v>
      </c>
      <c r="W58" s="88" t="str">
        <f>IF('3d_NC-Elec'!X60="-","-",'3d_NC-Elec'!X60)</f>
        <v>-</v>
      </c>
      <c r="X58" s="88" t="str">
        <f>IF('3d_NC-Elec'!Y60="-","-",'3d_NC-Elec'!Y60)</f>
        <v>-</v>
      </c>
      <c r="Y58" s="88" t="str">
        <f>IF('3d_NC-Elec'!Z60="-","-",'3d_NC-Elec'!Z60)</f>
        <v>-</v>
      </c>
      <c r="Z58" s="88" t="str">
        <f>IF('3d_NC-Elec'!AA60="-","-",'3d_NC-Elec'!AA60)</f>
        <v>-</v>
      </c>
      <c r="AA58" s="138"/>
    </row>
    <row r="59" spans="1:27" s="140" customFormat="1" ht="11.25">
      <c r="A59" s="137">
        <v>5</v>
      </c>
      <c r="B59" s="87" t="s">
        <v>168</v>
      </c>
      <c r="C59" s="87" t="s">
        <v>136</v>
      </c>
      <c r="D59" s="157" t="s">
        <v>95</v>
      </c>
      <c r="E59" s="136"/>
      <c r="F59" s="139"/>
      <c r="G59" s="88">
        <f>IF('3f_CPIH'!C$16="-","-",'3g_OC_'!$E$10*('3f_CPIH'!C$16/'3f_CPIH'!$G$16))</f>
        <v>76.502677103718199</v>
      </c>
      <c r="H59" s="88">
        <f>IF('3f_CPIH'!D$16="-","-",'3g_OC_'!$E$10*('3f_CPIH'!D$16/'3f_CPIH'!$G$16))</f>
        <v>76.655835616438353</v>
      </c>
      <c r="I59" s="88">
        <f>IF('3f_CPIH'!E$16="-","-",'3g_OC_'!$E$10*('3f_CPIH'!E$16/'3f_CPIH'!$G$16))</f>
        <v>76.885573385518597</v>
      </c>
      <c r="J59" s="88">
        <f>IF('3f_CPIH'!F$16="-","-",'3g_OC_'!$E$10*('3f_CPIH'!F$16/'3f_CPIH'!$G$16))</f>
        <v>77.345048923679059</v>
      </c>
      <c r="K59" s="88">
        <f>IF('3f_CPIH'!G$16="-","-",'3g_OC_'!$E$10*('3f_CPIH'!G$16/'3f_CPIH'!$G$16))</f>
        <v>78.263999999999996</v>
      </c>
      <c r="L59" s="88">
        <f>IF('3f_CPIH'!H$16="-","-",'3g_OC_'!$E$10*('3f_CPIH'!H$16/'3f_CPIH'!$G$16))</f>
        <v>79.259530332681024</v>
      </c>
      <c r="M59" s="88">
        <f>IF('3f_CPIH'!I$16="-","-",'3g_OC_'!$E$10*('3f_CPIH'!I$16/'3f_CPIH'!$G$16))</f>
        <v>80.408219178082177</v>
      </c>
      <c r="N59" s="88">
        <f>IF('3f_CPIH'!J$16="-","-",'3g_OC_'!$E$10*('3f_CPIH'!J$16/'3f_CPIH'!$G$16))</f>
        <v>81.097432485322898</v>
      </c>
      <c r="O59" s="139"/>
      <c r="P59" s="88">
        <f>IF('3f_CPIH'!L$16="-","-",'3g_OC_'!$E$10*('3f_CPIH'!L$16/'3f_CPIH'!$G$16))</f>
        <v>81.097432485322898</v>
      </c>
      <c r="Q59" s="88">
        <f>IF('3f_CPIH'!M$16="-","-",'3g_OC_'!$E$10*('3f_CPIH'!M$16/'3f_CPIH'!$G$16))</f>
        <v>82.016383561643835</v>
      </c>
      <c r="R59" s="88">
        <f>IF('3f_CPIH'!N$16="-","-",'3g_OC_'!$E$10*('3f_CPIH'!N$16/'3f_CPIH'!$G$16))</f>
        <v>82.62901761252445</v>
      </c>
      <c r="S59" s="88">
        <f>IF('3f_CPIH'!O$16="-","-",'3g_OC_'!$E$10*('3f_CPIH'!O$16/'3f_CPIH'!$G$16))</f>
        <v>83.088493150684926</v>
      </c>
      <c r="T59" s="88">
        <f>IF('3f_CPIH'!P$16="-","-",'3g_OC_'!$E$10*('3f_CPIH'!P$16/'3f_CPIH'!$G$16))</f>
        <v>83.318230919765156</v>
      </c>
      <c r="U59" s="88" t="str">
        <f>IF('3f_CPIH'!Q$16="-","-",'3g_OC_'!$E$10*('3f_CPIH'!Q$16/'3f_CPIH'!$G$16))</f>
        <v>-</v>
      </c>
      <c r="V59" s="88" t="str">
        <f>IF('3f_CPIH'!R$16="-","-",'3g_OC_'!$E$10*('3f_CPIH'!R$16/'3f_CPIH'!$G$16))</f>
        <v>-</v>
      </c>
      <c r="W59" s="88" t="str">
        <f>IF('3f_CPIH'!S$16="-","-",'3g_OC_'!$E$10*('3f_CPIH'!S$16/'3f_CPIH'!$G$16))</f>
        <v>-</v>
      </c>
      <c r="X59" s="88" t="str">
        <f>IF('3f_CPIH'!T$16="-","-",'3g_OC_'!$E$10*('3f_CPIH'!T$16/'3f_CPIH'!$G$16))</f>
        <v>-</v>
      </c>
      <c r="Y59" s="88" t="str">
        <f>IF('3f_CPIH'!U$16="-","-",'3g_OC_'!$E$10*('3f_CPIH'!U$16/'3f_CPIH'!$G$16))</f>
        <v>-</v>
      </c>
      <c r="Z59" s="88" t="str">
        <f>IF('3f_CPIH'!V$16="-","-",'3g_OC_'!$E$10*('3f_CPIH'!V$16/'3f_CPIH'!$G$16))</f>
        <v>-</v>
      </c>
      <c r="AA59" s="138"/>
    </row>
    <row r="60" spans="1:27" s="140" customFormat="1" ht="11.25">
      <c r="A60" s="137">
        <v>6</v>
      </c>
      <c r="B60" s="87" t="s">
        <v>168</v>
      </c>
      <c r="C60" s="87" t="s">
        <v>137</v>
      </c>
      <c r="D60" s="157" t="s">
        <v>95</v>
      </c>
      <c r="E60" s="136"/>
      <c r="F60" s="139"/>
      <c r="G60" s="88" t="s">
        <v>132</v>
      </c>
      <c r="H60" s="88" t="s">
        <v>132</v>
      </c>
      <c r="I60" s="88" t="s">
        <v>132</v>
      </c>
      <c r="J60" s="88" t="s">
        <v>132</v>
      </c>
      <c r="K60" s="88">
        <f>IF('3h_SMNCC'!F$29="-","-",'3h_SMNCC'!F$29)</f>
        <v>0</v>
      </c>
      <c r="L60" s="88">
        <f>IF('3h_SMNCC'!G$29="-","-",'3h_SMNCC'!G$29)</f>
        <v>-0.18995176814939541</v>
      </c>
      <c r="M60" s="88">
        <f>IF('3h_SMNCC'!H$29="-","-",'3h_SMNCC'!H$29)</f>
        <v>2.3898674656215144</v>
      </c>
      <c r="N60" s="88">
        <f>IF('3h_SMNCC'!I$29="-","-",'3h_SMNCC'!I$29)</f>
        <v>2.4654635585146529</v>
      </c>
      <c r="O60" s="139"/>
      <c r="P60" s="88">
        <f>IF('3h_SMNCC'!K$29="-","-",'3h_SMNCC'!K$29)</f>
        <v>2.4654635585146529</v>
      </c>
      <c r="Q60" s="88">
        <f>IF('3h_SMNCC'!L$29="-","-",'3h_SMNCC'!L$29)</f>
        <v>4.8850955964817686</v>
      </c>
      <c r="R60" s="88">
        <f>IF('3h_SMNCC'!M$29="-","-",'3h_SMNCC'!M$29)</f>
        <v>4.7480163427765101</v>
      </c>
      <c r="S60" s="88">
        <f>IF('3h_SMNCC'!N$29="-","-",'3h_SMNCC'!N$29)</f>
        <v>7.093641997338695</v>
      </c>
      <c r="T60" s="88">
        <f>IF('3h_SMNCC'!O$29="-","-",'3h_SMNCC'!O$29)</f>
        <v>6.2155900817178944</v>
      </c>
      <c r="U60" s="88" t="str">
        <f>IF('3h_SMNCC'!P$29="-","-",'3h_SMNCC'!P$29)</f>
        <v>-</v>
      </c>
      <c r="V60" s="88" t="str">
        <f>IF('3h_SMNCC'!Q$29="-","-",'3h_SMNCC'!Q$29)</f>
        <v>-</v>
      </c>
      <c r="W60" s="88" t="str">
        <f>IF('3h_SMNCC'!R$29="-","-",'3h_SMNCC'!R$29)</f>
        <v>-</v>
      </c>
      <c r="X60" s="88" t="str">
        <f>IF('3h_SMNCC'!S$29="-","-",'3h_SMNCC'!S$29)</f>
        <v>-</v>
      </c>
      <c r="Y60" s="88" t="str">
        <f>IF('3h_SMNCC'!T$29="-","-",'3h_SMNCC'!T$29)</f>
        <v>-</v>
      </c>
      <c r="Z60" s="88" t="str">
        <f>IF('3h_SMNCC'!U$29="-","-",'3h_SMNCC'!U$29)</f>
        <v>-</v>
      </c>
      <c r="AA60" s="138"/>
    </row>
    <row r="61" spans="1:27" s="140" customFormat="1" ht="11.25">
      <c r="A61" s="137">
        <v>7</v>
      </c>
      <c r="B61" s="87" t="s">
        <v>168</v>
      </c>
      <c r="C61" s="87" t="s">
        <v>124</v>
      </c>
      <c r="D61" s="157" t="s">
        <v>95</v>
      </c>
      <c r="E61" s="136"/>
      <c r="F61" s="139"/>
      <c r="G61" s="88">
        <f>IF('3f_CPIH'!C$16="-","-",'3i_PPM'!$G$10*('3f_CPIH'!C$16/'3f_CPIH'!$G$16))</f>
        <v>23.857918590998043</v>
      </c>
      <c r="H61" s="88">
        <f>IF('3f_CPIH'!D$16="-","-",'3i_PPM'!$G$10*('3f_CPIH'!D$16/'3f_CPIH'!$G$16))</f>
        <v>23.905682191780819</v>
      </c>
      <c r="I61" s="88">
        <f>IF('3f_CPIH'!E$16="-","-",'3i_PPM'!$G$10*('3f_CPIH'!E$16/'3f_CPIH'!$G$16))</f>
        <v>23.977327592954992</v>
      </c>
      <c r="J61" s="88">
        <f>IF('3f_CPIH'!F$16="-","-",'3i_PPM'!$G$10*('3f_CPIH'!F$16/'3f_CPIH'!$G$16))</f>
        <v>24.120618395303325</v>
      </c>
      <c r="K61" s="88">
        <f>IF('3f_CPIH'!G$16="-","-",'3i_PPM'!$G$10*('3f_CPIH'!G$16/'3f_CPIH'!$G$16))</f>
        <v>24.4072</v>
      </c>
      <c r="L61" s="88">
        <f>IF('3f_CPIH'!H$16="-","-",'3i_PPM'!$G$10*('3f_CPIH'!H$16/'3f_CPIH'!$G$16))</f>
        <v>24.717663405088064</v>
      </c>
      <c r="M61" s="88">
        <f>IF('3f_CPIH'!I$16="-","-",'3i_PPM'!$G$10*('3f_CPIH'!I$16/'3f_CPIH'!$G$16))</f>
        <v>25.075890410958902</v>
      </c>
      <c r="N61" s="88">
        <f>IF('3f_CPIH'!J$16="-","-",'3i_PPM'!$G$10*('3f_CPIH'!J$16/'3f_CPIH'!$G$16))</f>
        <v>25.290826614481411</v>
      </c>
      <c r="O61" s="139"/>
      <c r="P61" s="88">
        <f>IF('3f_CPIH'!L$16="-","-",'3i_PPM'!$G$10*('3f_CPIH'!L$16/'3f_CPIH'!$G$16))</f>
        <v>25.290826614481411</v>
      </c>
      <c r="Q61" s="88">
        <f>IF('3f_CPIH'!M$16="-","-",'3i_PPM'!$G$10*('3f_CPIH'!M$16/'3f_CPIH'!$G$16))</f>
        <v>25.577408219178082</v>
      </c>
      <c r="R61" s="88">
        <f>IF('3f_CPIH'!N$16="-","-",'3i_PPM'!$G$10*('3f_CPIH'!N$16/'3f_CPIH'!$G$16))</f>
        <v>25.768462622309197</v>
      </c>
      <c r="S61" s="88">
        <f>IF('3f_CPIH'!O$16="-","-",'3i_PPM'!$G$10*('3f_CPIH'!O$16/'3f_CPIH'!$G$16))</f>
        <v>25.911753424657533</v>
      </c>
      <c r="T61" s="88">
        <f>IF('3f_CPIH'!P$16="-","-",'3i_PPM'!$G$10*('3f_CPIH'!P$16/'3f_CPIH'!$G$16))</f>
        <v>25.983398825831699</v>
      </c>
      <c r="U61" s="88" t="str">
        <f>IF('3f_CPIH'!Q$16="-","-",'3i_PPM'!$G$10*('3f_CPIH'!Q$16/'3f_CPIH'!$G$16))</f>
        <v>-</v>
      </c>
      <c r="V61" s="88" t="str">
        <f>IF('3f_CPIH'!R$16="-","-",'3i_PPM'!$G$10*('3f_CPIH'!R$16/'3f_CPIH'!$G$16))</f>
        <v>-</v>
      </c>
      <c r="W61" s="88" t="str">
        <f>IF('3f_CPIH'!S$16="-","-",'3i_PPM'!$G$10*('3f_CPIH'!S$16/'3f_CPIH'!$G$16))</f>
        <v>-</v>
      </c>
      <c r="X61" s="88" t="str">
        <f>IF('3f_CPIH'!T$16="-","-",'3i_PPM'!$G$10*('3f_CPIH'!T$16/'3f_CPIH'!$G$16))</f>
        <v>-</v>
      </c>
      <c r="Y61" s="88" t="str">
        <f>IF('3f_CPIH'!U$16="-","-",'3i_PPM'!$G$10*('3f_CPIH'!U$16/'3f_CPIH'!$G$16))</f>
        <v>-</v>
      </c>
      <c r="Z61" s="88" t="str">
        <f>IF('3f_CPIH'!V$16="-","-",'3i_PPM'!$G$10*('3f_CPIH'!V$16/'3f_CPIH'!$G$16))</f>
        <v>-</v>
      </c>
      <c r="AA61" s="138"/>
    </row>
    <row r="62" spans="1:27" s="140" customFormat="1" ht="11.25">
      <c r="A62" s="137">
        <v>9</v>
      </c>
      <c r="B62" s="87" t="s">
        <v>138</v>
      </c>
      <c r="C62" s="87" t="s">
        <v>222</v>
      </c>
      <c r="D62" s="157" t="s">
        <v>95</v>
      </c>
      <c r="E62" s="136"/>
      <c r="F62" s="139"/>
      <c r="G62" s="88">
        <f>IF(G55="-","-",SUM(G55:G61)*'3j_EBIT'!$E$10)</f>
        <v>10.904803935499835</v>
      </c>
      <c r="H62" s="88">
        <f>IF(H55="-","-",SUM(H55:H61)*'3j_EBIT'!$E$10)</f>
        <v>10.408997601388204</v>
      </c>
      <c r="I62" s="88">
        <f>IF(I55="-","-",SUM(I55:I61)*'3j_EBIT'!$E$10)</f>
        <v>10.813314149175424</v>
      </c>
      <c r="J62" s="88">
        <f>IF(J55="-","-",SUM(J55:J61)*'3j_EBIT'!$E$10)</f>
        <v>10.596877257821564</v>
      </c>
      <c r="K62" s="88">
        <f>IF(K55="-","-",SUM(K55:K61)*'3j_EBIT'!$E$10)</f>
        <v>11.569658502668039</v>
      </c>
      <c r="L62" s="88">
        <f>IF(L55="-","-",SUM(L55:L61)*'3j_EBIT'!$E$10)</f>
        <v>11.424937773137874</v>
      </c>
      <c r="M62" s="88">
        <f>IF(M55="-","-",SUM(M55:M61)*'3j_EBIT'!$E$10)</f>
        <v>12.77218246903492</v>
      </c>
      <c r="N62" s="88">
        <f>IF(N55="-","-",SUM(N55:N61)*'3j_EBIT'!$E$10)</f>
        <v>13.243922454538122</v>
      </c>
      <c r="O62" s="139"/>
      <c r="P62" s="88">
        <f>IF(P55="-","-",SUM(P55:P61)*'3j_EBIT'!$E$10)</f>
        <v>13.243922454538122</v>
      </c>
      <c r="Q62" s="88">
        <f>IF(Q55="-","-",SUM(Q55:Q61)*'3j_EBIT'!$E$10)</f>
        <v>14.666018245493767</v>
      </c>
      <c r="R62" s="88">
        <f>IF(R55="-","-",SUM(R55:R61)*'3j_EBIT'!$E$10)</f>
        <v>14.115756652898954</v>
      </c>
      <c r="S62" s="88">
        <f>IF(S55="-","-",SUM(S55:S61)*'3j_EBIT'!$E$10)</f>
        <v>14.014040467835926</v>
      </c>
      <c r="T62" s="88">
        <f>IF(T55="-","-",SUM(T55:T61)*'3j_EBIT'!$E$10)</f>
        <v>13.333879243735892</v>
      </c>
      <c r="U62" s="88" t="str">
        <f>IF(U55="-","-",SUM(U55:U61)*'3j_EBIT'!$E$10)</f>
        <v>-</v>
      </c>
      <c r="V62" s="88" t="str">
        <f>IF(V55="-","-",SUM(V55:V61)*'3j_EBIT'!$E$10)</f>
        <v>-</v>
      </c>
      <c r="W62" s="88" t="str">
        <f>IF(W55="-","-",SUM(W55:W61)*'3j_EBIT'!$E$10)</f>
        <v>-</v>
      </c>
      <c r="X62" s="88" t="str">
        <f>IF(X55="-","-",SUM(X55:X61)*'3j_EBIT'!$E$10)</f>
        <v>-</v>
      </c>
      <c r="Y62" s="88" t="str">
        <f>IF(Y55="-","-",SUM(Y55:Y61)*'3j_EBIT'!$E$10)</f>
        <v>-</v>
      </c>
      <c r="Z62" s="88" t="str">
        <f>IF(Z55="-","-",SUM(Z55:Z61)*'3j_EBIT'!$E$10)</f>
        <v>-</v>
      </c>
      <c r="AA62" s="138"/>
    </row>
    <row r="63" spans="1:27" s="140" customFormat="1" ht="11.25">
      <c r="A63" s="137">
        <v>10</v>
      </c>
      <c r="B63" s="87" t="s">
        <v>223</v>
      </c>
      <c r="C63" s="151" t="s">
        <v>224</v>
      </c>
      <c r="D63" s="157" t="s">
        <v>95</v>
      </c>
      <c r="E63" s="150"/>
      <c r="F63" s="139"/>
      <c r="G63" s="88">
        <f>IF(G55="-","-",SUM(G55:G57,G59:G62)*'3k_HAP'!$E$11)</f>
        <v>6.7017337478477597</v>
      </c>
      <c r="H63" s="88">
        <f>IF(H55="-","-",SUM(H55:H57,H59:H62)*'3k_HAP'!$E$11)</f>
        <v>6.305060895698313</v>
      </c>
      <c r="I63" s="88">
        <f>IF(I55="-","-",SUM(I55:I57,I59:I62)*'3k_HAP'!$E$11)</f>
        <v>6.3448062654258672</v>
      </c>
      <c r="J63" s="88">
        <f>IF(J55="-","-",SUM(J55:J57,J59:J62)*'3k_HAP'!$E$11)</f>
        <v>6.1890171383861183</v>
      </c>
      <c r="K63" s="88">
        <f>IF(K55="-","-",SUM(K55:K57,K59:K62)*'3k_HAP'!$E$11)</f>
        <v>6.9952729637777962</v>
      </c>
      <c r="L63" s="88">
        <f>IF(L55="-","-",SUM(L55:L57,L59:L62)*'3k_HAP'!$E$11)</f>
        <v>6.8662334902414033</v>
      </c>
      <c r="M63" s="88">
        <f>IF(M55="-","-",SUM(M55:M57,M59:M62)*'3k_HAP'!$E$11)</f>
        <v>7.712020431372971</v>
      </c>
      <c r="N63" s="88">
        <f>IF(N55="-","-",SUM(N55:N57,N59:N62)*'3k_HAP'!$E$11)</f>
        <v>8.0833534583290518</v>
      </c>
      <c r="O63" s="139"/>
      <c r="P63" s="88">
        <f>IF(P55="-","-",SUM(P55:P57,P59:P62)*'3k_HAP'!$E$11)</f>
        <v>8.0833534583290518</v>
      </c>
      <c r="Q63" s="88">
        <f>IF(Q55="-","-",SUM(Q55:Q57,Q59:Q62)*'3k_HAP'!$E$11)</f>
        <v>9.1153999445935554</v>
      </c>
      <c r="R63" s="88">
        <f>IF(R55="-","-",SUM(R55:R57,R59:R62)*'3k_HAP'!$E$11)</f>
        <v>8.6792511150667249</v>
      </c>
      <c r="S63" s="88">
        <f>IF(S55="-","-",SUM(S55:S57,S59:S62)*'3k_HAP'!$E$11)</f>
        <v>8.6969233838675155</v>
      </c>
      <c r="T63" s="88">
        <f>IF(T55="-","-",SUM(T55:T57,T59:T62)*'3k_HAP'!$E$11)</f>
        <v>8.1267396487703714</v>
      </c>
      <c r="U63" s="88" t="str">
        <f>IF(U55="-","-",SUM(U55:U57,U59:U62)*'3k_HAP'!$E$11)</f>
        <v>-</v>
      </c>
      <c r="V63" s="88" t="str">
        <f>IF(V55="-","-",SUM(V55:V57,V59:V62)*'3k_HAP'!$E$11)</f>
        <v>-</v>
      </c>
      <c r="W63" s="88" t="str">
        <f>IF(W55="-","-",SUM(W55:W57,W59:W62)*'3k_HAP'!$E$11)</f>
        <v>-</v>
      </c>
      <c r="X63" s="88" t="str">
        <f>IF(X55="-","-",SUM(X55:X57,X59:X62)*'3k_HAP'!$E$11)</f>
        <v>-</v>
      </c>
      <c r="Y63" s="88" t="str">
        <f>IF(Y55="-","-",SUM(Y55:Y57,Y59:Y62)*'3k_HAP'!$E$11)</f>
        <v>-</v>
      </c>
      <c r="Z63" s="88" t="str">
        <f>IF(Z55="-","-",SUM(Z55:Z57,Z59:Z62)*'3k_HAP'!$E$11)</f>
        <v>-</v>
      </c>
      <c r="AA63" s="138"/>
    </row>
    <row r="64" spans="1:27" s="140" customFormat="1" ht="11.25">
      <c r="A64" s="137">
        <v>11</v>
      </c>
      <c r="B64" s="87" t="s">
        <v>225</v>
      </c>
      <c r="C64" s="87" t="str">
        <f>B64&amp;"_"&amp;D64</f>
        <v>Total_Midlands</v>
      </c>
      <c r="D64" s="157" t="s">
        <v>95</v>
      </c>
      <c r="E64" s="136"/>
      <c r="F64" s="139"/>
      <c r="G64" s="88">
        <f t="shared" ref="G64:N64" si="8">IF(G55="-","-",SUM(G55:G63))</f>
        <v>580.6385459185725</v>
      </c>
      <c r="H64" s="88">
        <f t="shared" si="8"/>
        <v>554.14681362865429</v>
      </c>
      <c r="I64" s="88">
        <f t="shared" si="8"/>
        <v>575.46636851329106</v>
      </c>
      <c r="J64" s="88">
        <f t="shared" si="8"/>
        <v>563.91916875708978</v>
      </c>
      <c r="K64" s="88">
        <f t="shared" si="8"/>
        <v>615.92441632125997</v>
      </c>
      <c r="L64" s="88">
        <f t="shared" si="8"/>
        <v>608.17849949230708</v>
      </c>
      <c r="M64" s="88">
        <f t="shared" si="8"/>
        <v>679.93187271840247</v>
      </c>
      <c r="N64" s="88">
        <f t="shared" si="8"/>
        <v>705.13161577956089</v>
      </c>
      <c r="O64" s="139"/>
      <c r="P64" s="88">
        <f t="shared" ref="P64:Z64" si="9">IF(P55="-","-",SUM(P55:P63))</f>
        <v>705.13161577956089</v>
      </c>
      <c r="Q64" s="88">
        <f t="shared" si="9"/>
        <v>781.01077824242975</v>
      </c>
      <c r="R64" s="88">
        <f t="shared" si="9"/>
        <v>751.6135049230129</v>
      </c>
      <c r="S64" s="88">
        <f t="shared" si="9"/>
        <v>746.27769597871327</v>
      </c>
      <c r="T64" s="88">
        <f t="shared" si="9"/>
        <v>709.90956786689139</v>
      </c>
      <c r="U64" s="88" t="str">
        <f t="shared" si="9"/>
        <v>-</v>
      </c>
      <c r="V64" s="88" t="str">
        <f t="shared" si="9"/>
        <v>-</v>
      </c>
      <c r="W64" s="88" t="str">
        <f t="shared" si="9"/>
        <v>-</v>
      </c>
      <c r="X64" s="88" t="str">
        <f t="shared" si="9"/>
        <v>-</v>
      </c>
      <c r="Y64" s="88" t="str">
        <f t="shared" si="9"/>
        <v>-</v>
      </c>
      <c r="Z64" s="88" t="str">
        <f t="shared" si="9"/>
        <v>-</v>
      </c>
      <c r="AA64" s="138"/>
    </row>
    <row r="65" spans="1:27" s="140" customFormat="1" ht="11.25">
      <c r="A65" s="137">
        <v>1</v>
      </c>
      <c r="B65" s="152" t="s">
        <v>155</v>
      </c>
      <c r="C65" s="152" t="s">
        <v>131</v>
      </c>
      <c r="D65" s="158" t="s">
        <v>85</v>
      </c>
      <c r="E65" s="154"/>
      <c r="F65" s="139"/>
      <c r="G65" s="155">
        <f>IF('3a_DF'!H32="-","-",'3a_DF'!H32)</f>
        <v>257.52558723627214</v>
      </c>
      <c r="H65" s="155">
        <f>IF('3a_DF'!I32="-","-",'3a_DF'!I32)</f>
        <v>230.53156969010024</v>
      </c>
      <c r="I65" s="155">
        <f>IF('3a_DF'!J32="-","-",'3a_DF'!J32)</f>
        <v>207.88149001081462</v>
      </c>
      <c r="J65" s="155">
        <f>IF('3a_DF'!K32="-","-",'3a_DF'!K32)</f>
        <v>198.01194897839505</v>
      </c>
      <c r="K65" s="155">
        <f>IF('3a_DF'!L32="-","-",'3a_DF'!L32)</f>
        <v>231.07970870047581</v>
      </c>
      <c r="L65" s="155">
        <f>IF('3a_DF'!M32="-","-",'3a_DF'!M32)</f>
        <v>222.53159081729802</v>
      </c>
      <c r="M65" s="155">
        <f>IF('3a_DF'!N32="-","-",'3a_DF'!N32)</f>
        <v>232.84949385538494</v>
      </c>
      <c r="N65" s="155">
        <f>IF('3a_DF'!O32="-","-",'3a_DF'!O32)</f>
        <v>259.8807300879219</v>
      </c>
      <c r="O65" s="139"/>
      <c r="P65" s="155">
        <f>IF('3a_DF'!Q32="-","-",'3a_DF'!Q32)</f>
        <v>259.8807300879219</v>
      </c>
      <c r="Q65" s="155">
        <f>IF('3a_DF'!R32="-","-",'3a_DF'!R32)</f>
        <v>300.3099333395275</v>
      </c>
      <c r="R65" s="155">
        <f>IF('3a_DF'!S32="-","-",'3a_DF'!S32)</f>
        <v>268.91337443656164</v>
      </c>
      <c r="S65" s="155">
        <f>IF('3a_DF'!T32="-","-",'3a_DF'!T32)</f>
        <v>246.0952348562511</v>
      </c>
      <c r="T65" s="155">
        <f>IF('3a_DF'!U32="-","-",'3a_DF'!U32)</f>
        <v>205.59542798457818</v>
      </c>
      <c r="U65" s="155" t="str">
        <f>IF('3a_DF'!V32="-","-",'3a_DF'!V32)</f>
        <v>-</v>
      </c>
      <c r="V65" s="155" t="str">
        <f>IF('3a_DF'!W32="-","-",'3a_DF'!W32)</f>
        <v>-</v>
      </c>
      <c r="W65" s="155" t="str">
        <f>IF('3a_DF'!X32="-","-",'3a_DF'!X32)</f>
        <v>-</v>
      </c>
      <c r="X65" s="155" t="str">
        <f>IF('3a_DF'!Y32="-","-",'3a_DF'!Y32)</f>
        <v>-</v>
      </c>
      <c r="Y65" s="155" t="str">
        <f>IF('3a_DF'!Z32="-","-",'3a_DF'!Z32)</f>
        <v>-</v>
      </c>
      <c r="Z65" s="155" t="str">
        <f>IF('3a_DF'!AA32="-","-",'3a_DF'!AA32)</f>
        <v>-</v>
      </c>
      <c r="AA65" s="138"/>
    </row>
    <row r="66" spans="1:27" s="140" customFormat="1" ht="11.25">
      <c r="A66" s="137">
        <v>2</v>
      </c>
      <c r="B66" s="152" t="s">
        <v>155</v>
      </c>
      <c r="C66" s="152" t="s">
        <v>133</v>
      </c>
      <c r="D66" s="158" t="s">
        <v>85</v>
      </c>
      <c r="E66" s="154"/>
      <c r="F66" s="139"/>
      <c r="G66" s="155">
        <f>IF('3b_CM'!G32="-","-",'3b_CM'!G32)</f>
        <v>6.0006922858012957E-2</v>
      </c>
      <c r="H66" s="155">
        <f>IF('3b_CM'!H32="-","-",'3b_CM'!H32)</f>
        <v>9.0010384287019435E-2</v>
      </c>
      <c r="I66" s="155">
        <f>IF('3b_CM'!I32="-","-",'3b_CM'!I32)</f>
        <v>0.28343291518856395</v>
      </c>
      <c r="J66" s="155">
        <f>IF('3b_CM'!J32="-","-",'3b_CM'!J32)</f>
        <v>0.2882371583693209</v>
      </c>
      <c r="K66" s="155">
        <f>IF('3b_CM'!K32="-","-",'3b_CM'!K32)</f>
        <v>3.7020585604191414</v>
      </c>
      <c r="L66" s="155">
        <f>IF('3b_CM'!L32="-","-",'3b_CM'!L32)</f>
        <v>3.5913708894274063</v>
      </c>
      <c r="M66" s="155">
        <f>IF('3b_CM'!M32="-","-",'3b_CM'!M32)</f>
        <v>12.255924401571948</v>
      </c>
      <c r="N66" s="155">
        <f>IF('3b_CM'!N32="-","-",'3b_CM'!N32)</f>
        <v>11.650830354565159</v>
      </c>
      <c r="O66" s="139"/>
      <c r="P66" s="155">
        <f>IF('3b_CM'!P32="-","-",'3b_CM'!P32)</f>
        <v>11.650830354565159</v>
      </c>
      <c r="Q66" s="155">
        <f>IF('3b_CM'!Q32="-","-",'3b_CM'!Q32)</f>
        <v>15.529494556748226</v>
      </c>
      <c r="R66" s="155">
        <f>IF('3b_CM'!R32="-","-",'3b_CM'!R32)</f>
        <v>14.916374061202896</v>
      </c>
      <c r="S66" s="155">
        <f>IF('3b_CM'!S32="-","-",'3b_CM'!S32)</f>
        <v>17.68372351586488</v>
      </c>
      <c r="T66" s="155">
        <f>IF('3b_CM'!T32="-","-",'3b_CM'!T32)</f>
        <v>18.019604553879944</v>
      </c>
      <c r="U66" s="155" t="str">
        <f>IF('3b_CM'!U32="-","-",'3b_CM'!U32)</f>
        <v>-</v>
      </c>
      <c r="V66" s="155" t="str">
        <f>IF('3b_CM'!V32="-","-",'3b_CM'!V32)</f>
        <v>-</v>
      </c>
      <c r="W66" s="155" t="str">
        <f>IF('3b_CM'!W32="-","-",'3b_CM'!W32)</f>
        <v>-</v>
      </c>
      <c r="X66" s="155" t="str">
        <f>IF('3b_CM'!X32="-","-",'3b_CM'!X32)</f>
        <v>-</v>
      </c>
      <c r="Y66" s="155" t="str">
        <f>IF('3b_CM'!Y32="-","-",'3b_CM'!Y32)</f>
        <v>-</v>
      </c>
      <c r="Z66" s="155" t="str">
        <f>IF('3b_CM'!Z32="-","-",'3b_CM'!Z32)</f>
        <v>-</v>
      </c>
      <c r="AA66" s="138"/>
    </row>
    <row r="67" spans="1:27" s="140" customFormat="1" ht="11.25">
      <c r="A67" s="137">
        <v>3</v>
      </c>
      <c r="B67" s="152" t="s">
        <v>220</v>
      </c>
      <c r="C67" s="152" t="s">
        <v>134</v>
      </c>
      <c r="D67" s="158" t="s">
        <v>85</v>
      </c>
      <c r="E67" s="154"/>
      <c r="F67" s="139"/>
      <c r="G67" s="155">
        <f>IF('3c_PC'!G33="-","-",'3c_PC'!G33)</f>
        <v>90.736883480754258</v>
      </c>
      <c r="H67" s="155">
        <f>IF('3c_PC'!H33="-","-",'3c_PC'!H33)</f>
        <v>90.709680439957424</v>
      </c>
      <c r="I67" s="155">
        <f>IF('3c_PC'!I33="-","-",'3c_PC'!I33)</f>
        <v>115.04373162743062</v>
      </c>
      <c r="J67" s="155">
        <f>IF('3c_PC'!J33="-","-",'3c_PC'!J33)</f>
        <v>113.80320299324913</v>
      </c>
      <c r="K67" s="155">
        <f>IF('3c_PC'!K33="-","-",'3c_PC'!K33)</f>
        <v>130.55214456197515</v>
      </c>
      <c r="L67" s="155">
        <f>IF('3c_PC'!L33="-","-",'3c_PC'!L33)</f>
        <v>129.35199718556163</v>
      </c>
      <c r="M67" s="155">
        <f>IF('3c_PC'!M33="-","-",'3c_PC'!M33)</f>
        <v>157.60450975626051</v>
      </c>
      <c r="N67" s="155">
        <f>IF('3c_PC'!N33="-","-",'3c_PC'!N33)</f>
        <v>154.79018786656889</v>
      </c>
      <c r="O67" s="139"/>
      <c r="P67" s="155">
        <f>IF('3c_PC'!P33="-","-",'3c_PC'!P33)</f>
        <v>154.79018786656889</v>
      </c>
      <c r="Q67" s="155">
        <f>IF('3c_PC'!Q33="-","-",'3c_PC'!Q33)</f>
        <v>173.11935670311826</v>
      </c>
      <c r="R67" s="155">
        <f>IF('3c_PC'!R33="-","-",'3c_PC'!R33)</f>
        <v>175.81410249951685</v>
      </c>
      <c r="S67" s="155">
        <f>IF('3c_PC'!S33="-","-",'3c_PC'!S33)</f>
        <v>191.59358239945951</v>
      </c>
      <c r="T67" s="155">
        <f>IF('3c_PC'!T33="-","-",'3c_PC'!T33)</f>
        <v>195.07489064036415</v>
      </c>
      <c r="U67" s="155" t="str">
        <f>IF('3c_PC'!U33="-","-",'3c_PC'!U33)</f>
        <v>-</v>
      </c>
      <c r="V67" s="155" t="str">
        <f>IF('3c_PC'!V33="-","-",'3c_PC'!V33)</f>
        <v>-</v>
      </c>
      <c r="W67" s="155" t="str">
        <f>IF('3c_PC'!W33="-","-",'3c_PC'!W33)</f>
        <v>-</v>
      </c>
      <c r="X67" s="155" t="str">
        <f>IF('3c_PC'!X33="-","-",'3c_PC'!X33)</f>
        <v>-</v>
      </c>
      <c r="Y67" s="155" t="str">
        <f>IF('3c_PC'!Y33="-","-",'3c_PC'!Y33)</f>
        <v>-</v>
      </c>
      <c r="Z67" s="155" t="str">
        <f>IF('3c_PC'!Z33="-","-",'3c_PC'!Z33)</f>
        <v>-</v>
      </c>
      <c r="AA67" s="138"/>
    </row>
    <row r="68" spans="1:27" s="140" customFormat="1" ht="11.25">
      <c r="A68" s="137">
        <v>4</v>
      </c>
      <c r="B68" s="152" t="s">
        <v>221</v>
      </c>
      <c r="C68" s="152" t="s">
        <v>135</v>
      </c>
      <c r="D68" s="158" t="s">
        <v>85</v>
      </c>
      <c r="E68" s="154"/>
      <c r="F68" s="139"/>
      <c r="G68" s="155">
        <f>IF('3d_NC-Elec'!H61="-","-",'3d_NC-Elec'!H61)</f>
        <v>135.96504333073955</v>
      </c>
      <c r="H68" s="155">
        <f>IF('3d_NC-Elec'!I61="-","-",'3d_NC-Elec'!I61)</f>
        <v>136.97046244320143</v>
      </c>
      <c r="I68" s="155">
        <f>IF('3d_NC-Elec'!J61="-","-",'3d_NC-Elec'!J61)</f>
        <v>146.15425504768555</v>
      </c>
      <c r="J68" s="155">
        <f>IF('3d_NC-Elec'!K61="-","-",'3d_NC-Elec'!K61)</f>
        <v>145.39804430998433</v>
      </c>
      <c r="K68" s="155">
        <f>IF('3d_NC-Elec'!L61="-","-",'3d_NC-Elec'!L61)</f>
        <v>138.925741209081</v>
      </c>
      <c r="L68" s="155">
        <f>IF('3d_NC-Elec'!M61="-","-",'3d_NC-Elec'!M61)</f>
        <v>140.13105181077015</v>
      </c>
      <c r="M68" s="155">
        <f>IF('3d_NC-Elec'!N61="-","-",'3d_NC-Elec'!N61)</f>
        <v>140.95393927962769</v>
      </c>
      <c r="N68" s="155">
        <f>IF('3d_NC-Elec'!O61="-","-",'3d_NC-Elec'!O61)</f>
        <v>140.42652611279036</v>
      </c>
      <c r="O68" s="139"/>
      <c r="P68" s="155">
        <f>IF('3d_NC-Elec'!Q61="-","-",'3d_NC-Elec'!Q61)</f>
        <v>140.42652611279036</v>
      </c>
      <c r="Q68" s="155">
        <f>IF('3d_NC-Elec'!R61="-","-",'3d_NC-Elec'!R61)</f>
        <v>150.10160358414907</v>
      </c>
      <c r="R68" s="155">
        <f>IF('3d_NC-Elec'!S61="-","-",'3d_NC-Elec'!S61)</f>
        <v>151.14729777672287</v>
      </c>
      <c r="S68" s="155">
        <f>IF('3d_NC-Elec'!T61="-","-",'3d_NC-Elec'!T61)</f>
        <v>154.86891587817166</v>
      </c>
      <c r="T68" s="155">
        <f>IF('3d_NC-Elec'!U61="-","-",'3d_NC-Elec'!U61)</f>
        <v>158.12649489535286</v>
      </c>
      <c r="U68" s="155" t="str">
        <f>IF('3d_NC-Elec'!V61="-","-",'3d_NC-Elec'!V61)</f>
        <v>-</v>
      </c>
      <c r="V68" s="155" t="str">
        <f>IF('3d_NC-Elec'!W61="-","-",'3d_NC-Elec'!W61)</f>
        <v>-</v>
      </c>
      <c r="W68" s="155" t="str">
        <f>IF('3d_NC-Elec'!X61="-","-",'3d_NC-Elec'!X61)</f>
        <v>-</v>
      </c>
      <c r="X68" s="155" t="str">
        <f>IF('3d_NC-Elec'!Y61="-","-",'3d_NC-Elec'!Y61)</f>
        <v>-</v>
      </c>
      <c r="Y68" s="155" t="str">
        <f>IF('3d_NC-Elec'!Z61="-","-",'3d_NC-Elec'!Z61)</f>
        <v>-</v>
      </c>
      <c r="Z68" s="155" t="str">
        <f>IF('3d_NC-Elec'!AA61="-","-",'3d_NC-Elec'!AA61)</f>
        <v>-</v>
      </c>
      <c r="AA68" s="138"/>
    </row>
    <row r="69" spans="1:27" s="140" customFormat="1" ht="11.25">
      <c r="A69" s="137">
        <v>5</v>
      </c>
      <c r="B69" s="152" t="s">
        <v>168</v>
      </c>
      <c r="C69" s="152" t="s">
        <v>136</v>
      </c>
      <c r="D69" s="158" t="s">
        <v>85</v>
      </c>
      <c r="E69" s="154"/>
      <c r="F69" s="139"/>
      <c r="G69" s="155">
        <f>IF('3f_CPIH'!C$16="-","-",'3g_OC_'!$E$10*('3f_CPIH'!C$16/'3f_CPIH'!$G$16))</f>
        <v>76.502677103718199</v>
      </c>
      <c r="H69" s="155">
        <f>IF('3f_CPIH'!D$16="-","-",'3g_OC_'!$E$10*('3f_CPIH'!D$16/'3f_CPIH'!$G$16))</f>
        <v>76.655835616438353</v>
      </c>
      <c r="I69" s="155">
        <f>IF('3f_CPIH'!E$16="-","-",'3g_OC_'!$E$10*('3f_CPIH'!E$16/'3f_CPIH'!$G$16))</f>
        <v>76.885573385518597</v>
      </c>
      <c r="J69" s="155">
        <f>IF('3f_CPIH'!F$16="-","-",'3g_OC_'!$E$10*('3f_CPIH'!F$16/'3f_CPIH'!$G$16))</f>
        <v>77.345048923679059</v>
      </c>
      <c r="K69" s="155">
        <f>IF('3f_CPIH'!G$16="-","-",'3g_OC_'!$E$10*('3f_CPIH'!G$16/'3f_CPIH'!$G$16))</f>
        <v>78.263999999999996</v>
      </c>
      <c r="L69" s="155">
        <f>IF('3f_CPIH'!H$16="-","-",'3g_OC_'!$E$10*('3f_CPIH'!H$16/'3f_CPIH'!$G$16))</f>
        <v>79.259530332681024</v>
      </c>
      <c r="M69" s="155">
        <f>IF('3f_CPIH'!I$16="-","-",'3g_OC_'!$E$10*('3f_CPIH'!I$16/'3f_CPIH'!$G$16))</f>
        <v>80.408219178082177</v>
      </c>
      <c r="N69" s="155">
        <f>IF('3f_CPIH'!J$16="-","-",'3g_OC_'!$E$10*('3f_CPIH'!J$16/'3f_CPIH'!$G$16))</f>
        <v>81.097432485322898</v>
      </c>
      <c r="O69" s="139"/>
      <c r="P69" s="155">
        <f>IF('3f_CPIH'!L$16="-","-",'3g_OC_'!$E$10*('3f_CPIH'!L$16/'3f_CPIH'!$G$16))</f>
        <v>81.097432485322898</v>
      </c>
      <c r="Q69" s="155">
        <f>IF('3f_CPIH'!M$16="-","-",'3g_OC_'!$E$10*('3f_CPIH'!M$16/'3f_CPIH'!$G$16))</f>
        <v>82.016383561643835</v>
      </c>
      <c r="R69" s="155">
        <f>IF('3f_CPIH'!N$16="-","-",'3g_OC_'!$E$10*('3f_CPIH'!N$16/'3f_CPIH'!$G$16))</f>
        <v>82.62901761252445</v>
      </c>
      <c r="S69" s="155">
        <f>IF('3f_CPIH'!O$16="-","-",'3g_OC_'!$E$10*('3f_CPIH'!O$16/'3f_CPIH'!$G$16))</f>
        <v>83.088493150684926</v>
      </c>
      <c r="T69" s="155">
        <f>IF('3f_CPIH'!P$16="-","-",'3g_OC_'!$E$10*('3f_CPIH'!P$16/'3f_CPIH'!$G$16))</f>
        <v>83.318230919765156</v>
      </c>
      <c r="U69" s="155" t="str">
        <f>IF('3f_CPIH'!Q$16="-","-",'3g_OC_'!$E$10*('3f_CPIH'!Q$16/'3f_CPIH'!$G$16))</f>
        <v>-</v>
      </c>
      <c r="V69" s="155" t="str">
        <f>IF('3f_CPIH'!R$16="-","-",'3g_OC_'!$E$10*('3f_CPIH'!R$16/'3f_CPIH'!$G$16))</f>
        <v>-</v>
      </c>
      <c r="W69" s="155" t="str">
        <f>IF('3f_CPIH'!S$16="-","-",'3g_OC_'!$E$10*('3f_CPIH'!S$16/'3f_CPIH'!$G$16))</f>
        <v>-</v>
      </c>
      <c r="X69" s="155" t="str">
        <f>IF('3f_CPIH'!T$16="-","-",'3g_OC_'!$E$10*('3f_CPIH'!T$16/'3f_CPIH'!$G$16))</f>
        <v>-</v>
      </c>
      <c r="Y69" s="155" t="str">
        <f>IF('3f_CPIH'!U$16="-","-",'3g_OC_'!$E$10*('3f_CPIH'!U$16/'3f_CPIH'!$G$16))</f>
        <v>-</v>
      </c>
      <c r="Z69" s="155" t="str">
        <f>IF('3f_CPIH'!V$16="-","-",'3g_OC_'!$E$10*('3f_CPIH'!V$16/'3f_CPIH'!$G$16))</f>
        <v>-</v>
      </c>
      <c r="AA69" s="138"/>
    </row>
    <row r="70" spans="1:27" s="140" customFormat="1" ht="11.25">
      <c r="A70" s="137">
        <v>6</v>
      </c>
      <c r="B70" s="152" t="s">
        <v>168</v>
      </c>
      <c r="C70" s="152" t="s">
        <v>137</v>
      </c>
      <c r="D70" s="158" t="s">
        <v>85</v>
      </c>
      <c r="E70" s="154"/>
      <c r="F70" s="139"/>
      <c r="G70" s="155" t="s">
        <v>132</v>
      </c>
      <c r="H70" s="155" t="s">
        <v>132</v>
      </c>
      <c r="I70" s="155" t="s">
        <v>132</v>
      </c>
      <c r="J70" s="155" t="s">
        <v>132</v>
      </c>
      <c r="K70" s="155">
        <f>IF('3h_SMNCC'!F$29="-","-",'3h_SMNCC'!F$29)</f>
        <v>0</v>
      </c>
      <c r="L70" s="155">
        <f>IF('3h_SMNCC'!G$29="-","-",'3h_SMNCC'!G$29)</f>
        <v>-0.18995176814939541</v>
      </c>
      <c r="M70" s="155">
        <f>IF('3h_SMNCC'!H$29="-","-",'3h_SMNCC'!H$29)</f>
        <v>2.3898674656215144</v>
      </c>
      <c r="N70" s="155">
        <f>IF('3h_SMNCC'!I$29="-","-",'3h_SMNCC'!I$29)</f>
        <v>2.4654635585146529</v>
      </c>
      <c r="O70" s="139"/>
      <c r="P70" s="155">
        <f>IF('3h_SMNCC'!K$29="-","-",'3h_SMNCC'!K$29)</f>
        <v>2.4654635585146529</v>
      </c>
      <c r="Q70" s="155">
        <f>IF('3h_SMNCC'!L$29="-","-",'3h_SMNCC'!L$29)</f>
        <v>4.8850955964817686</v>
      </c>
      <c r="R70" s="155">
        <f>IF('3h_SMNCC'!M$29="-","-",'3h_SMNCC'!M$29)</f>
        <v>4.7480163427765101</v>
      </c>
      <c r="S70" s="155">
        <f>IF('3h_SMNCC'!N$29="-","-",'3h_SMNCC'!N$29)</f>
        <v>7.093641997338695</v>
      </c>
      <c r="T70" s="155">
        <f>IF('3h_SMNCC'!O$29="-","-",'3h_SMNCC'!O$29)</f>
        <v>6.2155900817178944</v>
      </c>
      <c r="U70" s="155" t="str">
        <f>IF('3h_SMNCC'!P$29="-","-",'3h_SMNCC'!P$29)</f>
        <v>-</v>
      </c>
      <c r="V70" s="155" t="str">
        <f>IF('3h_SMNCC'!Q$29="-","-",'3h_SMNCC'!Q$29)</f>
        <v>-</v>
      </c>
      <c r="W70" s="155" t="str">
        <f>IF('3h_SMNCC'!R$29="-","-",'3h_SMNCC'!R$29)</f>
        <v>-</v>
      </c>
      <c r="X70" s="155" t="str">
        <f>IF('3h_SMNCC'!S$29="-","-",'3h_SMNCC'!S$29)</f>
        <v>-</v>
      </c>
      <c r="Y70" s="155" t="str">
        <f>IF('3h_SMNCC'!T$29="-","-",'3h_SMNCC'!T$29)</f>
        <v>-</v>
      </c>
      <c r="Z70" s="155" t="str">
        <f>IF('3h_SMNCC'!U$29="-","-",'3h_SMNCC'!U$29)</f>
        <v>-</v>
      </c>
      <c r="AA70" s="138"/>
    </row>
    <row r="71" spans="1:27" s="140" customFormat="1" ht="11.25">
      <c r="A71" s="137">
        <v>7</v>
      </c>
      <c r="B71" s="152" t="s">
        <v>168</v>
      </c>
      <c r="C71" s="152" t="s">
        <v>124</v>
      </c>
      <c r="D71" s="158" t="s">
        <v>85</v>
      </c>
      <c r="E71" s="154"/>
      <c r="F71" s="139"/>
      <c r="G71" s="155">
        <f>IF('3f_CPIH'!C$16="-","-",'3i_PPM'!$G$10*('3f_CPIH'!C$16/'3f_CPIH'!$G$16))</f>
        <v>23.857918590998043</v>
      </c>
      <c r="H71" s="155">
        <f>IF('3f_CPIH'!D$16="-","-",'3i_PPM'!$G$10*('3f_CPIH'!D$16/'3f_CPIH'!$G$16))</f>
        <v>23.905682191780819</v>
      </c>
      <c r="I71" s="155">
        <f>IF('3f_CPIH'!E$16="-","-",'3i_PPM'!$G$10*('3f_CPIH'!E$16/'3f_CPIH'!$G$16))</f>
        <v>23.977327592954992</v>
      </c>
      <c r="J71" s="155">
        <f>IF('3f_CPIH'!F$16="-","-",'3i_PPM'!$G$10*('3f_CPIH'!F$16/'3f_CPIH'!$G$16))</f>
        <v>24.120618395303325</v>
      </c>
      <c r="K71" s="155">
        <f>IF('3f_CPIH'!G$16="-","-",'3i_PPM'!$G$10*('3f_CPIH'!G$16/'3f_CPIH'!$G$16))</f>
        <v>24.4072</v>
      </c>
      <c r="L71" s="155">
        <f>IF('3f_CPIH'!H$16="-","-",'3i_PPM'!$G$10*('3f_CPIH'!H$16/'3f_CPIH'!$G$16))</f>
        <v>24.717663405088064</v>
      </c>
      <c r="M71" s="155">
        <f>IF('3f_CPIH'!I$16="-","-",'3i_PPM'!$G$10*('3f_CPIH'!I$16/'3f_CPIH'!$G$16))</f>
        <v>25.075890410958902</v>
      </c>
      <c r="N71" s="155">
        <f>IF('3f_CPIH'!J$16="-","-",'3i_PPM'!$G$10*('3f_CPIH'!J$16/'3f_CPIH'!$G$16))</f>
        <v>25.290826614481411</v>
      </c>
      <c r="O71" s="139"/>
      <c r="P71" s="155">
        <f>IF('3f_CPIH'!L$16="-","-",'3i_PPM'!$G$10*('3f_CPIH'!L$16/'3f_CPIH'!$G$16))</f>
        <v>25.290826614481411</v>
      </c>
      <c r="Q71" s="155">
        <f>IF('3f_CPIH'!M$16="-","-",'3i_PPM'!$G$10*('3f_CPIH'!M$16/'3f_CPIH'!$G$16))</f>
        <v>25.577408219178082</v>
      </c>
      <c r="R71" s="155">
        <f>IF('3f_CPIH'!N$16="-","-",'3i_PPM'!$G$10*('3f_CPIH'!N$16/'3f_CPIH'!$G$16))</f>
        <v>25.768462622309197</v>
      </c>
      <c r="S71" s="155">
        <f>IF('3f_CPIH'!O$16="-","-",'3i_PPM'!$G$10*('3f_CPIH'!O$16/'3f_CPIH'!$G$16))</f>
        <v>25.911753424657533</v>
      </c>
      <c r="T71" s="155">
        <f>IF('3f_CPIH'!P$16="-","-",'3i_PPM'!$G$10*('3f_CPIH'!P$16/'3f_CPIH'!$G$16))</f>
        <v>25.983398825831699</v>
      </c>
      <c r="U71" s="155" t="str">
        <f>IF('3f_CPIH'!Q$16="-","-",'3i_PPM'!$G$10*('3f_CPIH'!Q$16/'3f_CPIH'!$G$16))</f>
        <v>-</v>
      </c>
      <c r="V71" s="155" t="str">
        <f>IF('3f_CPIH'!R$16="-","-",'3i_PPM'!$G$10*('3f_CPIH'!R$16/'3f_CPIH'!$G$16))</f>
        <v>-</v>
      </c>
      <c r="W71" s="155" t="str">
        <f>IF('3f_CPIH'!S$16="-","-",'3i_PPM'!$G$10*('3f_CPIH'!S$16/'3f_CPIH'!$G$16))</f>
        <v>-</v>
      </c>
      <c r="X71" s="155" t="str">
        <f>IF('3f_CPIH'!T$16="-","-",'3i_PPM'!$G$10*('3f_CPIH'!T$16/'3f_CPIH'!$G$16))</f>
        <v>-</v>
      </c>
      <c r="Y71" s="155" t="str">
        <f>IF('3f_CPIH'!U$16="-","-",'3i_PPM'!$G$10*('3f_CPIH'!U$16/'3f_CPIH'!$G$16))</f>
        <v>-</v>
      </c>
      <c r="Z71" s="155" t="str">
        <f>IF('3f_CPIH'!V$16="-","-",'3i_PPM'!$G$10*('3f_CPIH'!V$16/'3f_CPIH'!$G$16))</f>
        <v>-</v>
      </c>
      <c r="AA71" s="138"/>
    </row>
    <row r="72" spans="1:27" s="140" customFormat="1" ht="11.25">
      <c r="A72" s="137">
        <v>9</v>
      </c>
      <c r="B72" s="152" t="s">
        <v>138</v>
      </c>
      <c r="C72" s="152" t="s">
        <v>222</v>
      </c>
      <c r="D72" s="158" t="s">
        <v>85</v>
      </c>
      <c r="E72" s="154"/>
      <c r="F72" s="139"/>
      <c r="G72" s="155">
        <f>IF(G65="-","-",SUM(G65:G71)*'3j_EBIT'!$E$10)</f>
        <v>11.323464723574308</v>
      </c>
      <c r="H72" s="155">
        <f>IF(H65="-","-",SUM(H65:H71)*'3j_EBIT'!$E$10)</f>
        <v>10.82406324715134</v>
      </c>
      <c r="I72" s="155">
        <f>IF(I65="-","-",SUM(I65:I71)*'3j_EBIT'!$E$10)</f>
        <v>11.044133499305556</v>
      </c>
      <c r="J72" s="155">
        <f>IF(J65="-","-",SUM(J65:J71)*'3j_EBIT'!$E$10)</f>
        <v>10.826074807499928</v>
      </c>
      <c r="K72" s="155">
        <f>IF(K65="-","-",SUM(K65:K71)*'3j_EBIT'!$E$10)</f>
        <v>11.755036761522828</v>
      </c>
      <c r="L72" s="155">
        <f>IF(L65="-","-",SUM(L65:L71)*'3j_EBIT'!$E$10)</f>
        <v>11.609048517764407</v>
      </c>
      <c r="M72" s="155">
        <f>IF(M65="-","-",SUM(M65:M71)*'3j_EBIT'!$E$10)</f>
        <v>12.618984969322527</v>
      </c>
      <c r="N72" s="155">
        <f>IF(N65="-","-",SUM(N65:N71)*'3j_EBIT'!$E$10)</f>
        <v>13.08505947944864</v>
      </c>
      <c r="O72" s="139"/>
      <c r="P72" s="155">
        <f>IF(P65="-","-",SUM(P65:P71)*'3j_EBIT'!$E$10)</f>
        <v>13.08505947944864</v>
      </c>
      <c r="Q72" s="155">
        <f>IF(Q65="-","-",SUM(Q65:Q71)*'3j_EBIT'!$E$10)</f>
        <v>14.555812689062479</v>
      </c>
      <c r="R72" s="155">
        <f>IF(R65="-","-",SUM(R65:R71)*'3j_EBIT'!$E$10)</f>
        <v>14.021204947170068</v>
      </c>
      <c r="S72" s="155">
        <f>IF(S65="-","-",SUM(S65:S71)*'3j_EBIT'!$E$10)</f>
        <v>14.06766296626799</v>
      </c>
      <c r="T72" s="155">
        <f>IF(T65="-","-",SUM(T65:T71)*'3j_EBIT'!$E$10)</f>
        <v>13.409117898876055</v>
      </c>
      <c r="U72" s="155" t="str">
        <f>IF(U65="-","-",SUM(U65:U71)*'3j_EBIT'!$E$10)</f>
        <v>-</v>
      </c>
      <c r="V72" s="155" t="str">
        <f>IF(V65="-","-",SUM(V65:V71)*'3j_EBIT'!$E$10)</f>
        <v>-</v>
      </c>
      <c r="W72" s="155" t="str">
        <f>IF(W65="-","-",SUM(W65:W71)*'3j_EBIT'!$E$10)</f>
        <v>-</v>
      </c>
      <c r="X72" s="155" t="str">
        <f>IF(X65="-","-",SUM(X65:X71)*'3j_EBIT'!$E$10)</f>
        <v>-</v>
      </c>
      <c r="Y72" s="155" t="str">
        <f>IF(Y65="-","-",SUM(Y65:Y71)*'3j_EBIT'!$E$10)</f>
        <v>-</v>
      </c>
      <c r="Z72" s="155" t="str">
        <f>IF(Z65="-","-",SUM(Z65:Z71)*'3j_EBIT'!$E$10)</f>
        <v>-</v>
      </c>
      <c r="AA72" s="138"/>
    </row>
    <row r="73" spans="1:27" s="140" customFormat="1" ht="12.5" customHeight="1">
      <c r="A73" s="137">
        <v>10</v>
      </c>
      <c r="B73" s="152" t="s">
        <v>223</v>
      </c>
      <c r="C73" s="156" t="s">
        <v>224</v>
      </c>
      <c r="D73" s="158" t="s">
        <v>85</v>
      </c>
      <c r="E73" s="153"/>
      <c r="F73" s="139"/>
      <c r="G73" s="155">
        <f>IF(G65="-","-",SUM(G65:G67,G69:G72)*'3k_HAP'!$E$11)</f>
        <v>6.7349557237097404</v>
      </c>
      <c r="H73" s="155">
        <f>IF(H65="-","-",SUM(H65:H67,H69:H72)*'3k_HAP'!$E$11)</f>
        <v>6.3354072774221999</v>
      </c>
      <c r="I73" s="155">
        <f>IF(I65="-","-",SUM(I65:I67,I69:I72)*'3k_HAP'!$E$11)</f>
        <v>6.3705288031059881</v>
      </c>
      <c r="J73" s="155">
        <f>IF(J65="-","-",SUM(J65:J67,J69:J72)*'3k_HAP'!$E$11)</f>
        <v>6.2135691167263554</v>
      </c>
      <c r="K73" s="155">
        <f>IF(K65="-","-",SUM(K65:K67,K69:K72)*'3k_HAP'!$E$11)</f>
        <v>7.0241683354240969</v>
      </c>
      <c r="L73" s="155">
        <f>IF(L65="-","-",SUM(L65:L67,L69:L72)*'3k_HAP'!$E$11)</f>
        <v>6.8940259621677651</v>
      </c>
      <c r="M73" s="155">
        <f>IF(M65="-","-",SUM(M65:M67,M69:M72)*'3k_HAP'!$E$11)</f>
        <v>7.6602135130346829</v>
      </c>
      <c r="N73" s="155">
        <f>IF(N65="-","-",SUM(N65:N67,N69:N72)*'3k_HAP'!$E$11)</f>
        <v>8.0270824262719422</v>
      </c>
      <c r="O73" s="139"/>
      <c r="P73" s="155">
        <f>IF(P65="-","-",SUM(P65:P67,P69:P72)*'3k_HAP'!$E$11)</f>
        <v>8.0270824262719422</v>
      </c>
      <c r="Q73" s="155">
        <f>IF(Q65="-","-",SUM(Q65:Q67,Q69:Q72)*'3k_HAP'!$E$11)</f>
        <v>9.0187606089913928</v>
      </c>
      <c r="R73" s="155">
        <f>IF(R65="-","-",SUM(R65:R67,R69:R72)*'3k_HAP'!$E$11)</f>
        <v>8.5914932994755038</v>
      </c>
      <c r="S73" s="155">
        <f>IF(S65="-","-",SUM(S65:S67,S69:S72)*'3k_HAP'!$E$11)</f>
        <v>8.5728046455183922</v>
      </c>
      <c r="T73" s="155">
        <f>IF(T65="-","-",SUM(T65:T67,T69:T72)*'3k_HAP'!$E$11)</f>
        <v>8.0176496759102953</v>
      </c>
      <c r="U73" s="155" t="str">
        <f>IF(U65="-","-",SUM(U65:U67,U69:U72)*'3k_HAP'!$E$11)</f>
        <v>-</v>
      </c>
      <c r="V73" s="155" t="str">
        <f>IF(V65="-","-",SUM(V65:V67,V69:V72)*'3k_HAP'!$E$11)</f>
        <v>-</v>
      </c>
      <c r="W73" s="155" t="str">
        <f>IF(W65="-","-",SUM(W65:W67,W69:W72)*'3k_HAP'!$E$11)</f>
        <v>-</v>
      </c>
      <c r="X73" s="155" t="str">
        <f>IF(X65="-","-",SUM(X65:X67,X69:X72)*'3k_HAP'!$E$11)</f>
        <v>-</v>
      </c>
      <c r="Y73" s="155" t="str">
        <f>IF(Y65="-","-",SUM(Y65:Y67,Y69:Y72)*'3k_HAP'!$E$11)</f>
        <v>-</v>
      </c>
      <c r="Z73" s="155" t="str">
        <f>IF(Z65="-","-",SUM(Z65:Z67,Z69:Z72)*'3k_HAP'!$E$11)</f>
        <v>-</v>
      </c>
      <c r="AA73" s="138"/>
    </row>
    <row r="74" spans="1:27" s="140" customFormat="1" ht="11.25">
      <c r="A74" s="137">
        <v>11</v>
      </c>
      <c r="B74" s="152" t="s">
        <v>225</v>
      </c>
      <c r="C74" s="152" t="str">
        <f>B74&amp;"_"&amp;D74</f>
        <v>Total_Northern</v>
      </c>
      <c r="D74" s="158" t="s">
        <v>85</v>
      </c>
      <c r="E74" s="154"/>
      <c r="F74" s="139"/>
      <c r="G74" s="155">
        <f t="shared" ref="G74:N74" si="10">IF(G65="-","-",SUM(G65:G73))</f>
        <v>602.70653711262412</v>
      </c>
      <c r="H74" s="155">
        <f t="shared" si="10"/>
        <v>576.02271129033875</v>
      </c>
      <c r="I74" s="155">
        <f t="shared" si="10"/>
        <v>587.64047288200447</v>
      </c>
      <c r="J74" s="155">
        <f t="shared" si="10"/>
        <v>576.00674468320653</v>
      </c>
      <c r="K74" s="155">
        <f t="shared" si="10"/>
        <v>625.71005812889791</v>
      </c>
      <c r="L74" s="155">
        <f t="shared" si="10"/>
        <v>617.89632715260916</v>
      </c>
      <c r="M74" s="155">
        <f t="shared" si="10"/>
        <v>671.81704282986493</v>
      </c>
      <c r="N74" s="155">
        <f t="shared" si="10"/>
        <v>696.71413898588582</v>
      </c>
      <c r="O74" s="139"/>
      <c r="P74" s="155">
        <f t="shared" ref="P74:Z74" si="11">IF(P65="-","-",SUM(P65:P73))</f>
        <v>696.71413898588582</v>
      </c>
      <c r="Q74" s="155">
        <f t="shared" si="11"/>
        <v>775.11384885890061</v>
      </c>
      <c r="R74" s="155">
        <f t="shared" si="11"/>
        <v>746.54934359825995</v>
      </c>
      <c r="S74" s="155">
        <f t="shared" si="11"/>
        <v>748.97581283421471</v>
      </c>
      <c r="T74" s="155">
        <f t="shared" si="11"/>
        <v>713.76040547627622</v>
      </c>
      <c r="U74" s="155" t="str">
        <f t="shared" si="11"/>
        <v>-</v>
      </c>
      <c r="V74" s="155" t="str">
        <f t="shared" si="11"/>
        <v>-</v>
      </c>
      <c r="W74" s="155" t="str">
        <f t="shared" si="11"/>
        <v>-</v>
      </c>
      <c r="X74" s="155" t="str">
        <f t="shared" si="11"/>
        <v>-</v>
      </c>
      <c r="Y74" s="155" t="str">
        <f t="shared" si="11"/>
        <v>-</v>
      </c>
      <c r="Z74" s="155" t="str">
        <f t="shared" si="11"/>
        <v>-</v>
      </c>
      <c r="AA74" s="138"/>
    </row>
    <row r="75" spans="1:27" s="140" customFormat="1" ht="11.25">
      <c r="A75" s="137">
        <v>1</v>
      </c>
      <c r="B75" s="87" t="s">
        <v>155</v>
      </c>
      <c r="C75" s="87" t="s">
        <v>131</v>
      </c>
      <c r="D75" s="157" t="s">
        <v>84</v>
      </c>
      <c r="E75" s="136"/>
      <c r="F75" s="139"/>
      <c r="G75" s="88">
        <f>IF('3a_DF'!H33="-","-",'3a_DF'!H33)</f>
        <v>258.93782864086342</v>
      </c>
      <c r="H75" s="88">
        <f>IF('3a_DF'!I33="-","-",'3a_DF'!I33)</f>
        <v>231.79577893344458</v>
      </c>
      <c r="I75" s="88">
        <f>IF('3a_DF'!J33="-","-",'3a_DF'!J33)</f>
        <v>209.02148876042253</v>
      </c>
      <c r="J75" s="88">
        <f>IF('3a_DF'!K33="-","-",'3a_DF'!K33)</f>
        <v>199.09782427316546</v>
      </c>
      <c r="K75" s="88">
        <f>IF('3a_DF'!L33="-","-",'3a_DF'!L33)</f>
        <v>232.34692387660624</v>
      </c>
      <c r="L75" s="88">
        <f>IF('3a_DF'!M33="-","-",'3a_DF'!M33)</f>
        <v>223.75192907476765</v>
      </c>
      <c r="M75" s="88">
        <f>IF('3a_DF'!N33="-","-",'3a_DF'!N33)</f>
        <v>236.83698592588888</v>
      </c>
      <c r="N75" s="88">
        <f>IF('3a_DF'!O33="-","-",'3a_DF'!O33)</f>
        <v>264.33112563460907</v>
      </c>
      <c r="O75" s="139"/>
      <c r="P75" s="88">
        <f>IF('3a_DF'!Q33="-","-",'3a_DF'!Q33)</f>
        <v>264.33112563460907</v>
      </c>
      <c r="Q75" s="88">
        <f>IF('3a_DF'!R33="-","-",'3a_DF'!R33)</f>
        <v>306.92283944638547</v>
      </c>
      <c r="R75" s="88">
        <f>IF('3a_DF'!S33="-","-",'3a_DF'!S33)</f>
        <v>274.82677649949125</v>
      </c>
      <c r="S75" s="88">
        <f>IF('3a_DF'!T33="-","-",'3a_DF'!T33)</f>
        <v>250.85913253680243</v>
      </c>
      <c r="T75" s="88">
        <f>IF('3a_DF'!U33="-","-",'3a_DF'!U33)</f>
        <v>209.5659140083398</v>
      </c>
      <c r="U75" s="88" t="str">
        <f>IF('3a_DF'!V33="-","-",'3a_DF'!V33)</f>
        <v>-</v>
      </c>
      <c r="V75" s="88" t="str">
        <f>IF('3a_DF'!W33="-","-",'3a_DF'!W33)</f>
        <v>-</v>
      </c>
      <c r="W75" s="88" t="str">
        <f>IF('3a_DF'!X33="-","-",'3a_DF'!X33)</f>
        <v>-</v>
      </c>
      <c r="X75" s="88" t="str">
        <f>IF('3a_DF'!Y33="-","-",'3a_DF'!Y33)</f>
        <v>-</v>
      </c>
      <c r="Y75" s="88" t="str">
        <f>IF('3a_DF'!Z33="-","-",'3a_DF'!Z33)</f>
        <v>-</v>
      </c>
      <c r="Z75" s="88" t="str">
        <f>IF('3a_DF'!AA33="-","-",'3a_DF'!AA33)</f>
        <v>-</v>
      </c>
      <c r="AA75" s="138"/>
    </row>
    <row r="76" spans="1:27" s="140" customFormat="1" ht="11.25">
      <c r="A76" s="137">
        <v>2</v>
      </c>
      <c r="B76" s="87" t="s">
        <v>155</v>
      </c>
      <c r="C76" s="87" t="s">
        <v>133</v>
      </c>
      <c r="D76" s="157" t="s">
        <v>84</v>
      </c>
      <c r="E76" s="136"/>
      <c r="F76" s="139"/>
      <c r="G76" s="88">
        <f>IF('3b_CM'!G33="-","-",'3b_CM'!G33)</f>
        <v>6.0192459082068814E-2</v>
      </c>
      <c r="H76" s="88">
        <f>IF('3b_CM'!H33="-","-",'3b_CM'!H33)</f>
        <v>9.0288688623103228E-2</v>
      </c>
      <c r="I76" s="88">
        <f>IF('3b_CM'!I33="-","-",'3b_CM'!I33)</f>
        <v>0.28430926528872924</v>
      </c>
      <c r="J76" s="88">
        <f>IF('3b_CM'!J33="-","-",'3b_CM'!J33)</f>
        <v>0.28912836277456888</v>
      </c>
      <c r="K76" s="88">
        <f>IF('3b_CM'!K33="-","-",'3b_CM'!K33)</f>
        <v>3.7135050058261001</v>
      </c>
      <c r="L76" s="88">
        <f>IF('3b_CM'!L33="-","-",'3b_CM'!L33)</f>
        <v>3.6024750981132136</v>
      </c>
      <c r="M76" s="88">
        <f>IF('3b_CM'!M33="-","-",'3b_CM'!M33)</f>
        <v>12.494315032774898</v>
      </c>
      <c r="N76" s="88">
        <f>IF('3b_CM'!N33="-","-",'3b_CM'!N33)</f>
        <v>11.877451269582151</v>
      </c>
      <c r="O76" s="139"/>
      <c r="P76" s="88">
        <f>IF('3b_CM'!P33="-","-",'3b_CM'!P33)</f>
        <v>11.877451269582151</v>
      </c>
      <c r="Q76" s="88">
        <f>IF('3b_CM'!Q33="-","-",'3b_CM'!Q33)</f>
        <v>15.902600376244944</v>
      </c>
      <c r="R76" s="88">
        <f>IF('3b_CM'!R33="-","-",'3b_CM'!R33)</f>
        <v>15.274266387209391</v>
      </c>
      <c r="S76" s="88">
        <f>IF('3b_CM'!S33="-","-",'3b_CM'!S33)</f>
        <v>18.171461627247051</v>
      </c>
      <c r="T76" s="88">
        <f>IF('3b_CM'!T33="-","-",'3b_CM'!T33)</f>
        <v>18.515788928093528</v>
      </c>
      <c r="U76" s="88" t="str">
        <f>IF('3b_CM'!U33="-","-",'3b_CM'!U33)</f>
        <v>-</v>
      </c>
      <c r="V76" s="88" t="str">
        <f>IF('3b_CM'!V33="-","-",'3b_CM'!V33)</f>
        <v>-</v>
      </c>
      <c r="W76" s="88" t="str">
        <f>IF('3b_CM'!W33="-","-",'3b_CM'!W33)</f>
        <v>-</v>
      </c>
      <c r="X76" s="88" t="str">
        <f>IF('3b_CM'!X33="-","-",'3b_CM'!X33)</f>
        <v>-</v>
      </c>
      <c r="Y76" s="88" t="str">
        <f>IF('3b_CM'!Y33="-","-",'3b_CM'!Y33)</f>
        <v>-</v>
      </c>
      <c r="Z76" s="88" t="str">
        <f>IF('3b_CM'!Z33="-","-",'3b_CM'!Z33)</f>
        <v>-</v>
      </c>
      <c r="AA76" s="138"/>
    </row>
    <row r="77" spans="1:27" s="140" customFormat="1" ht="11.25">
      <c r="A77" s="137">
        <v>3</v>
      </c>
      <c r="B77" s="87" t="s">
        <v>220</v>
      </c>
      <c r="C77" s="87" t="s">
        <v>134</v>
      </c>
      <c r="D77" s="157" t="s">
        <v>84</v>
      </c>
      <c r="E77" s="136"/>
      <c r="F77" s="139"/>
      <c r="G77" s="88">
        <f>IF('3c_PC'!G34="-","-",'3c_PC'!G34)</f>
        <v>90.74335337588721</v>
      </c>
      <c r="H77" s="88">
        <f>IF('3c_PC'!H34="-","-",'3c_PC'!H34)</f>
        <v>90.716062603793802</v>
      </c>
      <c r="I77" s="88">
        <f>IF('3c_PC'!I34="-","-",'3c_PC'!I34)</f>
        <v>115.07185117237076</v>
      </c>
      <c r="J77" s="88">
        <f>IF('3c_PC'!J34="-","-",'3c_PC'!J34)</f>
        <v>113.82533274703412</v>
      </c>
      <c r="K77" s="88">
        <f>IF('3c_PC'!K34="-","-",'3c_PC'!K34)</f>
        <v>130.62641127650858</v>
      </c>
      <c r="L77" s="88">
        <f>IF('3c_PC'!L34="-","-",'3c_PC'!L34)</f>
        <v>129.41723561952793</v>
      </c>
      <c r="M77" s="88">
        <f>IF('3c_PC'!M34="-","-",'3c_PC'!M34)</f>
        <v>157.96774010569058</v>
      </c>
      <c r="N77" s="88">
        <f>IF('3c_PC'!N34="-","-",'3c_PC'!N34)</f>
        <v>155.10395298345713</v>
      </c>
      <c r="O77" s="139"/>
      <c r="P77" s="88">
        <f>IF('3c_PC'!P34="-","-",'3c_PC'!P34)</f>
        <v>155.10395298345713</v>
      </c>
      <c r="Q77" s="88">
        <f>IF('3c_PC'!Q34="-","-",'3c_PC'!Q34)</f>
        <v>173.71670798449017</v>
      </c>
      <c r="R77" s="88">
        <f>IF('3c_PC'!R34="-","-",'3c_PC'!R34)</f>
        <v>176.43094440595124</v>
      </c>
      <c r="S77" s="88">
        <f>IF('3c_PC'!S34="-","-",'3c_PC'!S34)</f>
        <v>192.3634826031502</v>
      </c>
      <c r="T77" s="88">
        <f>IF('3c_PC'!T34="-","-",'3c_PC'!T34)</f>
        <v>195.92370881203382</v>
      </c>
      <c r="U77" s="88" t="str">
        <f>IF('3c_PC'!U34="-","-",'3c_PC'!U34)</f>
        <v>-</v>
      </c>
      <c r="V77" s="88" t="str">
        <f>IF('3c_PC'!V34="-","-",'3c_PC'!V34)</f>
        <v>-</v>
      </c>
      <c r="W77" s="88" t="str">
        <f>IF('3c_PC'!W34="-","-",'3c_PC'!W34)</f>
        <v>-</v>
      </c>
      <c r="X77" s="88" t="str">
        <f>IF('3c_PC'!X34="-","-",'3c_PC'!X34)</f>
        <v>-</v>
      </c>
      <c r="Y77" s="88" t="str">
        <f>IF('3c_PC'!Y34="-","-",'3c_PC'!Y34)</f>
        <v>-</v>
      </c>
      <c r="Z77" s="88" t="str">
        <f>IF('3c_PC'!Z34="-","-",'3c_PC'!Z34)</f>
        <v>-</v>
      </c>
      <c r="AA77" s="138"/>
    </row>
    <row r="78" spans="1:27" s="140" customFormat="1" ht="11.25">
      <c r="A78" s="137">
        <v>4</v>
      </c>
      <c r="B78" s="87" t="s">
        <v>221</v>
      </c>
      <c r="C78" s="87" t="s">
        <v>135</v>
      </c>
      <c r="D78" s="157" t="s">
        <v>84</v>
      </c>
      <c r="E78" s="136"/>
      <c r="F78" s="139"/>
      <c r="G78" s="88">
        <f>IF('3d_NC-Elec'!H62="-","-",'3d_NC-Elec'!H62)</f>
        <v>116.33835677623409</v>
      </c>
      <c r="H78" s="88">
        <f>IF('3d_NC-Elec'!I62="-","-",'3d_NC-Elec'!I62)</f>
        <v>117.34928949421698</v>
      </c>
      <c r="I78" s="88">
        <f>IF('3d_NC-Elec'!J62="-","-",'3d_NC-Elec'!J62)</f>
        <v>132.25076214411874</v>
      </c>
      <c r="J78" s="88">
        <f>IF('3d_NC-Elec'!K62="-","-",'3d_NC-Elec'!K62)</f>
        <v>131.49040443164176</v>
      </c>
      <c r="K78" s="88">
        <f>IF('3d_NC-Elec'!L62="-","-",'3d_NC-Elec'!L62)</f>
        <v>126.45179788115809</v>
      </c>
      <c r="L78" s="88">
        <f>IF('3d_NC-Elec'!M62="-","-",'3d_NC-Elec'!M62)</f>
        <v>127.66371827085068</v>
      </c>
      <c r="M78" s="88">
        <f>IF('3d_NC-Elec'!N62="-","-",'3d_NC-Elec'!N62)</f>
        <v>135.01519162585544</v>
      </c>
      <c r="N78" s="88">
        <f>IF('3d_NC-Elec'!O62="-","-",'3d_NC-Elec'!O62)</f>
        <v>134.47874663427234</v>
      </c>
      <c r="O78" s="139"/>
      <c r="P78" s="88">
        <f>IF('3d_NC-Elec'!Q62="-","-",'3d_NC-Elec'!Q62)</f>
        <v>134.47874663427234</v>
      </c>
      <c r="Q78" s="88">
        <f>IF('3d_NC-Elec'!R62="-","-",'3d_NC-Elec'!R62)</f>
        <v>146.90804361450665</v>
      </c>
      <c r="R78" s="88">
        <f>IF('3d_NC-Elec'!S62="-","-",'3d_NC-Elec'!S62)</f>
        <v>147.83346798871341</v>
      </c>
      <c r="S78" s="88">
        <f>IF('3d_NC-Elec'!T62="-","-",'3d_NC-Elec'!T62)</f>
        <v>140.44251795711267</v>
      </c>
      <c r="T78" s="88">
        <f>IF('3d_NC-Elec'!U62="-","-",'3d_NC-Elec'!U62)</f>
        <v>143.64113908177919</v>
      </c>
      <c r="U78" s="88" t="str">
        <f>IF('3d_NC-Elec'!V62="-","-",'3d_NC-Elec'!V62)</f>
        <v>-</v>
      </c>
      <c r="V78" s="88" t="str">
        <f>IF('3d_NC-Elec'!W62="-","-",'3d_NC-Elec'!W62)</f>
        <v>-</v>
      </c>
      <c r="W78" s="88" t="str">
        <f>IF('3d_NC-Elec'!X62="-","-",'3d_NC-Elec'!X62)</f>
        <v>-</v>
      </c>
      <c r="X78" s="88" t="str">
        <f>IF('3d_NC-Elec'!Y62="-","-",'3d_NC-Elec'!Y62)</f>
        <v>-</v>
      </c>
      <c r="Y78" s="88" t="str">
        <f>IF('3d_NC-Elec'!Z62="-","-",'3d_NC-Elec'!Z62)</f>
        <v>-</v>
      </c>
      <c r="Z78" s="88" t="str">
        <f>IF('3d_NC-Elec'!AA62="-","-",'3d_NC-Elec'!AA62)</f>
        <v>-</v>
      </c>
      <c r="AA78" s="138"/>
    </row>
    <row r="79" spans="1:27" s="140" customFormat="1" ht="11.25">
      <c r="A79" s="137">
        <v>5</v>
      </c>
      <c r="B79" s="87" t="s">
        <v>168</v>
      </c>
      <c r="C79" s="87" t="s">
        <v>136</v>
      </c>
      <c r="D79" s="157" t="s">
        <v>84</v>
      </c>
      <c r="E79" s="136"/>
      <c r="F79" s="139"/>
      <c r="G79" s="88">
        <f>IF('3f_CPIH'!C$16="-","-",'3g_OC_'!$E$10*('3f_CPIH'!C$16/'3f_CPIH'!$G$16))</f>
        <v>76.502677103718199</v>
      </c>
      <c r="H79" s="88">
        <f>IF('3f_CPIH'!D$16="-","-",'3g_OC_'!$E$10*('3f_CPIH'!D$16/'3f_CPIH'!$G$16))</f>
        <v>76.655835616438353</v>
      </c>
      <c r="I79" s="88">
        <f>IF('3f_CPIH'!E$16="-","-",'3g_OC_'!$E$10*('3f_CPIH'!E$16/'3f_CPIH'!$G$16))</f>
        <v>76.885573385518597</v>
      </c>
      <c r="J79" s="88">
        <f>IF('3f_CPIH'!F$16="-","-",'3g_OC_'!$E$10*('3f_CPIH'!F$16/'3f_CPIH'!$G$16))</f>
        <v>77.345048923679059</v>
      </c>
      <c r="K79" s="88">
        <f>IF('3f_CPIH'!G$16="-","-",'3g_OC_'!$E$10*('3f_CPIH'!G$16/'3f_CPIH'!$G$16))</f>
        <v>78.263999999999996</v>
      </c>
      <c r="L79" s="88">
        <f>IF('3f_CPIH'!H$16="-","-",'3g_OC_'!$E$10*('3f_CPIH'!H$16/'3f_CPIH'!$G$16))</f>
        <v>79.259530332681024</v>
      </c>
      <c r="M79" s="88">
        <f>IF('3f_CPIH'!I$16="-","-",'3g_OC_'!$E$10*('3f_CPIH'!I$16/'3f_CPIH'!$G$16))</f>
        <v>80.408219178082177</v>
      </c>
      <c r="N79" s="88">
        <f>IF('3f_CPIH'!J$16="-","-",'3g_OC_'!$E$10*('3f_CPIH'!J$16/'3f_CPIH'!$G$16))</f>
        <v>81.097432485322898</v>
      </c>
      <c r="O79" s="139"/>
      <c r="P79" s="88">
        <f>IF('3f_CPIH'!L$16="-","-",'3g_OC_'!$E$10*('3f_CPIH'!L$16/'3f_CPIH'!$G$16))</f>
        <v>81.097432485322898</v>
      </c>
      <c r="Q79" s="88">
        <f>IF('3f_CPIH'!M$16="-","-",'3g_OC_'!$E$10*('3f_CPIH'!M$16/'3f_CPIH'!$G$16))</f>
        <v>82.016383561643835</v>
      </c>
      <c r="R79" s="88">
        <f>IF('3f_CPIH'!N$16="-","-",'3g_OC_'!$E$10*('3f_CPIH'!N$16/'3f_CPIH'!$G$16))</f>
        <v>82.62901761252445</v>
      </c>
      <c r="S79" s="88">
        <f>IF('3f_CPIH'!O$16="-","-",'3g_OC_'!$E$10*('3f_CPIH'!O$16/'3f_CPIH'!$G$16))</f>
        <v>83.088493150684926</v>
      </c>
      <c r="T79" s="88">
        <f>IF('3f_CPIH'!P$16="-","-",'3g_OC_'!$E$10*('3f_CPIH'!P$16/'3f_CPIH'!$G$16))</f>
        <v>83.318230919765156</v>
      </c>
      <c r="U79" s="88" t="str">
        <f>IF('3f_CPIH'!Q$16="-","-",'3g_OC_'!$E$10*('3f_CPIH'!Q$16/'3f_CPIH'!$G$16))</f>
        <v>-</v>
      </c>
      <c r="V79" s="88" t="str">
        <f>IF('3f_CPIH'!R$16="-","-",'3g_OC_'!$E$10*('3f_CPIH'!R$16/'3f_CPIH'!$G$16))</f>
        <v>-</v>
      </c>
      <c r="W79" s="88" t="str">
        <f>IF('3f_CPIH'!S$16="-","-",'3g_OC_'!$E$10*('3f_CPIH'!S$16/'3f_CPIH'!$G$16))</f>
        <v>-</v>
      </c>
      <c r="X79" s="88" t="str">
        <f>IF('3f_CPIH'!T$16="-","-",'3g_OC_'!$E$10*('3f_CPIH'!T$16/'3f_CPIH'!$G$16))</f>
        <v>-</v>
      </c>
      <c r="Y79" s="88" t="str">
        <f>IF('3f_CPIH'!U$16="-","-",'3g_OC_'!$E$10*('3f_CPIH'!U$16/'3f_CPIH'!$G$16))</f>
        <v>-</v>
      </c>
      <c r="Z79" s="88" t="str">
        <f>IF('3f_CPIH'!V$16="-","-",'3g_OC_'!$E$10*('3f_CPIH'!V$16/'3f_CPIH'!$G$16))</f>
        <v>-</v>
      </c>
      <c r="AA79" s="138"/>
    </row>
    <row r="80" spans="1:27" s="140" customFormat="1" ht="11.25">
      <c r="A80" s="137">
        <v>6</v>
      </c>
      <c r="B80" s="87" t="s">
        <v>168</v>
      </c>
      <c r="C80" s="87" t="s">
        <v>137</v>
      </c>
      <c r="D80" s="157" t="s">
        <v>84</v>
      </c>
      <c r="E80" s="136"/>
      <c r="F80" s="139"/>
      <c r="G80" s="88" t="s">
        <v>132</v>
      </c>
      <c r="H80" s="88" t="s">
        <v>132</v>
      </c>
      <c r="I80" s="88" t="s">
        <v>132</v>
      </c>
      <c r="J80" s="88" t="s">
        <v>132</v>
      </c>
      <c r="K80" s="88">
        <f>IF('3h_SMNCC'!F$29="-","-",'3h_SMNCC'!F$29)</f>
        <v>0</v>
      </c>
      <c r="L80" s="88">
        <f>IF('3h_SMNCC'!G$29="-","-",'3h_SMNCC'!G$29)</f>
        <v>-0.18995176814939541</v>
      </c>
      <c r="M80" s="88">
        <f>IF('3h_SMNCC'!H$29="-","-",'3h_SMNCC'!H$29)</f>
        <v>2.3898674656215144</v>
      </c>
      <c r="N80" s="88">
        <f>IF('3h_SMNCC'!I$29="-","-",'3h_SMNCC'!I$29)</f>
        <v>2.4654635585146529</v>
      </c>
      <c r="O80" s="139"/>
      <c r="P80" s="88">
        <f>IF('3h_SMNCC'!K$29="-","-",'3h_SMNCC'!K$29)</f>
        <v>2.4654635585146529</v>
      </c>
      <c r="Q80" s="88">
        <f>IF('3h_SMNCC'!L$29="-","-",'3h_SMNCC'!L$29)</f>
        <v>4.8850955964817686</v>
      </c>
      <c r="R80" s="88">
        <f>IF('3h_SMNCC'!M$29="-","-",'3h_SMNCC'!M$29)</f>
        <v>4.7480163427765101</v>
      </c>
      <c r="S80" s="88">
        <f>IF('3h_SMNCC'!N$29="-","-",'3h_SMNCC'!N$29)</f>
        <v>7.093641997338695</v>
      </c>
      <c r="T80" s="88">
        <f>IF('3h_SMNCC'!O$29="-","-",'3h_SMNCC'!O$29)</f>
        <v>6.2155900817178944</v>
      </c>
      <c r="U80" s="88" t="str">
        <f>IF('3h_SMNCC'!P$29="-","-",'3h_SMNCC'!P$29)</f>
        <v>-</v>
      </c>
      <c r="V80" s="88" t="str">
        <f>IF('3h_SMNCC'!Q$29="-","-",'3h_SMNCC'!Q$29)</f>
        <v>-</v>
      </c>
      <c r="W80" s="88" t="str">
        <f>IF('3h_SMNCC'!R$29="-","-",'3h_SMNCC'!R$29)</f>
        <v>-</v>
      </c>
      <c r="X80" s="88" t="str">
        <f>IF('3h_SMNCC'!S$29="-","-",'3h_SMNCC'!S$29)</f>
        <v>-</v>
      </c>
      <c r="Y80" s="88" t="str">
        <f>IF('3h_SMNCC'!T$29="-","-",'3h_SMNCC'!T$29)</f>
        <v>-</v>
      </c>
      <c r="Z80" s="88" t="str">
        <f>IF('3h_SMNCC'!U$29="-","-",'3h_SMNCC'!U$29)</f>
        <v>-</v>
      </c>
      <c r="AA80" s="138"/>
    </row>
    <row r="81" spans="1:27" s="140" customFormat="1" ht="11.25">
      <c r="A81" s="137">
        <v>7</v>
      </c>
      <c r="B81" s="87" t="s">
        <v>168</v>
      </c>
      <c r="C81" s="87" t="s">
        <v>124</v>
      </c>
      <c r="D81" s="157" t="s">
        <v>84</v>
      </c>
      <c r="E81" s="136"/>
      <c r="F81" s="139"/>
      <c r="G81" s="88">
        <f>IF('3f_CPIH'!C$16="-","-",'3i_PPM'!$G$10*('3f_CPIH'!C$16/'3f_CPIH'!$G$16))</f>
        <v>23.857918590998043</v>
      </c>
      <c r="H81" s="88">
        <f>IF('3f_CPIH'!D$16="-","-",'3i_PPM'!$G$10*('3f_CPIH'!D$16/'3f_CPIH'!$G$16))</f>
        <v>23.905682191780819</v>
      </c>
      <c r="I81" s="88">
        <f>IF('3f_CPIH'!E$16="-","-",'3i_PPM'!$G$10*('3f_CPIH'!E$16/'3f_CPIH'!$G$16))</f>
        <v>23.977327592954992</v>
      </c>
      <c r="J81" s="88">
        <f>IF('3f_CPIH'!F$16="-","-",'3i_PPM'!$G$10*('3f_CPIH'!F$16/'3f_CPIH'!$G$16))</f>
        <v>24.120618395303325</v>
      </c>
      <c r="K81" s="88">
        <f>IF('3f_CPIH'!G$16="-","-",'3i_PPM'!$G$10*('3f_CPIH'!G$16/'3f_CPIH'!$G$16))</f>
        <v>24.4072</v>
      </c>
      <c r="L81" s="88">
        <f>IF('3f_CPIH'!H$16="-","-",'3i_PPM'!$G$10*('3f_CPIH'!H$16/'3f_CPIH'!$G$16))</f>
        <v>24.717663405088064</v>
      </c>
      <c r="M81" s="88">
        <f>IF('3f_CPIH'!I$16="-","-",'3i_PPM'!$G$10*('3f_CPIH'!I$16/'3f_CPIH'!$G$16))</f>
        <v>25.075890410958902</v>
      </c>
      <c r="N81" s="88">
        <f>IF('3f_CPIH'!J$16="-","-",'3i_PPM'!$G$10*('3f_CPIH'!J$16/'3f_CPIH'!$G$16))</f>
        <v>25.290826614481411</v>
      </c>
      <c r="O81" s="139"/>
      <c r="P81" s="88">
        <f>IF('3f_CPIH'!L$16="-","-",'3i_PPM'!$G$10*('3f_CPIH'!L$16/'3f_CPIH'!$G$16))</f>
        <v>25.290826614481411</v>
      </c>
      <c r="Q81" s="88">
        <f>IF('3f_CPIH'!M$16="-","-",'3i_PPM'!$G$10*('3f_CPIH'!M$16/'3f_CPIH'!$G$16))</f>
        <v>25.577408219178082</v>
      </c>
      <c r="R81" s="88">
        <f>IF('3f_CPIH'!N$16="-","-",'3i_PPM'!$G$10*('3f_CPIH'!N$16/'3f_CPIH'!$G$16))</f>
        <v>25.768462622309197</v>
      </c>
      <c r="S81" s="88">
        <f>IF('3f_CPIH'!O$16="-","-",'3i_PPM'!$G$10*('3f_CPIH'!O$16/'3f_CPIH'!$G$16))</f>
        <v>25.911753424657533</v>
      </c>
      <c r="T81" s="88">
        <f>IF('3f_CPIH'!P$16="-","-",'3i_PPM'!$G$10*('3f_CPIH'!P$16/'3f_CPIH'!$G$16))</f>
        <v>25.983398825831699</v>
      </c>
      <c r="U81" s="88" t="str">
        <f>IF('3f_CPIH'!Q$16="-","-",'3i_PPM'!$G$10*('3f_CPIH'!Q$16/'3f_CPIH'!$G$16))</f>
        <v>-</v>
      </c>
      <c r="V81" s="88" t="str">
        <f>IF('3f_CPIH'!R$16="-","-",'3i_PPM'!$G$10*('3f_CPIH'!R$16/'3f_CPIH'!$G$16))</f>
        <v>-</v>
      </c>
      <c r="W81" s="88" t="str">
        <f>IF('3f_CPIH'!S$16="-","-",'3i_PPM'!$G$10*('3f_CPIH'!S$16/'3f_CPIH'!$G$16))</f>
        <v>-</v>
      </c>
      <c r="X81" s="88" t="str">
        <f>IF('3f_CPIH'!T$16="-","-",'3i_PPM'!$G$10*('3f_CPIH'!T$16/'3f_CPIH'!$G$16))</f>
        <v>-</v>
      </c>
      <c r="Y81" s="88" t="str">
        <f>IF('3f_CPIH'!U$16="-","-",'3i_PPM'!$G$10*('3f_CPIH'!U$16/'3f_CPIH'!$G$16))</f>
        <v>-</v>
      </c>
      <c r="Z81" s="88" t="str">
        <f>IF('3f_CPIH'!V$16="-","-",'3i_PPM'!$G$10*('3f_CPIH'!V$16/'3f_CPIH'!$G$16))</f>
        <v>-</v>
      </c>
      <c r="AA81" s="138"/>
    </row>
    <row r="82" spans="1:27" s="140" customFormat="1" ht="11.25">
      <c r="A82" s="137">
        <v>9</v>
      </c>
      <c r="B82" s="87" t="s">
        <v>138</v>
      </c>
      <c r="C82" s="87" t="s">
        <v>222</v>
      </c>
      <c r="D82" s="157" t="s">
        <v>84</v>
      </c>
      <c r="E82" s="136"/>
      <c r="F82" s="139"/>
      <c r="G82" s="88">
        <f>IF(G75="-","-",SUM(G75:G81)*'3j_EBIT'!$E$10)</f>
        <v>10.970816252305292</v>
      </c>
      <c r="H82" s="88">
        <f>IF(H75="-","-",SUM(H75:H81)*'3j_EBIT'!$E$10)</f>
        <v>10.468654574048067</v>
      </c>
      <c r="I82" s="88">
        <f>IF(I75="-","-",SUM(I75:I81)*'3j_EBIT'!$E$10)</f>
        <v>10.797491737026819</v>
      </c>
      <c r="J82" s="88">
        <f>IF(J75="-","-",SUM(J75:J81)*'3j_EBIT'!$E$10)</f>
        <v>10.57818874096353</v>
      </c>
      <c r="K82" s="88">
        <f>IF(K75="-","-",SUM(K75:K81)*'3j_EBIT'!$E$10)</f>
        <v>11.539644943160637</v>
      </c>
      <c r="L82" s="88">
        <f>IF(L75="-","-",SUM(L75:L81)*'3j_EBIT'!$E$10)</f>
        <v>11.392695317436802</v>
      </c>
      <c r="M82" s="88">
        <f>IF(M75="-","-",SUM(M75:M81)*'3j_EBIT'!$E$10)</f>
        <v>12.592845246338687</v>
      </c>
      <c r="N82" s="88">
        <f>IF(N75="-","-",SUM(N75:N81)*'3j_EBIT'!$E$10)</f>
        <v>13.066524344122882</v>
      </c>
      <c r="O82" s="139"/>
      <c r="P82" s="88">
        <f>IF(P75="-","-",SUM(P75:P81)*'3j_EBIT'!$E$10)</f>
        <v>13.066524344122882</v>
      </c>
      <c r="Q82" s="88">
        <f>IF(Q75="-","-",SUM(Q75:Q81)*'3j_EBIT'!$E$10)</f>
        <v>14.640834398177695</v>
      </c>
      <c r="R82" s="88">
        <f>IF(R75="-","-",SUM(R75:R81)*'3j_EBIT'!$E$10)</f>
        <v>14.090432115604637</v>
      </c>
      <c r="S82" s="88">
        <f>IF(S75="-","-",SUM(S75:S81)*'3j_EBIT'!$E$10)</f>
        <v>13.904877600496171</v>
      </c>
      <c r="T82" s="88">
        <f>IF(T75="-","-",SUM(T75:T81)*'3j_EBIT'!$E$10)</f>
        <v>13.231515910095645</v>
      </c>
      <c r="U82" s="88" t="str">
        <f>IF(U75="-","-",SUM(U75:U81)*'3j_EBIT'!$E$10)</f>
        <v>-</v>
      </c>
      <c r="V82" s="88" t="str">
        <f>IF(V75="-","-",SUM(V75:V81)*'3j_EBIT'!$E$10)</f>
        <v>-</v>
      </c>
      <c r="W82" s="88" t="str">
        <f>IF(W75="-","-",SUM(W75:W81)*'3j_EBIT'!$E$10)</f>
        <v>-</v>
      </c>
      <c r="X82" s="88" t="str">
        <f>IF(X75="-","-",SUM(X75:X81)*'3j_EBIT'!$E$10)</f>
        <v>-</v>
      </c>
      <c r="Y82" s="88" t="str">
        <f>IF(Y75="-","-",SUM(Y75:Y81)*'3j_EBIT'!$E$10)</f>
        <v>-</v>
      </c>
      <c r="Z82" s="88" t="str">
        <f>IF(Z75="-","-",SUM(Z75:Z81)*'3j_EBIT'!$E$10)</f>
        <v>-</v>
      </c>
      <c r="AA82" s="138"/>
    </row>
    <row r="83" spans="1:27" s="140" customFormat="1" ht="11.25">
      <c r="A83" s="137">
        <v>10</v>
      </c>
      <c r="B83" s="87" t="s">
        <v>223</v>
      </c>
      <c r="C83" s="151" t="s">
        <v>224</v>
      </c>
      <c r="D83" s="157" t="s">
        <v>84</v>
      </c>
      <c r="E83" s="150"/>
      <c r="F83" s="139"/>
      <c r="G83" s="88">
        <f>IF(G75="-","-",SUM(G75:G77,G79:G82)*'3k_HAP'!$E$11)</f>
        <v>6.7505666660170087</v>
      </c>
      <c r="H83" s="88">
        <f>IF(H75="-","-",SUM(H75:H77,H79:H82)*'3k_HAP'!$E$11)</f>
        <v>6.3488105424856132</v>
      </c>
      <c r="I83" s="88">
        <f>IF(I75="-","-",SUM(I75:I77,I79:I82)*'3k_HAP'!$E$11)</f>
        <v>6.3840329716567608</v>
      </c>
      <c r="J83" s="88">
        <f>IF(J75="-","-",SUM(J75:J77,J79:J82)*'3k_HAP'!$E$11)</f>
        <v>6.2261751668657919</v>
      </c>
      <c r="K83" s="88">
        <f>IF(K75="-","-",SUM(K75:K77,K79:K82)*'3k_HAP'!$E$11)</f>
        <v>7.0408230075798688</v>
      </c>
      <c r="L83" s="88">
        <f>IF(L75="-","-",SUM(L75:L77,L79:L82)*'3k_HAP'!$E$11)</f>
        <v>6.9098430400204505</v>
      </c>
      <c r="M83" s="88">
        <f>IF(M75="-","-",SUM(M75:M77,M79:M82)*'3k_HAP'!$E$11)</f>
        <v>7.7270200055321725</v>
      </c>
      <c r="N83" s="88">
        <f>IF(N75="-","-",SUM(N75:N77,N79:N82)*'3k_HAP'!$E$11)</f>
        <v>8.0998810864478088</v>
      </c>
      <c r="O83" s="139"/>
      <c r="P83" s="88">
        <f>IF(P75="-","-",SUM(P75:P77,P79:P82)*'3k_HAP'!$E$11)</f>
        <v>8.0998810864478088</v>
      </c>
      <c r="Q83" s="88">
        <f>IF(Q75="-","-",SUM(Q75:Q77,Q79:Q82)*'3k_HAP'!$E$11)</f>
        <v>9.1310334325588745</v>
      </c>
      <c r="R83" s="88">
        <f>IF(R75="-","-",SUM(R75:R77,R79:R82)*'3k_HAP'!$E$11)</f>
        <v>8.6933560579490727</v>
      </c>
      <c r="S83" s="88">
        <f>IF(S75="-","-",SUM(S75:S77,S79:S82)*'3k_HAP'!$E$11)</f>
        <v>8.6585826134900596</v>
      </c>
      <c r="T83" s="88">
        <f>IF(T75="-","-",SUM(T75:T77,T79:T82)*'3k_HAP'!$E$11)</f>
        <v>8.0928734733407328</v>
      </c>
      <c r="U83" s="88" t="str">
        <f>IF(U75="-","-",SUM(U75:U77,U79:U82)*'3k_HAP'!$E$11)</f>
        <v>-</v>
      </c>
      <c r="V83" s="88" t="str">
        <f>IF(V75="-","-",SUM(V75:V77,V79:V82)*'3k_HAP'!$E$11)</f>
        <v>-</v>
      </c>
      <c r="W83" s="88" t="str">
        <f>IF(W75="-","-",SUM(W75:W77,W79:W82)*'3k_HAP'!$E$11)</f>
        <v>-</v>
      </c>
      <c r="X83" s="88" t="str">
        <f>IF(X75="-","-",SUM(X75:X77,X79:X82)*'3k_HAP'!$E$11)</f>
        <v>-</v>
      </c>
      <c r="Y83" s="88" t="str">
        <f>IF(Y75="-","-",SUM(Y75:Y77,Y79:Y82)*'3k_HAP'!$E$11)</f>
        <v>-</v>
      </c>
      <c r="Z83" s="88" t="str">
        <f>IF(Z75="-","-",SUM(Z75:Z77,Z79:Z82)*'3k_HAP'!$E$11)</f>
        <v>-</v>
      </c>
      <c r="AA83" s="138"/>
    </row>
    <row r="84" spans="1:27" s="140" customFormat="1" ht="11.25">
      <c r="A84" s="137">
        <v>11</v>
      </c>
      <c r="B84" s="87" t="s">
        <v>225</v>
      </c>
      <c r="C84" s="87" t="str">
        <f>B84&amp;"_"&amp;D84</f>
        <v>Total_North West</v>
      </c>
      <c r="D84" s="157" t="s">
        <v>84</v>
      </c>
      <c r="E84" s="136"/>
      <c r="F84" s="139"/>
      <c r="G84" s="88">
        <f t="shared" ref="G84:N84" si="12">IF(G75="-","-",SUM(G75:G83))</f>
        <v>584.16170986510531</v>
      </c>
      <c r="H84" s="88">
        <f t="shared" si="12"/>
        <v>557.33040264483122</v>
      </c>
      <c r="I84" s="88">
        <f t="shared" si="12"/>
        <v>574.67283702935788</v>
      </c>
      <c r="J84" s="88">
        <f t="shared" si="12"/>
        <v>562.97272104142758</v>
      </c>
      <c r="K84" s="88">
        <f t="shared" si="12"/>
        <v>614.39030599083947</v>
      </c>
      <c r="L84" s="88">
        <f t="shared" si="12"/>
        <v>606.52513839033634</v>
      </c>
      <c r="M84" s="88">
        <f t="shared" si="12"/>
        <v>670.50807499674318</v>
      </c>
      <c r="N84" s="88">
        <f t="shared" si="12"/>
        <v>695.81140461081031</v>
      </c>
      <c r="O84" s="139"/>
      <c r="P84" s="88">
        <f t="shared" ref="P84:Z84" si="13">IF(P75="-","-",SUM(P75:P83))</f>
        <v>695.81140461081031</v>
      </c>
      <c r="Q84" s="88">
        <f t="shared" si="13"/>
        <v>779.70094662966756</v>
      </c>
      <c r="R84" s="88">
        <f t="shared" si="13"/>
        <v>750.29474003252903</v>
      </c>
      <c r="S84" s="88">
        <f t="shared" si="13"/>
        <v>740.49394351097976</v>
      </c>
      <c r="T84" s="88">
        <f t="shared" si="13"/>
        <v>704.48816004099751</v>
      </c>
      <c r="U84" s="88" t="str">
        <f t="shared" si="13"/>
        <v>-</v>
      </c>
      <c r="V84" s="88" t="str">
        <f t="shared" si="13"/>
        <v>-</v>
      </c>
      <c r="W84" s="88" t="str">
        <f t="shared" si="13"/>
        <v>-</v>
      </c>
      <c r="X84" s="88" t="str">
        <f t="shared" si="13"/>
        <v>-</v>
      </c>
      <c r="Y84" s="88" t="str">
        <f t="shared" si="13"/>
        <v>-</v>
      </c>
      <c r="Z84" s="88" t="str">
        <f t="shared" si="13"/>
        <v>-</v>
      </c>
      <c r="AA84" s="138"/>
    </row>
    <row r="85" spans="1:27" s="140" customFormat="1" ht="12.5" customHeight="1">
      <c r="A85" s="137">
        <v>1</v>
      </c>
      <c r="B85" s="152" t="s">
        <v>155</v>
      </c>
      <c r="C85" s="152" t="s">
        <v>131</v>
      </c>
      <c r="D85" s="158" t="s">
        <v>88</v>
      </c>
      <c r="E85" s="154"/>
      <c r="F85" s="139"/>
      <c r="G85" s="155">
        <f>IF('3a_DF'!H34="-","-",'3a_DF'!H34)</f>
        <v>254.63286552470055</v>
      </c>
      <c r="H85" s="155">
        <f>IF('3a_DF'!I34="-","-",'3a_DF'!I34)</f>
        <v>227.94206515192241</v>
      </c>
      <c r="I85" s="155">
        <f>IF('3a_DF'!J34="-","-",'3a_DF'!J34)</f>
        <v>205.54640825819473</v>
      </c>
      <c r="J85" s="155">
        <f>IF('3a_DF'!K34="-","-",'3a_DF'!K34)</f>
        <v>195.78772935770593</v>
      </c>
      <c r="K85" s="155">
        <f>IF('3a_DF'!L34="-","-",'3a_DF'!L34)</f>
        <v>228.48404705133558</v>
      </c>
      <c r="L85" s="155">
        <f>IF('3a_DF'!M34="-","-",'3a_DF'!M34)</f>
        <v>220.03194807819742</v>
      </c>
      <c r="M85" s="155">
        <f>IF('3a_DF'!N34="-","-",'3a_DF'!N34)</f>
        <v>235.26656907818526</v>
      </c>
      <c r="N85" s="155">
        <f>IF('3a_DF'!O34="-","-",'3a_DF'!O34)</f>
        <v>262.57840085876279</v>
      </c>
      <c r="O85" s="139"/>
      <c r="P85" s="155">
        <f>IF('3a_DF'!Q34="-","-",'3a_DF'!Q34)</f>
        <v>262.57840085876279</v>
      </c>
      <c r="Q85" s="155">
        <f>IF('3a_DF'!R34="-","-",'3a_DF'!R34)</f>
        <v>305.68875684768193</v>
      </c>
      <c r="R85" s="155">
        <f>IF('3a_DF'!S34="-","-",'3a_DF'!S34)</f>
        <v>274.85885895571062</v>
      </c>
      <c r="S85" s="155">
        <f>IF('3a_DF'!T34="-","-",'3a_DF'!T34)</f>
        <v>252.82740618535038</v>
      </c>
      <c r="T85" s="155">
        <f>IF('3a_DF'!U34="-","-",'3a_DF'!U34)</f>
        <v>211.93049991883504</v>
      </c>
      <c r="U85" s="155" t="str">
        <f>IF('3a_DF'!V34="-","-",'3a_DF'!V34)</f>
        <v>-</v>
      </c>
      <c r="V85" s="155" t="str">
        <f>IF('3a_DF'!W34="-","-",'3a_DF'!W34)</f>
        <v>-</v>
      </c>
      <c r="W85" s="155" t="str">
        <f>IF('3a_DF'!X34="-","-",'3a_DF'!X34)</f>
        <v>-</v>
      </c>
      <c r="X85" s="155" t="str">
        <f>IF('3a_DF'!Y34="-","-",'3a_DF'!Y34)</f>
        <v>-</v>
      </c>
      <c r="Y85" s="155" t="str">
        <f>IF('3a_DF'!Z34="-","-",'3a_DF'!Z34)</f>
        <v>-</v>
      </c>
      <c r="Z85" s="155" t="str">
        <f>IF('3a_DF'!AA34="-","-",'3a_DF'!AA34)</f>
        <v>-</v>
      </c>
      <c r="AA85" s="138"/>
    </row>
    <row r="86" spans="1:27" s="140" customFormat="1" ht="11.25">
      <c r="A86" s="137">
        <v>2</v>
      </c>
      <c r="B86" s="152" t="s">
        <v>155</v>
      </c>
      <c r="C86" s="152" t="s">
        <v>133</v>
      </c>
      <c r="D86" s="158" t="s">
        <v>88</v>
      </c>
      <c r="E86" s="154"/>
      <c r="F86" s="139"/>
      <c r="G86" s="155">
        <f>IF('3b_CM'!G34="-","-",'3b_CM'!G34)</f>
        <v>5.8936173638432211E-2</v>
      </c>
      <c r="H86" s="155">
        <f>IF('3b_CM'!H34="-","-",'3b_CM'!H34)</f>
        <v>8.8404260457648334E-2</v>
      </c>
      <c r="I86" s="155">
        <f>IF('3b_CM'!I34="-","-",'3b_CM'!I34)</f>
        <v>0.27837540584985404</v>
      </c>
      <c r="J86" s="155">
        <f>IF('3b_CM'!J34="-","-",'3b_CM'!J34)</f>
        <v>0.28309392326112526</v>
      </c>
      <c r="K86" s="155">
        <f>IF('3b_CM'!K34="-","-",'3b_CM'!K34)</f>
        <v>3.635999910423199</v>
      </c>
      <c r="L86" s="155">
        <f>IF('3b_CM'!L34="-","-",'3b_CM'!L34)</f>
        <v>3.5272873238331761</v>
      </c>
      <c r="M86" s="155">
        <f>IF('3b_CM'!M34="-","-",'3b_CM'!M34)</f>
        <v>12.390661095788976</v>
      </c>
      <c r="N86" s="155">
        <f>IF('3b_CM'!N34="-","-",'3b_CM'!N34)</f>
        <v>11.778914888658418</v>
      </c>
      <c r="O86" s="139"/>
      <c r="P86" s="155">
        <f>IF('3b_CM'!P34="-","-",'3b_CM'!P34)</f>
        <v>11.778914888658418</v>
      </c>
      <c r="Q86" s="155">
        <f>IF('3b_CM'!Q34="-","-",'3b_CM'!Q34)</f>
        <v>15.844126460963835</v>
      </c>
      <c r="R86" s="155">
        <f>IF('3b_CM'!R34="-","-",'3b_CM'!R34)</f>
        <v>15.35931839476833</v>
      </c>
      <c r="S86" s="155">
        <f>IF('3b_CM'!S34="-","-",'3b_CM'!S34)</f>
        <v>18.290895530858808</v>
      </c>
      <c r="T86" s="155">
        <f>IF('3b_CM'!T34="-","-",'3b_CM'!T34)</f>
        <v>18.72308607499177</v>
      </c>
      <c r="U86" s="155" t="str">
        <f>IF('3b_CM'!U34="-","-",'3b_CM'!U34)</f>
        <v>-</v>
      </c>
      <c r="V86" s="155" t="str">
        <f>IF('3b_CM'!V34="-","-",'3b_CM'!V34)</f>
        <v>-</v>
      </c>
      <c r="W86" s="155" t="str">
        <f>IF('3b_CM'!W34="-","-",'3b_CM'!W34)</f>
        <v>-</v>
      </c>
      <c r="X86" s="155" t="str">
        <f>IF('3b_CM'!X34="-","-",'3b_CM'!X34)</f>
        <v>-</v>
      </c>
      <c r="Y86" s="155" t="str">
        <f>IF('3b_CM'!Y34="-","-",'3b_CM'!Y34)</f>
        <v>-</v>
      </c>
      <c r="Z86" s="155" t="str">
        <f>IF('3b_CM'!Z34="-","-",'3b_CM'!Z34)</f>
        <v>-</v>
      </c>
      <c r="AA86" s="138"/>
    </row>
    <row r="87" spans="1:27" s="140" customFormat="1" ht="11.25">
      <c r="A87" s="137">
        <v>3</v>
      </c>
      <c r="B87" s="152" t="s">
        <v>220</v>
      </c>
      <c r="C87" s="152" t="s">
        <v>134</v>
      </c>
      <c r="D87" s="158" t="s">
        <v>88</v>
      </c>
      <c r="E87" s="154"/>
      <c r="F87" s="139"/>
      <c r="G87" s="155">
        <f>IF('3c_PC'!G35="-","-",'3c_PC'!G35)</f>
        <v>90.723631750057876</v>
      </c>
      <c r="H87" s="155">
        <f>IF('3c_PC'!H35="-","-",'3c_PC'!H35)</f>
        <v>90.696608400053904</v>
      </c>
      <c r="I87" s="155">
        <f>IF('3c_PC'!I35="-","-",'3c_PC'!I35)</f>
        <v>114.98613450044385</v>
      </c>
      <c r="J87" s="155">
        <f>IF('3c_PC'!J35="-","-",'3c_PC'!J35)</f>
        <v>113.75787490250377</v>
      </c>
      <c r="K87" s="155">
        <f>IF('3c_PC'!K35="-","-",'3c_PC'!K35)</f>
        <v>130.40002332693211</v>
      </c>
      <c r="L87" s="155">
        <f>IF('3c_PC'!L35="-","-",'3c_PC'!L35)</f>
        <v>129.21836874100885</v>
      </c>
      <c r="M87" s="155">
        <f>IF('3c_PC'!M35="-","-",'3c_PC'!M35)</f>
        <v>157.80855471070817</v>
      </c>
      <c r="N87" s="155">
        <f>IF('3c_PC'!N35="-","-",'3c_PC'!N35)</f>
        <v>154.96389403726522</v>
      </c>
      <c r="O87" s="139"/>
      <c r="P87" s="155">
        <f>IF('3c_PC'!P35="-","-",'3c_PC'!P35)</f>
        <v>154.96389403726522</v>
      </c>
      <c r="Q87" s="155">
        <f>IF('3c_PC'!Q35="-","-",'3c_PC'!Q35)</f>
        <v>173.58590637752826</v>
      </c>
      <c r="R87" s="155">
        <f>IF('3c_PC'!R35="-","-",'3c_PC'!R35)</f>
        <v>176.41487604376499</v>
      </c>
      <c r="S87" s="155">
        <f>IF('3c_PC'!S35="-","-",'3c_PC'!S35)</f>
        <v>192.65462641076661</v>
      </c>
      <c r="T87" s="155">
        <f>IF('3c_PC'!T35="-","-",'3c_PC'!T35)</f>
        <v>196.39874296644919</v>
      </c>
      <c r="U87" s="155" t="str">
        <f>IF('3c_PC'!U35="-","-",'3c_PC'!U35)</f>
        <v>-</v>
      </c>
      <c r="V87" s="155" t="str">
        <f>IF('3c_PC'!V35="-","-",'3c_PC'!V35)</f>
        <v>-</v>
      </c>
      <c r="W87" s="155" t="str">
        <f>IF('3c_PC'!W35="-","-",'3c_PC'!W35)</f>
        <v>-</v>
      </c>
      <c r="X87" s="155" t="str">
        <f>IF('3c_PC'!X35="-","-",'3c_PC'!X35)</f>
        <v>-</v>
      </c>
      <c r="Y87" s="155" t="str">
        <f>IF('3c_PC'!Y35="-","-",'3c_PC'!Y35)</f>
        <v>-</v>
      </c>
      <c r="Z87" s="155" t="str">
        <f>IF('3c_PC'!Z35="-","-",'3c_PC'!Z35)</f>
        <v>-</v>
      </c>
      <c r="AA87" s="138"/>
    </row>
    <row r="88" spans="1:27" s="140" customFormat="1" ht="11.25">
      <c r="A88" s="137">
        <v>4</v>
      </c>
      <c r="B88" s="152" t="s">
        <v>221</v>
      </c>
      <c r="C88" s="152" t="s">
        <v>135</v>
      </c>
      <c r="D88" s="158" t="s">
        <v>88</v>
      </c>
      <c r="E88" s="154"/>
      <c r="F88" s="139"/>
      <c r="G88" s="155">
        <f>IF('3d_NC-Elec'!H63="-","-",'3d_NC-Elec'!H63)</f>
        <v>117.45591605427997</v>
      </c>
      <c r="H88" s="155">
        <f>IF('3d_NC-Elec'!I63="-","-",'3d_NC-Elec'!I63)</f>
        <v>118.45004154063247</v>
      </c>
      <c r="I88" s="155">
        <f>IF('3d_NC-Elec'!J63="-","-",'3d_NC-Elec'!J63)</f>
        <v>125.00781274134755</v>
      </c>
      <c r="J88" s="155">
        <f>IF('3d_NC-Elec'!K63="-","-",'3d_NC-Elec'!K63)</f>
        <v>124.26009633325042</v>
      </c>
      <c r="K88" s="155">
        <f>IF('3d_NC-Elec'!L63="-","-",'3d_NC-Elec'!L63)</f>
        <v>130.71196294453443</v>
      </c>
      <c r="L88" s="155">
        <f>IF('3d_NC-Elec'!M63="-","-",'3d_NC-Elec'!M63)</f>
        <v>131.9037345880792</v>
      </c>
      <c r="M88" s="155">
        <f>IF('3d_NC-Elec'!N63="-","-",'3d_NC-Elec'!N63)</f>
        <v>138.90464542347891</v>
      </c>
      <c r="N88" s="155">
        <f>IF('3d_NC-Elec'!O63="-","-",'3d_NC-Elec'!O63)</f>
        <v>138.37175748718158</v>
      </c>
      <c r="O88" s="139"/>
      <c r="P88" s="155">
        <f>IF('3d_NC-Elec'!Q63="-","-",'3d_NC-Elec'!Q63)</f>
        <v>138.37175748718158</v>
      </c>
      <c r="Q88" s="155">
        <f>IF('3d_NC-Elec'!R63="-","-",'3d_NC-Elec'!R63)</f>
        <v>144.97310513314227</v>
      </c>
      <c r="R88" s="155">
        <f>IF('3d_NC-Elec'!S63="-","-",'3d_NC-Elec'!S63)</f>
        <v>146.02465570540605</v>
      </c>
      <c r="S88" s="155">
        <f>IF('3d_NC-Elec'!T63="-","-",'3d_NC-Elec'!T63)</f>
        <v>137.29797381557304</v>
      </c>
      <c r="T88" s="155">
        <f>IF('3d_NC-Elec'!U63="-","-",'3d_NC-Elec'!U63)</f>
        <v>140.6043643621513</v>
      </c>
      <c r="U88" s="155" t="str">
        <f>IF('3d_NC-Elec'!V63="-","-",'3d_NC-Elec'!V63)</f>
        <v>-</v>
      </c>
      <c r="V88" s="155" t="str">
        <f>IF('3d_NC-Elec'!W63="-","-",'3d_NC-Elec'!W63)</f>
        <v>-</v>
      </c>
      <c r="W88" s="155" t="str">
        <f>IF('3d_NC-Elec'!X63="-","-",'3d_NC-Elec'!X63)</f>
        <v>-</v>
      </c>
      <c r="X88" s="155" t="str">
        <f>IF('3d_NC-Elec'!Y63="-","-",'3d_NC-Elec'!Y63)</f>
        <v>-</v>
      </c>
      <c r="Y88" s="155" t="str">
        <f>IF('3d_NC-Elec'!Z63="-","-",'3d_NC-Elec'!Z63)</f>
        <v>-</v>
      </c>
      <c r="Z88" s="155" t="str">
        <f>IF('3d_NC-Elec'!AA63="-","-",'3d_NC-Elec'!AA63)</f>
        <v>-</v>
      </c>
      <c r="AA88" s="138"/>
    </row>
    <row r="89" spans="1:27" s="140" customFormat="1" ht="11.25">
      <c r="A89" s="137">
        <v>5</v>
      </c>
      <c r="B89" s="152" t="s">
        <v>168</v>
      </c>
      <c r="C89" s="152" t="s">
        <v>136</v>
      </c>
      <c r="D89" s="158" t="s">
        <v>88</v>
      </c>
      <c r="E89" s="154"/>
      <c r="F89" s="139"/>
      <c r="G89" s="155">
        <f>IF('3f_CPIH'!C$16="-","-",'3g_OC_'!$E$10*('3f_CPIH'!C$16/'3f_CPIH'!$G$16))</f>
        <v>76.502677103718199</v>
      </c>
      <c r="H89" s="155">
        <f>IF('3f_CPIH'!D$16="-","-",'3g_OC_'!$E$10*('3f_CPIH'!D$16/'3f_CPIH'!$G$16))</f>
        <v>76.655835616438353</v>
      </c>
      <c r="I89" s="155">
        <f>IF('3f_CPIH'!E$16="-","-",'3g_OC_'!$E$10*('3f_CPIH'!E$16/'3f_CPIH'!$G$16))</f>
        <v>76.885573385518597</v>
      </c>
      <c r="J89" s="155">
        <f>IF('3f_CPIH'!F$16="-","-",'3g_OC_'!$E$10*('3f_CPIH'!F$16/'3f_CPIH'!$G$16))</f>
        <v>77.345048923679059</v>
      </c>
      <c r="K89" s="155">
        <f>IF('3f_CPIH'!G$16="-","-",'3g_OC_'!$E$10*('3f_CPIH'!G$16/'3f_CPIH'!$G$16))</f>
        <v>78.263999999999996</v>
      </c>
      <c r="L89" s="155">
        <f>IF('3f_CPIH'!H$16="-","-",'3g_OC_'!$E$10*('3f_CPIH'!H$16/'3f_CPIH'!$G$16))</f>
        <v>79.259530332681024</v>
      </c>
      <c r="M89" s="155">
        <f>IF('3f_CPIH'!I$16="-","-",'3g_OC_'!$E$10*('3f_CPIH'!I$16/'3f_CPIH'!$G$16))</f>
        <v>80.408219178082177</v>
      </c>
      <c r="N89" s="155">
        <f>IF('3f_CPIH'!J$16="-","-",'3g_OC_'!$E$10*('3f_CPIH'!J$16/'3f_CPIH'!$G$16))</f>
        <v>81.097432485322898</v>
      </c>
      <c r="O89" s="139"/>
      <c r="P89" s="155">
        <f>IF('3f_CPIH'!L$16="-","-",'3g_OC_'!$E$10*('3f_CPIH'!L$16/'3f_CPIH'!$G$16))</f>
        <v>81.097432485322898</v>
      </c>
      <c r="Q89" s="155">
        <f>IF('3f_CPIH'!M$16="-","-",'3g_OC_'!$E$10*('3f_CPIH'!M$16/'3f_CPIH'!$G$16))</f>
        <v>82.016383561643835</v>
      </c>
      <c r="R89" s="155">
        <f>IF('3f_CPIH'!N$16="-","-",'3g_OC_'!$E$10*('3f_CPIH'!N$16/'3f_CPIH'!$G$16))</f>
        <v>82.62901761252445</v>
      </c>
      <c r="S89" s="155">
        <f>IF('3f_CPIH'!O$16="-","-",'3g_OC_'!$E$10*('3f_CPIH'!O$16/'3f_CPIH'!$G$16))</f>
        <v>83.088493150684926</v>
      </c>
      <c r="T89" s="155">
        <f>IF('3f_CPIH'!P$16="-","-",'3g_OC_'!$E$10*('3f_CPIH'!P$16/'3f_CPIH'!$G$16))</f>
        <v>83.318230919765156</v>
      </c>
      <c r="U89" s="155" t="str">
        <f>IF('3f_CPIH'!Q$16="-","-",'3g_OC_'!$E$10*('3f_CPIH'!Q$16/'3f_CPIH'!$G$16))</f>
        <v>-</v>
      </c>
      <c r="V89" s="155" t="str">
        <f>IF('3f_CPIH'!R$16="-","-",'3g_OC_'!$E$10*('3f_CPIH'!R$16/'3f_CPIH'!$G$16))</f>
        <v>-</v>
      </c>
      <c r="W89" s="155" t="str">
        <f>IF('3f_CPIH'!S$16="-","-",'3g_OC_'!$E$10*('3f_CPIH'!S$16/'3f_CPIH'!$G$16))</f>
        <v>-</v>
      </c>
      <c r="X89" s="155" t="str">
        <f>IF('3f_CPIH'!T$16="-","-",'3g_OC_'!$E$10*('3f_CPIH'!T$16/'3f_CPIH'!$G$16))</f>
        <v>-</v>
      </c>
      <c r="Y89" s="155" t="str">
        <f>IF('3f_CPIH'!U$16="-","-",'3g_OC_'!$E$10*('3f_CPIH'!U$16/'3f_CPIH'!$G$16))</f>
        <v>-</v>
      </c>
      <c r="Z89" s="155" t="str">
        <f>IF('3f_CPIH'!V$16="-","-",'3g_OC_'!$E$10*('3f_CPIH'!V$16/'3f_CPIH'!$G$16))</f>
        <v>-</v>
      </c>
      <c r="AA89" s="138"/>
    </row>
    <row r="90" spans="1:27" s="140" customFormat="1" ht="11.25">
      <c r="A90" s="137">
        <v>6</v>
      </c>
      <c r="B90" s="152" t="s">
        <v>168</v>
      </c>
      <c r="C90" s="152" t="s">
        <v>137</v>
      </c>
      <c r="D90" s="158" t="s">
        <v>88</v>
      </c>
      <c r="E90" s="154"/>
      <c r="F90" s="139"/>
      <c r="G90" s="155" t="s">
        <v>132</v>
      </c>
      <c r="H90" s="155" t="s">
        <v>132</v>
      </c>
      <c r="I90" s="155" t="s">
        <v>132</v>
      </c>
      <c r="J90" s="155" t="s">
        <v>132</v>
      </c>
      <c r="K90" s="155">
        <f>IF('3h_SMNCC'!F$29="-","-",'3h_SMNCC'!F$29)</f>
        <v>0</v>
      </c>
      <c r="L90" s="155">
        <f>IF('3h_SMNCC'!G$29="-","-",'3h_SMNCC'!G$29)</f>
        <v>-0.18995176814939541</v>
      </c>
      <c r="M90" s="155">
        <f>IF('3h_SMNCC'!H$29="-","-",'3h_SMNCC'!H$29)</f>
        <v>2.3898674656215144</v>
      </c>
      <c r="N90" s="155">
        <f>IF('3h_SMNCC'!I$29="-","-",'3h_SMNCC'!I$29)</f>
        <v>2.4654635585146529</v>
      </c>
      <c r="O90" s="139"/>
      <c r="P90" s="155">
        <f>IF('3h_SMNCC'!K$29="-","-",'3h_SMNCC'!K$29)</f>
        <v>2.4654635585146529</v>
      </c>
      <c r="Q90" s="155">
        <f>IF('3h_SMNCC'!L$29="-","-",'3h_SMNCC'!L$29)</f>
        <v>4.8850955964817686</v>
      </c>
      <c r="R90" s="155">
        <f>IF('3h_SMNCC'!M$29="-","-",'3h_SMNCC'!M$29)</f>
        <v>4.7480163427765101</v>
      </c>
      <c r="S90" s="155">
        <f>IF('3h_SMNCC'!N$29="-","-",'3h_SMNCC'!N$29)</f>
        <v>7.093641997338695</v>
      </c>
      <c r="T90" s="155">
        <f>IF('3h_SMNCC'!O$29="-","-",'3h_SMNCC'!O$29)</f>
        <v>6.2155900817178944</v>
      </c>
      <c r="U90" s="155" t="str">
        <f>IF('3h_SMNCC'!P$29="-","-",'3h_SMNCC'!P$29)</f>
        <v>-</v>
      </c>
      <c r="V90" s="155" t="str">
        <f>IF('3h_SMNCC'!Q$29="-","-",'3h_SMNCC'!Q$29)</f>
        <v>-</v>
      </c>
      <c r="W90" s="155" t="str">
        <f>IF('3h_SMNCC'!R$29="-","-",'3h_SMNCC'!R$29)</f>
        <v>-</v>
      </c>
      <c r="X90" s="155" t="str">
        <f>IF('3h_SMNCC'!S$29="-","-",'3h_SMNCC'!S$29)</f>
        <v>-</v>
      </c>
      <c r="Y90" s="155" t="str">
        <f>IF('3h_SMNCC'!T$29="-","-",'3h_SMNCC'!T$29)</f>
        <v>-</v>
      </c>
      <c r="Z90" s="155" t="str">
        <f>IF('3h_SMNCC'!U$29="-","-",'3h_SMNCC'!U$29)</f>
        <v>-</v>
      </c>
      <c r="AA90" s="138"/>
    </row>
    <row r="91" spans="1:27" s="140" customFormat="1" ht="11.25">
      <c r="A91" s="137">
        <v>7</v>
      </c>
      <c r="B91" s="152" t="s">
        <v>168</v>
      </c>
      <c r="C91" s="152" t="s">
        <v>124</v>
      </c>
      <c r="D91" s="158" t="s">
        <v>88</v>
      </c>
      <c r="E91" s="154"/>
      <c r="F91" s="139"/>
      <c r="G91" s="155">
        <f>IF('3f_CPIH'!C$16="-","-",'3i_PPM'!$G$10*('3f_CPIH'!C$16/'3f_CPIH'!$G$16))</f>
        <v>23.857918590998043</v>
      </c>
      <c r="H91" s="155">
        <f>IF('3f_CPIH'!D$16="-","-",'3i_PPM'!$G$10*('3f_CPIH'!D$16/'3f_CPIH'!$G$16))</f>
        <v>23.905682191780819</v>
      </c>
      <c r="I91" s="155">
        <f>IF('3f_CPIH'!E$16="-","-",'3i_PPM'!$G$10*('3f_CPIH'!E$16/'3f_CPIH'!$G$16))</f>
        <v>23.977327592954992</v>
      </c>
      <c r="J91" s="155">
        <f>IF('3f_CPIH'!F$16="-","-",'3i_PPM'!$G$10*('3f_CPIH'!F$16/'3f_CPIH'!$G$16))</f>
        <v>24.120618395303325</v>
      </c>
      <c r="K91" s="155">
        <f>IF('3f_CPIH'!G$16="-","-",'3i_PPM'!$G$10*('3f_CPIH'!G$16/'3f_CPIH'!$G$16))</f>
        <v>24.4072</v>
      </c>
      <c r="L91" s="155">
        <f>IF('3f_CPIH'!H$16="-","-",'3i_PPM'!$G$10*('3f_CPIH'!H$16/'3f_CPIH'!$G$16))</f>
        <v>24.717663405088064</v>
      </c>
      <c r="M91" s="155">
        <f>IF('3f_CPIH'!I$16="-","-",'3i_PPM'!$G$10*('3f_CPIH'!I$16/'3f_CPIH'!$G$16))</f>
        <v>25.075890410958902</v>
      </c>
      <c r="N91" s="155">
        <f>IF('3f_CPIH'!J$16="-","-",'3i_PPM'!$G$10*('3f_CPIH'!J$16/'3f_CPIH'!$G$16))</f>
        <v>25.290826614481411</v>
      </c>
      <c r="O91" s="139"/>
      <c r="P91" s="155">
        <f>IF('3f_CPIH'!L$16="-","-",'3i_PPM'!$G$10*('3f_CPIH'!L$16/'3f_CPIH'!$G$16))</f>
        <v>25.290826614481411</v>
      </c>
      <c r="Q91" s="155">
        <f>IF('3f_CPIH'!M$16="-","-",'3i_PPM'!$G$10*('3f_CPIH'!M$16/'3f_CPIH'!$G$16))</f>
        <v>25.577408219178082</v>
      </c>
      <c r="R91" s="155">
        <f>IF('3f_CPIH'!N$16="-","-",'3i_PPM'!$G$10*('3f_CPIH'!N$16/'3f_CPIH'!$G$16))</f>
        <v>25.768462622309197</v>
      </c>
      <c r="S91" s="155">
        <f>IF('3f_CPIH'!O$16="-","-",'3i_PPM'!$G$10*('3f_CPIH'!O$16/'3f_CPIH'!$G$16))</f>
        <v>25.911753424657533</v>
      </c>
      <c r="T91" s="155">
        <f>IF('3f_CPIH'!P$16="-","-",'3i_PPM'!$G$10*('3f_CPIH'!P$16/'3f_CPIH'!$G$16))</f>
        <v>25.983398825831699</v>
      </c>
      <c r="U91" s="155" t="str">
        <f>IF('3f_CPIH'!Q$16="-","-",'3i_PPM'!$G$10*('3f_CPIH'!Q$16/'3f_CPIH'!$G$16))</f>
        <v>-</v>
      </c>
      <c r="V91" s="155" t="str">
        <f>IF('3f_CPIH'!R$16="-","-",'3i_PPM'!$G$10*('3f_CPIH'!R$16/'3f_CPIH'!$G$16))</f>
        <v>-</v>
      </c>
      <c r="W91" s="155" t="str">
        <f>IF('3f_CPIH'!S$16="-","-",'3i_PPM'!$G$10*('3f_CPIH'!S$16/'3f_CPIH'!$G$16))</f>
        <v>-</v>
      </c>
      <c r="X91" s="155" t="str">
        <f>IF('3f_CPIH'!T$16="-","-",'3i_PPM'!$G$10*('3f_CPIH'!T$16/'3f_CPIH'!$G$16))</f>
        <v>-</v>
      </c>
      <c r="Y91" s="155" t="str">
        <f>IF('3f_CPIH'!U$16="-","-",'3i_PPM'!$G$10*('3f_CPIH'!U$16/'3f_CPIH'!$G$16))</f>
        <v>-</v>
      </c>
      <c r="Z91" s="155" t="str">
        <f>IF('3f_CPIH'!V$16="-","-",'3i_PPM'!$G$10*('3f_CPIH'!V$16/'3f_CPIH'!$G$16))</f>
        <v>-</v>
      </c>
      <c r="AA91" s="138"/>
    </row>
    <row r="92" spans="1:27" s="140" customFormat="1" ht="11.25">
      <c r="A92" s="137">
        <v>9</v>
      </c>
      <c r="B92" s="152" t="s">
        <v>138</v>
      </c>
      <c r="C92" s="152" t="s">
        <v>222</v>
      </c>
      <c r="D92" s="158" t="s">
        <v>88</v>
      </c>
      <c r="E92" s="154"/>
      <c r="F92" s="139"/>
      <c r="G92" s="155">
        <f>IF(G85="-","-",SUM(G85:G91)*'3j_EBIT'!$E$10)</f>
        <v>10.908676314583108</v>
      </c>
      <c r="H92" s="155">
        <f>IF(H85="-","-",SUM(H85:H91)*'3j_EBIT'!$E$10)</f>
        <v>10.414921924539778</v>
      </c>
      <c r="I92" s="155">
        <f>IF(I85="-","-",SUM(I85:I91)*'3j_EBIT'!$E$10)</f>
        <v>10.588129846335308</v>
      </c>
      <c r="J92" s="155">
        <f>IF(J85="-","-",SUM(J85:J91)*'3j_EBIT'!$E$10)</f>
        <v>10.37261881683391</v>
      </c>
      <c r="K92" s="155">
        <f>IF(K85="-","-",SUM(K85:K91)*'3j_EBIT'!$E$10)</f>
        <v>11.54145382126111</v>
      </c>
      <c r="L92" s="155">
        <f>IF(L85="-","-",SUM(L85:L91)*'3j_EBIT'!$E$10)</f>
        <v>11.397459471011897</v>
      </c>
      <c r="M92" s="155">
        <f>IF(M85="-","-",SUM(M85:M91)*'3j_EBIT'!$E$10)</f>
        <v>12.632669681803172</v>
      </c>
      <c r="N92" s="155">
        <f>IF(N85="-","-",SUM(N85:N91)*'3j_EBIT'!$E$10)</f>
        <v>13.103356290567859</v>
      </c>
      <c r="O92" s="139"/>
      <c r="P92" s="155">
        <f>IF(P85="-","-",SUM(P85:P91)*'3j_EBIT'!$E$10)</f>
        <v>13.103356290567859</v>
      </c>
      <c r="Q92" s="155">
        <f>IF(Q85="-","-",SUM(Q85:Q91)*'3j_EBIT'!$E$10)</f>
        <v>14.575790909584134</v>
      </c>
      <c r="R92" s="155">
        <f>IF(R85="-","-",SUM(R85:R91)*'3j_EBIT'!$E$10)</f>
        <v>14.057356487557175</v>
      </c>
      <c r="S92" s="155">
        <f>IF(S85="-","-",SUM(S85:S91)*'3j_EBIT'!$E$10)</f>
        <v>13.890047662698976</v>
      </c>
      <c r="T92" s="155">
        <f>IF(T85="-","-",SUM(T85:T91)*'3j_EBIT'!$E$10)</f>
        <v>13.231712349884203</v>
      </c>
      <c r="U92" s="155" t="str">
        <f>IF(U85="-","-",SUM(U85:U91)*'3j_EBIT'!$E$10)</f>
        <v>-</v>
      </c>
      <c r="V92" s="155" t="str">
        <f>IF(V85="-","-",SUM(V85:V91)*'3j_EBIT'!$E$10)</f>
        <v>-</v>
      </c>
      <c r="W92" s="155" t="str">
        <f>IF(W85="-","-",SUM(W85:W91)*'3j_EBIT'!$E$10)</f>
        <v>-</v>
      </c>
      <c r="X92" s="155" t="str">
        <f>IF(X85="-","-",SUM(X85:X91)*'3j_EBIT'!$E$10)</f>
        <v>-</v>
      </c>
      <c r="Y92" s="155" t="str">
        <f>IF(Y85="-","-",SUM(Y85:Y91)*'3j_EBIT'!$E$10)</f>
        <v>-</v>
      </c>
      <c r="Z92" s="155" t="str">
        <f>IF(Z85="-","-",SUM(Z85:Z91)*'3j_EBIT'!$E$10)</f>
        <v>-</v>
      </c>
      <c r="AA92" s="138"/>
    </row>
    <row r="93" spans="1:27" s="140" customFormat="1" ht="11.25">
      <c r="A93" s="137">
        <v>10</v>
      </c>
      <c r="B93" s="152" t="s">
        <v>223</v>
      </c>
      <c r="C93" s="156" t="s">
        <v>224</v>
      </c>
      <c r="D93" s="158" t="s">
        <v>88</v>
      </c>
      <c r="E93" s="153"/>
      <c r="F93" s="139"/>
      <c r="G93" s="155">
        <f>IF(G85="-","-",SUM(G85:G87,G89:G92)*'3k_HAP'!$E$11)</f>
        <v>6.6863207726061304</v>
      </c>
      <c r="H93" s="155">
        <f>IF(H85="-","-",SUM(H85:H87,H89:H92)*'3k_HAP'!$E$11)</f>
        <v>6.2912892003791692</v>
      </c>
      <c r="I93" s="155">
        <f>IF(I85="-","-",SUM(I85:I87,I89:I92)*'3k_HAP'!$E$11)</f>
        <v>6.3287471951523031</v>
      </c>
      <c r="J93" s="155">
        <f>IF(J85="-","-",SUM(J85:J87,J89:J92)*'3k_HAP'!$E$11)</f>
        <v>6.1736263174186821</v>
      </c>
      <c r="K93" s="155">
        <f>IF(K85="-","-",SUM(K85:K87,K89:K92)*'3k_HAP'!$E$11)</f>
        <v>6.9798438136938072</v>
      </c>
      <c r="L93" s="155">
        <f>IF(L85="-","-",SUM(L85:L87,L89:L92)*'3k_HAP'!$E$11)</f>
        <v>6.8514361160505262</v>
      </c>
      <c r="M93" s="155">
        <f>IF(M85="-","-",SUM(M85:M87,M89:M92)*'3k_HAP'!$E$11)</f>
        <v>7.7007623713652302</v>
      </c>
      <c r="N93" s="155">
        <f>IF(N85="-","-",SUM(N85:N87,N89:N92)*'3k_HAP'!$E$11)</f>
        <v>8.0712654253482441</v>
      </c>
      <c r="O93" s="139"/>
      <c r="P93" s="155">
        <f>IF(P85="-","-",SUM(P85:P87,P89:P92)*'3k_HAP'!$E$11)</f>
        <v>8.0712654253482441</v>
      </c>
      <c r="Q93" s="155">
        <f>IF(Q85="-","-",SUM(Q85:Q87,Q89:Q92)*'3k_HAP'!$E$11)</f>
        <v>9.1092417445935983</v>
      </c>
      <c r="R93" s="155">
        <f>IF(R85="-","-",SUM(R85:R87,R89:R92)*'3k_HAP'!$E$11)</f>
        <v>8.6943515064722394</v>
      </c>
      <c r="S93" s="155">
        <f>IF(S85="-","-",SUM(S85:S87,S89:S92)*'3k_HAP'!$E$11)</f>
        <v>8.6931942511292526</v>
      </c>
      <c r="T93" s="155">
        <f>IF(T85="-","-",SUM(T85:T87,T89:T92)*'3k_HAP'!$E$11)</f>
        <v>8.13748626431377</v>
      </c>
      <c r="U93" s="155" t="str">
        <f>IF(U85="-","-",SUM(U85:U87,U89:U92)*'3k_HAP'!$E$11)</f>
        <v>-</v>
      </c>
      <c r="V93" s="155" t="str">
        <f>IF(V85="-","-",SUM(V85:V87,V89:V92)*'3k_HAP'!$E$11)</f>
        <v>-</v>
      </c>
      <c r="W93" s="155" t="str">
        <f>IF(W85="-","-",SUM(W85:W87,W89:W92)*'3k_HAP'!$E$11)</f>
        <v>-</v>
      </c>
      <c r="X93" s="155" t="str">
        <f>IF(X85="-","-",SUM(X85:X87,X89:X92)*'3k_HAP'!$E$11)</f>
        <v>-</v>
      </c>
      <c r="Y93" s="155" t="str">
        <f>IF(Y85="-","-",SUM(Y85:Y87,Y89:Y92)*'3k_HAP'!$E$11)</f>
        <v>-</v>
      </c>
      <c r="Z93" s="155" t="str">
        <f>IF(Z85="-","-",SUM(Z85:Z87,Z89:Z92)*'3k_HAP'!$E$11)</f>
        <v>-</v>
      </c>
      <c r="AA93" s="138"/>
    </row>
    <row r="94" spans="1:27" s="140" customFormat="1" ht="11.25">
      <c r="A94" s="137">
        <v>11</v>
      </c>
      <c r="B94" s="152" t="s">
        <v>225</v>
      </c>
      <c r="C94" s="152" t="str">
        <f>B94&amp;"_"&amp;D94</f>
        <v>Total_Southern</v>
      </c>
      <c r="D94" s="158" t="s">
        <v>88</v>
      </c>
      <c r="E94" s="154"/>
      <c r="F94" s="139"/>
      <c r="G94" s="155">
        <f t="shared" ref="G94:N94" si="14">IF(G85="-","-",SUM(G85:G93))</f>
        <v>580.82694228458217</v>
      </c>
      <c r="H94" s="155">
        <f t="shared" si="14"/>
        <v>554.44484828620443</v>
      </c>
      <c r="I94" s="155">
        <f t="shared" si="14"/>
        <v>563.5985089257972</v>
      </c>
      <c r="J94" s="155">
        <f t="shared" si="14"/>
        <v>552.10070696995626</v>
      </c>
      <c r="K94" s="155">
        <f t="shared" si="14"/>
        <v>614.42453086818034</v>
      </c>
      <c r="L94" s="155">
        <f t="shared" si="14"/>
        <v>606.71747628780065</v>
      </c>
      <c r="M94" s="155">
        <f t="shared" si="14"/>
        <v>672.57783941599223</v>
      </c>
      <c r="N94" s="155">
        <f t="shared" si="14"/>
        <v>697.72131164610289</v>
      </c>
      <c r="O94" s="139"/>
      <c r="P94" s="155">
        <f t="shared" ref="P94:Z94" si="15">IF(P85="-","-",SUM(P85:P93))</f>
        <v>697.72131164610289</v>
      </c>
      <c r="Q94" s="155">
        <f t="shared" si="15"/>
        <v>776.25581485079772</v>
      </c>
      <c r="R94" s="155">
        <f t="shared" si="15"/>
        <v>748.55491367128957</v>
      </c>
      <c r="S94" s="155">
        <f t="shared" si="15"/>
        <v>739.7480324290583</v>
      </c>
      <c r="T94" s="155">
        <f t="shared" si="15"/>
        <v>704.54311176394003</v>
      </c>
      <c r="U94" s="155" t="str">
        <f t="shared" si="15"/>
        <v>-</v>
      </c>
      <c r="V94" s="155" t="str">
        <f t="shared" si="15"/>
        <v>-</v>
      </c>
      <c r="W94" s="155" t="str">
        <f t="shared" si="15"/>
        <v>-</v>
      </c>
      <c r="X94" s="155" t="str">
        <f t="shared" si="15"/>
        <v>-</v>
      </c>
      <c r="Y94" s="155" t="str">
        <f t="shared" si="15"/>
        <v>-</v>
      </c>
      <c r="Z94" s="155" t="str">
        <f t="shared" si="15"/>
        <v>-</v>
      </c>
      <c r="AA94" s="138"/>
    </row>
    <row r="95" spans="1:27" s="140" customFormat="1" ht="11.25">
      <c r="A95" s="137">
        <v>1</v>
      </c>
      <c r="B95" s="87" t="s">
        <v>155</v>
      </c>
      <c r="C95" s="87" t="s">
        <v>131</v>
      </c>
      <c r="D95" s="157" t="s">
        <v>92</v>
      </c>
      <c r="E95" s="136"/>
      <c r="F95" s="139"/>
      <c r="G95" s="88">
        <f>IF('3a_DF'!H35="-","-",'3a_DF'!H35)</f>
        <v>257.0323999415719</v>
      </c>
      <c r="H95" s="88">
        <f>IF('3a_DF'!I35="-","-",'3a_DF'!I35)</f>
        <v>230.09007864286636</v>
      </c>
      <c r="I95" s="88">
        <f>IF('3a_DF'!J35="-","-",'3a_DF'!J35)</f>
        <v>207.48337613491989</v>
      </c>
      <c r="J95" s="88">
        <f>IF('3a_DF'!K35="-","-",'3a_DF'!K35)</f>
        <v>197.63273626216358</v>
      </c>
      <c r="K95" s="88">
        <f>IF('3a_DF'!L35="-","-",'3a_DF'!L35)</f>
        <v>230.6371679121325</v>
      </c>
      <c r="L95" s="88">
        <f>IF('3a_DF'!M35="-","-",'3a_DF'!M35)</f>
        <v>222.1054205309263</v>
      </c>
      <c r="M95" s="88">
        <f>IF('3a_DF'!N35="-","-",'3a_DF'!N35)</f>
        <v>235.54565129031934</v>
      </c>
      <c r="N95" s="88">
        <f>IF('3a_DF'!O35="-","-",'3a_DF'!O35)</f>
        <v>262.88988141147126</v>
      </c>
      <c r="O95" s="139"/>
      <c r="P95" s="88">
        <f>IF('3a_DF'!Q35="-","-",'3a_DF'!Q35)</f>
        <v>262.88988141147126</v>
      </c>
      <c r="Q95" s="88">
        <f>IF('3a_DF'!R35="-","-",'3a_DF'!R35)</f>
        <v>305.76533533283595</v>
      </c>
      <c r="R95" s="88">
        <f>IF('3a_DF'!S35="-","-",'3a_DF'!S35)</f>
        <v>273.78360549782292</v>
      </c>
      <c r="S95" s="88">
        <f>IF('3a_DF'!T35="-","-",'3a_DF'!T35)</f>
        <v>252.56552303001845</v>
      </c>
      <c r="T95" s="88">
        <f>IF('3a_DF'!U35="-","-",'3a_DF'!U35)</f>
        <v>210.99126035532393</v>
      </c>
      <c r="U95" s="88" t="str">
        <f>IF('3a_DF'!V35="-","-",'3a_DF'!V35)</f>
        <v>-</v>
      </c>
      <c r="V95" s="88" t="str">
        <f>IF('3a_DF'!W35="-","-",'3a_DF'!W35)</f>
        <v>-</v>
      </c>
      <c r="W95" s="88" t="str">
        <f>IF('3a_DF'!X35="-","-",'3a_DF'!X35)</f>
        <v>-</v>
      </c>
      <c r="X95" s="88" t="str">
        <f>IF('3a_DF'!Y35="-","-",'3a_DF'!Y35)</f>
        <v>-</v>
      </c>
      <c r="Y95" s="88" t="str">
        <f>IF('3a_DF'!Z35="-","-",'3a_DF'!Z35)</f>
        <v>-</v>
      </c>
      <c r="Z95" s="88" t="str">
        <f>IF('3a_DF'!AA35="-","-",'3a_DF'!AA35)</f>
        <v>-</v>
      </c>
      <c r="AA95" s="138"/>
    </row>
    <row r="96" spans="1:27" s="140" customFormat="1" ht="11.25">
      <c r="A96" s="137">
        <v>2</v>
      </c>
      <c r="B96" s="87" t="s">
        <v>155</v>
      </c>
      <c r="C96" s="87" t="s">
        <v>133</v>
      </c>
      <c r="D96" s="157" t="s">
        <v>92</v>
      </c>
      <c r="E96" s="136"/>
      <c r="F96" s="139"/>
      <c r="G96" s="88">
        <f>IF('3b_CM'!G35="-","-",'3b_CM'!G35)</f>
        <v>5.9864732444598376E-2</v>
      </c>
      <c r="H96" s="88">
        <f>IF('3b_CM'!H35="-","-",'3b_CM'!H35)</f>
        <v>8.9797098666897557E-2</v>
      </c>
      <c r="I96" s="88">
        <f>IF('3b_CM'!I35="-","-",'3b_CM'!I35)</f>
        <v>0.28276130195684862</v>
      </c>
      <c r="J96" s="88">
        <f>IF('3b_CM'!J35="-","-",'3b_CM'!J35)</f>
        <v>0.28755416116236604</v>
      </c>
      <c r="K96" s="88">
        <f>IF('3b_CM'!K35="-","-",'3b_CM'!K35)</f>
        <v>3.6932862852862112</v>
      </c>
      <c r="L96" s="88">
        <f>IF('3b_CM'!L35="-","-",'3b_CM'!L35)</f>
        <v>3.5828608961271158</v>
      </c>
      <c r="M96" s="88">
        <f>IF('3b_CM'!M35="-","-",'3b_CM'!M35)</f>
        <v>12.517681425449977</v>
      </c>
      <c r="N96" s="88">
        <f>IF('3b_CM'!N35="-","-",'3b_CM'!N35)</f>
        <v>11.899664027113566</v>
      </c>
      <c r="O96" s="139"/>
      <c r="P96" s="88">
        <f>IF('3b_CM'!P35="-","-",'3b_CM'!P35)</f>
        <v>11.899664027113566</v>
      </c>
      <c r="Q96" s="88">
        <f>IF('3b_CM'!Q35="-","-",'3b_CM'!Q35)</f>
        <v>16.032962198182869</v>
      </c>
      <c r="R96" s="88">
        <f>IF('3b_CM'!R35="-","-",'3b_CM'!R35)</f>
        <v>15.399533308107312</v>
      </c>
      <c r="S96" s="88">
        <f>IF('3b_CM'!S35="-","-",'3b_CM'!S35)</f>
        <v>18.390554827256402</v>
      </c>
      <c r="T96" s="88">
        <f>IF('3b_CM'!T35="-","-",'3b_CM'!T35)</f>
        <v>18.738990290728669</v>
      </c>
      <c r="U96" s="88" t="str">
        <f>IF('3b_CM'!U35="-","-",'3b_CM'!U35)</f>
        <v>-</v>
      </c>
      <c r="V96" s="88" t="str">
        <f>IF('3b_CM'!V35="-","-",'3b_CM'!V35)</f>
        <v>-</v>
      </c>
      <c r="W96" s="88" t="str">
        <f>IF('3b_CM'!W35="-","-",'3b_CM'!W35)</f>
        <v>-</v>
      </c>
      <c r="X96" s="88" t="str">
        <f>IF('3b_CM'!X35="-","-",'3b_CM'!X35)</f>
        <v>-</v>
      </c>
      <c r="Y96" s="88" t="str">
        <f>IF('3b_CM'!Y35="-","-",'3b_CM'!Y35)</f>
        <v>-</v>
      </c>
      <c r="Z96" s="88" t="str">
        <f>IF('3b_CM'!Z35="-","-",'3b_CM'!Z35)</f>
        <v>-</v>
      </c>
      <c r="AA96" s="138"/>
    </row>
    <row r="97" spans="1:27" s="140" customFormat="1" ht="12.5" customHeight="1">
      <c r="A97" s="137">
        <v>3</v>
      </c>
      <c r="B97" s="87" t="s">
        <v>220</v>
      </c>
      <c r="C97" s="87" t="s">
        <v>134</v>
      </c>
      <c r="D97" s="157" t="s">
        <v>92</v>
      </c>
      <c r="E97" s="136"/>
      <c r="F97" s="139"/>
      <c r="G97" s="88">
        <f>IF('3c_PC'!G36="-","-",'3c_PC'!G36)</f>
        <v>90.734624483278665</v>
      </c>
      <c r="H97" s="88">
        <f>IF('3c_PC'!H36="-","-",'3c_PC'!H36)</f>
        <v>90.70745207323175</v>
      </c>
      <c r="I97" s="88">
        <f>IF('3c_PC'!I36="-","-",'3c_PC'!I36)</f>
        <v>115.03391207587146</v>
      </c>
      <c r="J97" s="88">
        <f>IF('3c_PC'!J36="-","-",'3c_PC'!J36)</f>
        <v>113.7954752341865</v>
      </c>
      <c r="K97" s="88">
        <f>IF('3c_PC'!K36="-","-",'3c_PC'!K36)</f>
        <v>130.52620938114725</v>
      </c>
      <c r="L97" s="88">
        <f>IF('3c_PC'!L36="-","-",'3c_PC'!L36)</f>
        <v>129.32921488012039</v>
      </c>
      <c r="M97" s="88">
        <f>IF('3c_PC'!M36="-","-",'3c_PC'!M36)</f>
        <v>157.83853295208715</v>
      </c>
      <c r="N97" s="88">
        <f>IF('3c_PC'!N36="-","-",'3c_PC'!N36)</f>
        <v>154.99051041563243</v>
      </c>
      <c r="O97" s="139"/>
      <c r="P97" s="88">
        <f>IF('3c_PC'!P36="-","-",'3c_PC'!P36)</f>
        <v>154.99051041563243</v>
      </c>
      <c r="Q97" s="88">
        <f>IF('3c_PC'!Q36="-","-",'3c_PC'!Q36)</f>
        <v>173.59974195785472</v>
      </c>
      <c r="R97" s="88">
        <f>IF('3c_PC'!R36="-","-",'3c_PC'!R36)</f>
        <v>176.30925093998249</v>
      </c>
      <c r="S97" s="88">
        <f>IF('3c_PC'!S36="-","-",'3c_PC'!S36)</f>
        <v>192.61885201726932</v>
      </c>
      <c r="T97" s="88">
        <f>IF('3c_PC'!T36="-","-",'3c_PC'!T36)</f>
        <v>196.20545600989951</v>
      </c>
      <c r="U97" s="88" t="str">
        <f>IF('3c_PC'!U36="-","-",'3c_PC'!U36)</f>
        <v>-</v>
      </c>
      <c r="V97" s="88" t="str">
        <f>IF('3c_PC'!V36="-","-",'3c_PC'!V36)</f>
        <v>-</v>
      </c>
      <c r="W97" s="88" t="str">
        <f>IF('3c_PC'!W36="-","-",'3c_PC'!W36)</f>
        <v>-</v>
      </c>
      <c r="X97" s="88" t="str">
        <f>IF('3c_PC'!X36="-","-",'3c_PC'!X36)</f>
        <v>-</v>
      </c>
      <c r="Y97" s="88" t="str">
        <f>IF('3c_PC'!Y36="-","-",'3c_PC'!Y36)</f>
        <v>-</v>
      </c>
      <c r="Z97" s="88" t="str">
        <f>IF('3c_PC'!Z36="-","-",'3c_PC'!Z36)</f>
        <v>-</v>
      </c>
      <c r="AA97" s="138"/>
    </row>
    <row r="98" spans="1:27" s="140" customFormat="1" ht="11.25">
      <c r="A98" s="137">
        <v>4</v>
      </c>
      <c r="B98" s="87" t="s">
        <v>221</v>
      </c>
      <c r="C98" s="87" t="s">
        <v>135</v>
      </c>
      <c r="D98" s="157" t="s">
        <v>92</v>
      </c>
      <c r="E98" s="136"/>
      <c r="F98" s="139"/>
      <c r="G98" s="88">
        <f>IF('3d_NC-Elec'!H64="-","-",'3d_NC-Elec'!H64)</f>
        <v>129.7770927384465</v>
      </c>
      <c r="H98" s="88">
        <f>IF('3d_NC-Elec'!I64="-","-",'3d_NC-Elec'!I64)</f>
        <v>130.78058637259986</v>
      </c>
      <c r="I98" s="88">
        <f>IF('3d_NC-Elec'!J64="-","-",'3d_NC-Elec'!J64)</f>
        <v>152.59502489552034</v>
      </c>
      <c r="J98" s="88">
        <f>IF('3d_NC-Elec'!K64="-","-",'3d_NC-Elec'!K64)</f>
        <v>151.84026237712794</v>
      </c>
      <c r="K98" s="88">
        <f>IF('3d_NC-Elec'!L64="-","-",'3d_NC-Elec'!L64)</f>
        <v>147.9679768884188</v>
      </c>
      <c r="L98" s="88">
        <f>IF('3d_NC-Elec'!M64="-","-",'3d_NC-Elec'!M64)</f>
        <v>149.17097919957533</v>
      </c>
      <c r="M98" s="88">
        <f>IF('3d_NC-Elec'!N64="-","-",'3d_NC-Elec'!N64)</f>
        <v>148.72923117146826</v>
      </c>
      <c r="N98" s="88">
        <f>IF('3d_NC-Elec'!O64="-","-",'3d_NC-Elec'!O64)</f>
        <v>148.19571110309766</v>
      </c>
      <c r="O98" s="139"/>
      <c r="P98" s="88">
        <f>IF('3d_NC-Elec'!Q64="-","-",'3d_NC-Elec'!Q64)</f>
        <v>148.19571110309766</v>
      </c>
      <c r="Q98" s="88">
        <f>IF('3d_NC-Elec'!R64="-","-",'3d_NC-Elec'!R64)</f>
        <v>161.80877839866383</v>
      </c>
      <c r="R98" s="88">
        <f>IF('3d_NC-Elec'!S64="-","-",'3d_NC-Elec'!S64)</f>
        <v>162.48593575882313</v>
      </c>
      <c r="S98" s="88">
        <f>IF('3d_NC-Elec'!T64="-","-",'3d_NC-Elec'!T64)</f>
        <v>168.63937336676335</v>
      </c>
      <c r="T98" s="88">
        <f>IF('3d_NC-Elec'!U64="-","-",'3d_NC-Elec'!U64)</f>
        <v>171.654876905815</v>
      </c>
      <c r="U98" s="88" t="str">
        <f>IF('3d_NC-Elec'!V64="-","-",'3d_NC-Elec'!V64)</f>
        <v>-</v>
      </c>
      <c r="V98" s="88" t="str">
        <f>IF('3d_NC-Elec'!W64="-","-",'3d_NC-Elec'!W64)</f>
        <v>-</v>
      </c>
      <c r="W98" s="88" t="str">
        <f>IF('3d_NC-Elec'!X64="-","-",'3d_NC-Elec'!X64)</f>
        <v>-</v>
      </c>
      <c r="X98" s="88" t="str">
        <f>IF('3d_NC-Elec'!Y64="-","-",'3d_NC-Elec'!Y64)</f>
        <v>-</v>
      </c>
      <c r="Y98" s="88" t="str">
        <f>IF('3d_NC-Elec'!Z64="-","-",'3d_NC-Elec'!Z64)</f>
        <v>-</v>
      </c>
      <c r="Z98" s="88" t="str">
        <f>IF('3d_NC-Elec'!AA64="-","-",'3d_NC-Elec'!AA64)</f>
        <v>-</v>
      </c>
      <c r="AA98" s="138"/>
    </row>
    <row r="99" spans="1:27" s="140" customFormat="1" ht="11.25">
      <c r="A99" s="137">
        <v>5</v>
      </c>
      <c r="B99" s="87" t="s">
        <v>168</v>
      </c>
      <c r="C99" s="87" t="s">
        <v>136</v>
      </c>
      <c r="D99" s="157" t="s">
        <v>92</v>
      </c>
      <c r="E99" s="136"/>
      <c r="F99" s="139"/>
      <c r="G99" s="88">
        <f>IF('3f_CPIH'!C$16="-","-",'3g_OC_'!$E$10*('3f_CPIH'!C$16/'3f_CPIH'!$G$16))</f>
        <v>76.502677103718199</v>
      </c>
      <c r="H99" s="88">
        <f>IF('3f_CPIH'!D$16="-","-",'3g_OC_'!$E$10*('3f_CPIH'!D$16/'3f_CPIH'!$G$16))</f>
        <v>76.655835616438353</v>
      </c>
      <c r="I99" s="88">
        <f>IF('3f_CPIH'!E$16="-","-",'3g_OC_'!$E$10*('3f_CPIH'!E$16/'3f_CPIH'!$G$16))</f>
        <v>76.885573385518597</v>
      </c>
      <c r="J99" s="88">
        <f>IF('3f_CPIH'!F$16="-","-",'3g_OC_'!$E$10*('3f_CPIH'!F$16/'3f_CPIH'!$G$16))</f>
        <v>77.345048923679059</v>
      </c>
      <c r="K99" s="88">
        <f>IF('3f_CPIH'!G$16="-","-",'3g_OC_'!$E$10*('3f_CPIH'!G$16/'3f_CPIH'!$G$16))</f>
        <v>78.263999999999996</v>
      </c>
      <c r="L99" s="88">
        <f>IF('3f_CPIH'!H$16="-","-",'3g_OC_'!$E$10*('3f_CPIH'!H$16/'3f_CPIH'!$G$16))</f>
        <v>79.259530332681024</v>
      </c>
      <c r="M99" s="88">
        <f>IF('3f_CPIH'!I$16="-","-",'3g_OC_'!$E$10*('3f_CPIH'!I$16/'3f_CPIH'!$G$16))</f>
        <v>80.408219178082177</v>
      </c>
      <c r="N99" s="88">
        <f>IF('3f_CPIH'!J$16="-","-",'3g_OC_'!$E$10*('3f_CPIH'!J$16/'3f_CPIH'!$G$16))</f>
        <v>81.097432485322898</v>
      </c>
      <c r="O99" s="139"/>
      <c r="P99" s="88">
        <f>IF('3f_CPIH'!L$16="-","-",'3g_OC_'!$E$10*('3f_CPIH'!L$16/'3f_CPIH'!$G$16))</f>
        <v>81.097432485322898</v>
      </c>
      <c r="Q99" s="88">
        <f>IF('3f_CPIH'!M$16="-","-",'3g_OC_'!$E$10*('3f_CPIH'!M$16/'3f_CPIH'!$G$16))</f>
        <v>82.016383561643835</v>
      </c>
      <c r="R99" s="88">
        <f>IF('3f_CPIH'!N$16="-","-",'3g_OC_'!$E$10*('3f_CPIH'!N$16/'3f_CPIH'!$G$16))</f>
        <v>82.62901761252445</v>
      </c>
      <c r="S99" s="88">
        <f>IF('3f_CPIH'!O$16="-","-",'3g_OC_'!$E$10*('3f_CPIH'!O$16/'3f_CPIH'!$G$16))</f>
        <v>83.088493150684926</v>
      </c>
      <c r="T99" s="88">
        <f>IF('3f_CPIH'!P$16="-","-",'3g_OC_'!$E$10*('3f_CPIH'!P$16/'3f_CPIH'!$G$16))</f>
        <v>83.318230919765156</v>
      </c>
      <c r="U99" s="88" t="str">
        <f>IF('3f_CPIH'!Q$16="-","-",'3g_OC_'!$E$10*('3f_CPIH'!Q$16/'3f_CPIH'!$G$16))</f>
        <v>-</v>
      </c>
      <c r="V99" s="88" t="str">
        <f>IF('3f_CPIH'!R$16="-","-",'3g_OC_'!$E$10*('3f_CPIH'!R$16/'3f_CPIH'!$G$16))</f>
        <v>-</v>
      </c>
      <c r="W99" s="88" t="str">
        <f>IF('3f_CPIH'!S$16="-","-",'3g_OC_'!$E$10*('3f_CPIH'!S$16/'3f_CPIH'!$G$16))</f>
        <v>-</v>
      </c>
      <c r="X99" s="88" t="str">
        <f>IF('3f_CPIH'!T$16="-","-",'3g_OC_'!$E$10*('3f_CPIH'!T$16/'3f_CPIH'!$G$16))</f>
        <v>-</v>
      </c>
      <c r="Y99" s="88" t="str">
        <f>IF('3f_CPIH'!U$16="-","-",'3g_OC_'!$E$10*('3f_CPIH'!U$16/'3f_CPIH'!$G$16))</f>
        <v>-</v>
      </c>
      <c r="Z99" s="88" t="str">
        <f>IF('3f_CPIH'!V$16="-","-",'3g_OC_'!$E$10*('3f_CPIH'!V$16/'3f_CPIH'!$G$16))</f>
        <v>-</v>
      </c>
      <c r="AA99" s="138"/>
    </row>
    <row r="100" spans="1:27" s="140" customFormat="1" ht="11.25">
      <c r="A100" s="137">
        <v>6</v>
      </c>
      <c r="B100" s="87" t="s">
        <v>168</v>
      </c>
      <c r="C100" s="87" t="s">
        <v>137</v>
      </c>
      <c r="D100" s="157" t="s">
        <v>92</v>
      </c>
      <c r="E100" s="136"/>
      <c r="F100" s="139"/>
      <c r="G100" s="88" t="s">
        <v>132</v>
      </c>
      <c r="H100" s="88" t="s">
        <v>132</v>
      </c>
      <c r="I100" s="88" t="s">
        <v>132</v>
      </c>
      <c r="J100" s="88" t="s">
        <v>132</v>
      </c>
      <c r="K100" s="88">
        <f>IF('3h_SMNCC'!F$29="-","-",'3h_SMNCC'!F$29)</f>
        <v>0</v>
      </c>
      <c r="L100" s="88">
        <f>IF('3h_SMNCC'!G$29="-","-",'3h_SMNCC'!G$29)</f>
        <v>-0.18995176814939541</v>
      </c>
      <c r="M100" s="88">
        <f>IF('3h_SMNCC'!H$29="-","-",'3h_SMNCC'!H$29)</f>
        <v>2.3898674656215144</v>
      </c>
      <c r="N100" s="88">
        <f>IF('3h_SMNCC'!I$29="-","-",'3h_SMNCC'!I$29)</f>
        <v>2.4654635585146529</v>
      </c>
      <c r="O100" s="139"/>
      <c r="P100" s="88">
        <f>IF('3h_SMNCC'!K$29="-","-",'3h_SMNCC'!K$29)</f>
        <v>2.4654635585146529</v>
      </c>
      <c r="Q100" s="88">
        <f>IF('3h_SMNCC'!L$29="-","-",'3h_SMNCC'!L$29)</f>
        <v>4.8850955964817686</v>
      </c>
      <c r="R100" s="88">
        <f>IF('3h_SMNCC'!M$29="-","-",'3h_SMNCC'!M$29)</f>
        <v>4.7480163427765101</v>
      </c>
      <c r="S100" s="88">
        <f>IF('3h_SMNCC'!N$29="-","-",'3h_SMNCC'!N$29)</f>
        <v>7.093641997338695</v>
      </c>
      <c r="T100" s="88">
        <f>IF('3h_SMNCC'!O$29="-","-",'3h_SMNCC'!O$29)</f>
        <v>6.2155900817178944</v>
      </c>
      <c r="U100" s="88" t="str">
        <f>IF('3h_SMNCC'!P$29="-","-",'3h_SMNCC'!P$29)</f>
        <v>-</v>
      </c>
      <c r="V100" s="88" t="str">
        <f>IF('3h_SMNCC'!Q$29="-","-",'3h_SMNCC'!Q$29)</f>
        <v>-</v>
      </c>
      <c r="W100" s="88" t="str">
        <f>IF('3h_SMNCC'!R$29="-","-",'3h_SMNCC'!R$29)</f>
        <v>-</v>
      </c>
      <c r="X100" s="88" t="str">
        <f>IF('3h_SMNCC'!S$29="-","-",'3h_SMNCC'!S$29)</f>
        <v>-</v>
      </c>
      <c r="Y100" s="88" t="str">
        <f>IF('3h_SMNCC'!T$29="-","-",'3h_SMNCC'!T$29)</f>
        <v>-</v>
      </c>
      <c r="Z100" s="88" t="str">
        <f>IF('3h_SMNCC'!U$29="-","-",'3h_SMNCC'!U$29)</f>
        <v>-</v>
      </c>
      <c r="AA100" s="138"/>
    </row>
    <row r="101" spans="1:27" s="140" customFormat="1" ht="11.25">
      <c r="A101" s="137">
        <v>7</v>
      </c>
      <c r="B101" s="87" t="s">
        <v>168</v>
      </c>
      <c r="C101" s="87" t="s">
        <v>124</v>
      </c>
      <c r="D101" s="157" t="s">
        <v>92</v>
      </c>
      <c r="E101" s="136"/>
      <c r="F101" s="139"/>
      <c r="G101" s="88">
        <f>IF('3f_CPIH'!C$16="-","-",'3i_PPM'!$G$10*('3f_CPIH'!C$16/'3f_CPIH'!$G$16))</f>
        <v>23.857918590998043</v>
      </c>
      <c r="H101" s="88">
        <f>IF('3f_CPIH'!D$16="-","-",'3i_PPM'!$G$10*('3f_CPIH'!D$16/'3f_CPIH'!$G$16))</f>
        <v>23.905682191780819</v>
      </c>
      <c r="I101" s="88">
        <f>IF('3f_CPIH'!E$16="-","-",'3i_PPM'!$G$10*('3f_CPIH'!E$16/'3f_CPIH'!$G$16))</f>
        <v>23.977327592954992</v>
      </c>
      <c r="J101" s="88">
        <f>IF('3f_CPIH'!F$16="-","-",'3i_PPM'!$G$10*('3f_CPIH'!F$16/'3f_CPIH'!$G$16))</f>
        <v>24.120618395303325</v>
      </c>
      <c r="K101" s="88">
        <f>IF('3f_CPIH'!G$16="-","-",'3i_PPM'!$G$10*('3f_CPIH'!G$16/'3f_CPIH'!$G$16))</f>
        <v>24.4072</v>
      </c>
      <c r="L101" s="88">
        <f>IF('3f_CPIH'!H$16="-","-",'3i_PPM'!$G$10*('3f_CPIH'!H$16/'3f_CPIH'!$G$16))</f>
        <v>24.717663405088064</v>
      </c>
      <c r="M101" s="88">
        <f>IF('3f_CPIH'!I$16="-","-",'3i_PPM'!$G$10*('3f_CPIH'!I$16/'3f_CPIH'!$G$16))</f>
        <v>25.075890410958902</v>
      </c>
      <c r="N101" s="88">
        <f>IF('3f_CPIH'!J$16="-","-",'3i_PPM'!$G$10*('3f_CPIH'!J$16/'3f_CPIH'!$G$16))</f>
        <v>25.290826614481411</v>
      </c>
      <c r="O101" s="139"/>
      <c r="P101" s="88">
        <f>IF('3f_CPIH'!L$16="-","-",'3i_PPM'!$G$10*('3f_CPIH'!L$16/'3f_CPIH'!$G$16))</f>
        <v>25.290826614481411</v>
      </c>
      <c r="Q101" s="88">
        <f>IF('3f_CPIH'!M$16="-","-",'3i_PPM'!$G$10*('3f_CPIH'!M$16/'3f_CPIH'!$G$16))</f>
        <v>25.577408219178082</v>
      </c>
      <c r="R101" s="88">
        <f>IF('3f_CPIH'!N$16="-","-",'3i_PPM'!$G$10*('3f_CPIH'!N$16/'3f_CPIH'!$G$16))</f>
        <v>25.768462622309197</v>
      </c>
      <c r="S101" s="88">
        <f>IF('3f_CPIH'!O$16="-","-",'3i_PPM'!$G$10*('3f_CPIH'!O$16/'3f_CPIH'!$G$16))</f>
        <v>25.911753424657533</v>
      </c>
      <c r="T101" s="88">
        <f>IF('3f_CPIH'!P$16="-","-",'3i_PPM'!$G$10*('3f_CPIH'!P$16/'3f_CPIH'!$G$16))</f>
        <v>25.983398825831699</v>
      </c>
      <c r="U101" s="88" t="str">
        <f>IF('3f_CPIH'!Q$16="-","-",'3i_PPM'!$G$10*('3f_CPIH'!Q$16/'3f_CPIH'!$G$16))</f>
        <v>-</v>
      </c>
      <c r="V101" s="88" t="str">
        <f>IF('3f_CPIH'!R$16="-","-",'3i_PPM'!$G$10*('3f_CPIH'!R$16/'3f_CPIH'!$G$16))</f>
        <v>-</v>
      </c>
      <c r="W101" s="88" t="str">
        <f>IF('3f_CPIH'!S$16="-","-",'3i_PPM'!$G$10*('3f_CPIH'!S$16/'3f_CPIH'!$G$16))</f>
        <v>-</v>
      </c>
      <c r="X101" s="88" t="str">
        <f>IF('3f_CPIH'!T$16="-","-",'3i_PPM'!$G$10*('3f_CPIH'!T$16/'3f_CPIH'!$G$16))</f>
        <v>-</v>
      </c>
      <c r="Y101" s="88" t="str">
        <f>IF('3f_CPIH'!U$16="-","-",'3i_PPM'!$G$10*('3f_CPIH'!U$16/'3f_CPIH'!$G$16))</f>
        <v>-</v>
      </c>
      <c r="Z101" s="88" t="str">
        <f>IF('3f_CPIH'!V$16="-","-",'3i_PPM'!$G$10*('3f_CPIH'!V$16/'3f_CPIH'!$G$16))</f>
        <v>-</v>
      </c>
      <c r="AA101" s="138"/>
    </row>
    <row r="102" spans="1:27" s="140" customFormat="1" ht="11.25">
      <c r="A102" s="137">
        <v>9</v>
      </c>
      <c r="B102" s="87" t="s">
        <v>138</v>
      </c>
      <c r="C102" s="87" t="s">
        <v>222</v>
      </c>
      <c r="D102" s="157" t="s">
        <v>92</v>
      </c>
      <c r="E102" s="136"/>
      <c r="F102" s="139"/>
      <c r="G102" s="88">
        <f>IF(G95="-","-",SUM(G95:G101)*'3j_EBIT'!$E$10)</f>
        <v>11.194017938771987</v>
      </c>
      <c r="H102" s="88">
        <f>IF(H95="-","-",SUM(H95:H101)*'3j_EBIT'!$E$10)</f>
        <v>10.695579638890472</v>
      </c>
      <c r="I102" s="88">
        <f>IF(I95="-","-",SUM(I95:I101)*'3j_EBIT'!$E$10)</f>
        <v>11.160964467290421</v>
      </c>
      <c r="J102" s="88">
        <f>IF(J95="-","-",SUM(J95:J101)*'3j_EBIT'!$E$10)</f>
        <v>10.943340195608966</v>
      </c>
      <c r="K102" s="88">
        <f>IF(K95="-","-",SUM(K95:K101)*'3j_EBIT'!$E$10)</f>
        <v>11.920923438164561</v>
      </c>
      <c r="L102" s="88">
        <f>IF(L95="-","-",SUM(L95:L101)*'3j_EBIT'!$E$10)</f>
        <v>11.77527369608231</v>
      </c>
      <c r="M102" s="88">
        <f>IF(M95="-","-",SUM(M95:M101)*'3j_EBIT'!$E$10)</f>
        <v>12.831398271178745</v>
      </c>
      <c r="N102" s="88">
        <f>IF(N95="-","-",SUM(N95:N101)*'3j_EBIT'!$E$10)</f>
        <v>13.302513554875597</v>
      </c>
      <c r="O102" s="139"/>
      <c r="P102" s="88">
        <f>IF(P95="-","-",SUM(P95:P101)*'3j_EBIT'!$E$10)</f>
        <v>13.302513554875597</v>
      </c>
      <c r="Q102" s="88">
        <f>IF(Q95="-","-",SUM(Q95:Q101)*'3j_EBIT'!$E$10)</f>
        <v>14.907272739569443</v>
      </c>
      <c r="R102" s="88">
        <f>IF(R95="-","-",SUM(R95:R101)*'3j_EBIT'!$E$10)</f>
        <v>14.35408618609088</v>
      </c>
      <c r="S102" s="88">
        <f>IF(S95="-","-",SUM(S95:S101)*'3j_EBIT'!$E$10)</f>
        <v>14.493233059053333</v>
      </c>
      <c r="T102" s="88">
        <f>IF(T95="-","-",SUM(T95:T101)*'3j_EBIT'!$E$10)</f>
        <v>13.811471936039737</v>
      </c>
      <c r="U102" s="88" t="str">
        <f>IF(U95="-","-",SUM(U95:U101)*'3j_EBIT'!$E$10)</f>
        <v>-</v>
      </c>
      <c r="V102" s="88" t="str">
        <f>IF(V95="-","-",SUM(V95:V101)*'3j_EBIT'!$E$10)</f>
        <v>-</v>
      </c>
      <c r="W102" s="88" t="str">
        <f>IF(W95="-","-",SUM(W95:W101)*'3j_EBIT'!$E$10)</f>
        <v>-</v>
      </c>
      <c r="X102" s="88" t="str">
        <f>IF(X95="-","-",SUM(X95:X101)*'3j_EBIT'!$E$10)</f>
        <v>-</v>
      </c>
      <c r="Y102" s="88" t="str">
        <f>IF(Y95="-","-",SUM(Y95:Y101)*'3j_EBIT'!$E$10)</f>
        <v>-</v>
      </c>
      <c r="Z102" s="88" t="str">
        <f>IF(Z95="-","-",SUM(Z95:Z101)*'3j_EBIT'!$E$10)</f>
        <v>-</v>
      </c>
      <c r="AA102" s="138"/>
    </row>
    <row r="103" spans="1:27" s="140" customFormat="1" ht="11.25">
      <c r="A103" s="137">
        <v>10</v>
      </c>
      <c r="B103" s="87" t="s">
        <v>223</v>
      </c>
      <c r="C103" s="151" t="s">
        <v>224</v>
      </c>
      <c r="D103" s="157" t="s">
        <v>92</v>
      </c>
      <c r="E103" s="150"/>
      <c r="F103" s="139"/>
      <c r="G103" s="88">
        <f>IF(G95="-","-",SUM(G95:G97,G99:G102)*'3k_HAP'!$E$11)</f>
        <v>6.72580458235986</v>
      </c>
      <c r="H103" s="88">
        <f>IF(H95="-","-",SUM(H95:H97,H99:H102)*'3k_HAP'!$E$11)</f>
        <v>6.3270265302591069</v>
      </c>
      <c r="I103" s="88">
        <f>IF(I95="-","-",SUM(I95:I97,I99:I102)*'3k_HAP'!$E$11)</f>
        <v>6.3662569389075765</v>
      </c>
      <c r="J103" s="88">
        <f>IF(J95="-","-",SUM(J95:J97,J99:J102)*'3k_HAP'!$E$11)</f>
        <v>6.2096108040127715</v>
      </c>
      <c r="K103" s="88">
        <f>IF(K95="-","-",SUM(K95:K97,K99:K102)*'3k_HAP'!$E$11)</f>
        <v>7.0196096907119516</v>
      </c>
      <c r="L103" s="88">
        <f>IF(L95="-","-",SUM(L95:L97,L99:L102)*'3k_HAP'!$E$11)</f>
        <v>6.8897619552948743</v>
      </c>
      <c r="M103" s="88">
        <f>IF(M95="-","-",SUM(M95:M97,M99:M102)*'3k_HAP'!$E$11)</f>
        <v>7.7100566153887291</v>
      </c>
      <c r="N103" s="88">
        <f>IF(N95="-","-",SUM(N95:N97,N99:N102)*'3k_HAP'!$E$11)</f>
        <v>8.0808992521589769</v>
      </c>
      <c r="O103" s="139"/>
      <c r="P103" s="88">
        <f>IF(P95="-","-",SUM(P95:P97,P99:P102)*'3k_HAP'!$E$11)</f>
        <v>8.0808992521589769</v>
      </c>
      <c r="Q103" s="88">
        <f>IF(Q95="-","-",SUM(Q95:Q97,Q99:Q102)*'3k_HAP'!$E$11)</f>
        <v>9.1181834664277357</v>
      </c>
      <c r="R103" s="88">
        <f>IF(R95="-","-",SUM(R95:R97,R99:R102)*'3k_HAP'!$E$11)</f>
        <v>8.6819954695132555</v>
      </c>
      <c r="S103" s="88">
        <f>IF(S95="-","-",SUM(S95:S97,S99:S102)*'3k_HAP'!$E$11)</f>
        <v>8.6991265961034259</v>
      </c>
      <c r="T103" s="88">
        <f>IF(T95="-","-",SUM(T95:T97,T99:T102)*'3k_HAP'!$E$11)</f>
        <v>8.1296260572570684</v>
      </c>
      <c r="U103" s="88" t="str">
        <f>IF(U95="-","-",SUM(U95:U97,U99:U102)*'3k_HAP'!$E$11)</f>
        <v>-</v>
      </c>
      <c r="V103" s="88" t="str">
        <f>IF(V95="-","-",SUM(V95:V97,V99:V102)*'3k_HAP'!$E$11)</f>
        <v>-</v>
      </c>
      <c r="W103" s="88" t="str">
        <f>IF(W95="-","-",SUM(W95:W97,W99:W102)*'3k_HAP'!$E$11)</f>
        <v>-</v>
      </c>
      <c r="X103" s="88" t="str">
        <f>IF(X95="-","-",SUM(X95:X97,X99:X102)*'3k_HAP'!$E$11)</f>
        <v>-</v>
      </c>
      <c r="Y103" s="88" t="str">
        <f>IF(Y95="-","-",SUM(Y95:Y97,Y99:Y102)*'3k_HAP'!$E$11)</f>
        <v>-</v>
      </c>
      <c r="Z103" s="88" t="str">
        <f>IF(Z95="-","-",SUM(Z95:Z97,Z99:Z102)*'3k_HAP'!$E$11)</f>
        <v>-</v>
      </c>
      <c r="AA103" s="138"/>
    </row>
    <row r="104" spans="1:27" s="140" customFormat="1" ht="11.25">
      <c r="A104" s="137">
        <v>11</v>
      </c>
      <c r="B104" s="87" t="s">
        <v>225</v>
      </c>
      <c r="C104" s="87" t="str">
        <f>B104&amp;"_"&amp;D104</f>
        <v>Total_South East</v>
      </c>
      <c r="D104" s="157" t="s">
        <v>92</v>
      </c>
      <c r="E104" s="136"/>
      <c r="F104" s="139"/>
      <c r="G104" s="88">
        <f t="shared" ref="G104:N104" si="16">IF(G95="-","-",SUM(G95:G103))</f>
        <v>595.88440011158957</v>
      </c>
      <c r="H104" s="88">
        <f t="shared" si="16"/>
        <v>569.25203816473356</v>
      </c>
      <c r="I104" s="88">
        <f t="shared" si="16"/>
        <v>593.78519679294016</v>
      </c>
      <c r="J104" s="88">
        <f t="shared" si="16"/>
        <v>582.1746463532445</v>
      </c>
      <c r="K104" s="88">
        <f t="shared" si="16"/>
        <v>634.43637359586126</v>
      </c>
      <c r="L104" s="88">
        <f t="shared" si="16"/>
        <v>626.64075312774594</v>
      </c>
      <c r="M104" s="88">
        <f t="shared" si="16"/>
        <v>683.0465287805547</v>
      </c>
      <c r="N104" s="88">
        <f t="shared" si="16"/>
        <v>708.21290242266844</v>
      </c>
      <c r="O104" s="139"/>
      <c r="P104" s="88">
        <f t="shared" ref="P104:Z104" si="17">IF(P95="-","-",SUM(P95:P103))</f>
        <v>708.21290242266844</v>
      </c>
      <c r="Q104" s="88">
        <f t="shared" si="17"/>
        <v>793.71116147083819</v>
      </c>
      <c r="R104" s="88">
        <f t="shared" si="17"/>
        <v>764.15990373795023</v>
      </c>
      <c r="S104" s="88">
        <f t="shared" si="17"/>
        <v>771.50055146914542</v>
      </c>
      <c r="T104" s="88">
        <f t="shared" si="17"/>
        <v>735.04890138237863</v>
      </c>
      <c r="U104" s="88" t="str">
        <f t="shared" si="17"/>
        <v>-</v>
      </c>
      <c r="V104" s="88" t="str">
        <f t="shared" si="17"/>
        <v>-</v>
      </c>
      <c r="W104" s="88" t="str">
        <f t="shared" si="17"/>
        <v>-</v>
      </c>
      <c r="X104" s="88" t="str">
        <f t="shared" si="17"/>
        <v>-</v>
      </c>
      <c r="Y104" s="88" t="str">
        <f t="shared" si="17"/>
        <v>-</v>
      </c>
      <c r="Z104" s="88" t="str">
        <f t="shared" si="17"/>
        <v>-</v>
      </c>
      <c r="AA104" s="138"/>
    </row>
    <row r="105" spans="1:27" s="140" customFormat="1" ht="11.25">
      <c r="A105" s="137">
        <v>1</v>
      </c>
      <c r="B105" s="152" t="s">
        <v>155</v>
      </c>
      <c r="C105" s="152" t="s">
        <v>131</v>
      </c>
      <c r="D105" s="158" t="s">
        <v>97</v>
      </c>
      <c r="E105" s="154"/>
      <c r="F105" s="139"/>
      <c r="G105" s="155">
        <f>IF('3a_DF'!H36="-","-",'3a_DF'!H36)</f>
        <v>256.06243024347776</v>
      </c>
      <c r="H105" s="155">
        <f>IF('3a_DF'!I36="-","-",'3a_DF'!I36)</f>
        <v>229.22178186718202</v>
      </c>
      <c r="I105" s="155">
        <f>IF('3a_DF'!J36="-","-",'3a_DF'!J36)</f>
        <v>206.70039084685936</v>
      </c>
      <c r="J105" s="155">
        <f>IF('3a_DF'!K36="-","-",'3a_DF'!K36)</f>
        <v>196.88692458406655</v>
      </c>
      <c r="K105" s="155">
        <f>IF('3a_DF'!L36="-","-",'3a_DF'!L36)</f>
        <v>229.7668065717728</v>
      </c>
      <c r="L105" s="155">
        <f>IF('3a_DF'!M36="-","-",'3a_DF'!M36)</f>
        <v>221.26725566242558</v>
      </c>
      <c r="M105" s="155">
        <f>IF('3a_DF'!N36="-","-",'3a_DF'!N36)</f>
        <v>232.50994518334161</v>
      </c>
      <c r="N105" s="155">
        <f>IF('3a_DF'!O36="-","-",'3a_DF'!O36)</f>
        <v>259.5017635918822</v>
      </c>
      <c r="O105" s="139"/>
      <c r="P105" s="155">
        <f>IF('3a_DF'!Q36="-","-",'3a_DF'!Q36)</f>
        <v>259.5017635918822</v>
      </c>
      <c r="Q105" s="155">
        <f>IF('3a_DF'!R36="-","-",'3a_DF'!R36)</f>
        <v>303.5207770697416</v>
      </c>
      <c r="R105" s="155">
        <f>IF('3a_DF'!S36="-","-",'3a_DF'!S36)</f>
        <v>271.79465687730334</v>
      </c>
      <c r="S105" s="155">
        <f>IF('3a_DF'!T36="-","-",'3a_DF'!T36)</f>
        <v>249.65169042863437</v>
      </c>
      <c r="T105" s="155">
        <f>IF('3a_DF'!U36="-","-",'3a_DF'!U36)</f>
        <v>208.57559736027503</v>
      </c>
      <c r="U105" s="155" t="str">
        <f>IF('3a_DF'!V36="-","-",'3a_DF'!V36)</f>
        <v>-</v>
      </c>
      <c r="V105" s="155" t="str">
        <f>IF('3a_DF'!W36="-","-",'3a_DF'!W36)</f>
        <v>-</v>
      </c>
      <c r="W105" s="155" t="str">
        <f>IF('3a_DF'!X36="-","-",'3a_DF'!X36)</f>
        <v>-</v>
      </c>
      <c r="X105" s="155" t="str">
        <f>IF('3a_DF'!Y36="-","-",'3a_DF'!Y36)</f>
        <v>-</v>
      </c>
      <c r="Y105" s="155" t="str">
        <f>IF('3a_DF'!Z36="-","-",'3a_DF'!Z36)</f>
        <v>-</v>
      </c>
      <c r="Z105" s="155" t="str">
        <f>IF('3a_DF'!AA36="-","-",'3a_DF'!AA36)</f>
        <v>-</v>
      </c>
      <c r="AA105" s="138"/>
    </row>
    <row r="106" spans="1:27" s="140" customFormat="1" ht="11.25">
      <c r="A106" s="137">
        <v>2</v>
      </c>
      <c r="B106" s="152" t="s">
        <v>155</v>
      </c>
      <c r="C106" s="152" t="s">
        <v>133</v>
      </c>
      <c r="D106" s="158" t="s">
        <v>97</v>
      </c>
      <c r="E106" s="154"/>
      <c r="F106" s="139"/>
      <c r="G106" s="155">
        <f>IF('3b_CM'!G36="-","-",'3b_CM'!G36)</f>
        <v>5.9209279169657465E-2</v>
      </c>
      <c r="H106" s="155">
        <f>IF('3b_CM'!H36="-","-",'3b_CM'!H36)</f>
        <v>8.8813918754486187E-2</v>
      </c>
      <c r="I106" s="155">
        <f>IF('3b_CM'!I36="-","-",'3b_CM'!I36)</f>
        <v>0.27966537529308733</v>
      </c>
      <c r="J106" s="155">
        <f>IF('3b_CM'!J36="-","-",'3b_CM'!J36)</f>
        <v>0.28440575793796036</v>
      </c>
      <c r="K106" s="155">
        <f>IF('3b_CM'!K36="-","-",'3b_CM'!K36)</f>
        <v>3.6528488442064324</v>
      </c>
      <c r="L106" s="155">
        <f>IF('3b_CM'!L36="-","-",'3b_CM'!L36)</f>
        <v>3.5436324921549178</v>
      </c>
      <c r="M106" s="155">
        <f>IF('3b_CM'!M36="-","-",'3b_CM'!M36)</f>
        <v>12.166521478151626</v>
      </c>
      <c r="N106" s="155">
        <f>IF('3b_CM'!N36="-","-",'3b_CM'!N36)</f>
        <v>11.56584139250541</v>
      </c>
      <c r="O106" s="139"/>
      <c r="P106" s="155">
        <f>IF('3b_CM'!P36="-","-",'3b_CM'!P36)</f>
        <v>11.56584139250541</v>
      </c>
      <c r="Q106" s="155">
        <f>IF('3b_CM'!Q36="-","-",'3b_CM'!Q36)</f>
        <v>15.678517669860684</v>
      </c>
      <c r="R106" s="155">
        <f>IF('3b_CM'!R36="-","-",'3b_CM'!R36)</f>
        <v>15.059115076494207</v>
      </c>
      <c r="S106" s="155">
        <f>IF('3b_CM'!S36="-","-",'3b_CM'!S36)</f>
        <v>17.81008875030097</v>
      </c>
      <c r="T106" s="155">
        <f>IF('3b_CM'!T36="-","-",'3b_CM'!T36)</f>
        <v>18.146985498310233</v>
      </c>
      <c r="U106" s="155" t="str">
        <f>IF('3b_CM'!U36="-","-",'3b_CM'!U36)</f>
        <v>-</v>
      </c>
      <c r="V106" s="155" t="str">
        <f>IF('3b_CM'!V36="-","-",'3b_CM'!V36)</f>
        <v>-</v>
      </c>
      <c r="W106" s="155" t="str">
        <f>IF('3b_CM'!W36="-","-",'3b_CM'!W36)</f>
        <v>-</v>
      </c>
      <c r="X106" s="155" t="str">
        <f>IF('3b_CM'!X36="-","-",'3b_CM'!X36)</f>
        <v>-</v>
      </c>
      <c r="Y106" s="155" t="str">
        <f>IF('3b_CM'!Y36="-","-",'3b_CM'!Y36)</f>
        <v>-</v>
      </c>
      <c r="Z106" s="155" t="str">
        <f>IF('3b_CM'!Z36="-","-",'3b_CM'!Z36)</f>
        <v>-</v>
      </c>
      <c r="AA106" s="138"/>
    </row>
    <row r="107" spans="1:27" s="140" customFormat="1" ht="11.25">
      <c r="A107" s="137">
        <v>3</v>
      </c>
      <c r="B107" s="152" t="s">
        <v>220</v>
      </c>
      <c r="C107" s="152" t="s">
        <v>134</v>
      </c>
      <c r="D107" s="158" t="s">
        <v>97</v>
      </c>
      <c r="E107" s="154"/>
      <c r="F107" s="139"/>
      <c r="G107" s="155">
        <f>IF('3c_PC'!G37="-","-",'3c_PC'!G37)</f>
        <v>90.730181075528037</v>
      </c>
      <c r="H107" s="155">
        <f>IF('3c_PC'!H37="-","-",'3c_PC'!H37)</f>
        <v>90.703068916991796</v>
      </c>
      <c r="I107" s="155">
        <f>IF('3c_PC'!I37="-","-",'3c_PC'!I37)</f>
        <v>115.01459904250231</v>
      </c>
      <c r="J107" s="155">
        <f>IF('3c_PC'!J37="-","-",'3c_PC'!J37)</f>
        <v>113.78027618233038</v>
      </c>
      <c r="K107" s="155">
        <f>IF('3c_PC'!K37="-","-",'3c_PC'!K37)</f>
        <v>130.47520110883656</v>
      </c>
      <c r="L107" s="155">
        <f>IF('3c_PC'!L37="-","-",'3c_PC'!L37)</f>
        <v>129.28440749528133</v>
      </c>
      <c r="M107" s="155">
        <f>IF('3c_PC'!M37="-","-",'3c_PC'!M37)</f>
        <v>157.56852017289501</v>
      </c>
      <c r="N107" s="155">
        <f>IF('3c_PC'!N37="-","-",'3c_PC'!N37)</f>
        <v>154.75829917163091</v>
      </c>
      <c r="O107" s="139"/>
      <c r="P107" s="155">
        <f>IF('3c_PC'!P37="-","-",'3c_PC'!P37)</f>
        <v>154.75829917163091</v>
      </c>
      <c r="Q107" s="155">
        <f>IF('3c_PC'!Q37="-","-",'3c_PC'!Q37)</f>
        <v>173.39777489703113</v>
      </c>
      <c r="R107" s="155">
        <f>IF('3c_PC'!R37="-","-",'3c_PC'!R37)</f>
        <v>176.10260963354861</v>
      </c>
      <c r="S107" s="155">
        <f>IF('3c_PC'!S37="-","-",'3c_PC'!S37)</f>
        <v>192.14903722991843</v>
      </c>
      <c r="T107" s="155">
        <f>IF('3c_PC'!T37="-","-",'3c_PC'!T37)</f>
        <v>195.69023135421619</v>
      </c>
      <c r="U107" s="155" t="str">
        <f>IF('3c_PC'!U37="-","-",'3c_PC'!U37)</f>
        <v>-</v>
      </c>
      <c r="V107" s="155" t="str">
        <f>IF('3c_PC'!V37="-","-",'3c_PC'!V37)</f>
        <v>-</v>
      </c>
      <c r="W107" s="155" t="str">
        <f>IF('3c_PC'!W37="-","-",'3c_PC'!W37)</f>
        <v>-</v>
      </c>
      <c r="X107" s="155" t="str">
        <f>IF('3c_PC'!X37="-","-",'3c_PC'!X37)</f>
        <v>-</v>
      </c>
      <c r="Y107" s="155" t="str">
        <f>IF('3c_PC'!Y37="-","-",'3c_PC'!Y37)</f>
        <v>-</v>
      </c>
      <c r="Z107" s="155" t="str">
        <f>IF('3c_PC'!Z37="-","-",'3c_PC'!Z37)</f>
        <v>-</v>
      </c>
      <c r="AA107" s="138"/>
    </row>
    <row r="108" spans="1:27" s="140" customFormat="1" ht="11.25">
      <c r="A108" s="137">
        <v>4</v>
      </c>
      <c r="B108" s="152" t="s">
        <v>221</v>
      </c>
      <c r="C108" s="152" t="s">
        <v>135</v>
      </c>
      <c r="D108" s="158" t="s">
        <v>97</v>
      </c>
      <c r="E108" s="154"/>
      <c r="F108" s="139"/>
      <c r="G108" s="155">
        <f>IF('3d_NC-Elec'!H65="-","-",'3d_NC-Elec'!H65)</f>
        <v>128.64454239671682</v>
      </c>
      <c r="H108" s="155">
        <f>IF('3d_NC-Elec'!I65="-","-",'3d_NC-Elec'!I65)</f>
        <v>129.64424912144716</v>
      </c>
      <c r="I108" s="155">
        <f>IF('3d_NC-Elec'!J65="-","-",'3d_NC-Elec'!J65)</f>
        <v>152.14173927790375</v>
      </c>
      <c r="J108" s="155">
        <f>IF('3d_NC-Elec'!K65="-","-",'3d_NC-Elec'!K65)</f>
        <v>151.38982502600331</v>
      </c>
      <c r="K108" s="155">
        <f>IF('3d_NC-Elec'!L65="-","-",'3d_NC-Elec'!L65)</f>
        <v>148.81876949313911</v>
      </c>
      <c r="L108" s="155">
        <f>IF('3d_NC-Elec'!M65="-","-",'3d_NC-Elec'!M65)</f>
        <v>150.0172320039093</v>
      </c>
      <c r="M108" s="155">
        <f>IF('3d_NC-Elec'!N65="-","-",'3d_NC-Elec'!N65)</f>
        <v>162.51189322189194</v>
      </c>
      <c r="N108" s="155">
        <f>IF('3d_NC-Elec'!O65="-","-",'3d_NC-Elec'!O65)</f>
        <v>161.98524914601313</v>
      </c>
      <c r="O108" s="139"/>
      <c r="P108" s="155">
        <f>IF('3d_NC-Elec'!Q65="-","-",'3d_NC-Elec'!Q65)</f>
        <v>161.98524914601313</v>
      </c>
      <c r="Q108" s="155">
        <f>IF('3d_NC-Elec'!R65="-","-",'3d_NC-Elec'!R65)</f>
        <v>167.11306235868443</v>
      </c>
      <c r="R108" s="155">
        <f>IF('3d_NC-Elec'!S65="-","-",'3d_NC-Elec'!S65)</f>
        <v>168.08637972153971</v>
      </c>
      <c r="S108" s="155">
        <f>IF('3d_NC-Elec'!T65="-","-",'3d_NC-Elec'!T65)</f>
        <v>165.18906610971607</v>
      </c>
      <c r="T108" s="155">
        <f>IF('3d_NC-Elec'!U65="-","-",'3d_NC-Elec'!U65)</f>
        <v>168.40575176911798</v>
      </c>
      <c r="U108" s="155" t="str">
        <f>IF('3d_NC-Elec'!V65="-","-",'3d_NC-Elec'!V65)</f>
        <v>-</v>
      </c>
      <c r="V108" s="155" t="str">
        <f>IF('3d_NC-Elec'!W65="-","-",'3d_NC-Elec'!W65)</f>
        <v>-</v>
      </c>
      <c r="W108" s="155" t="str">
        <f>IF('3d_NC-Elec'!X65="-","-",'3d_NC-Elec'!X65)</f>
        <v>-</v>
      </c>
      <c r="X108" s="155" t="str">
        <f>IF('3d_NC-Elec'!Y65="-","-",'3d_NC-Elec'!Y65)</f>
        <v>-</v>
      </c>
      <c r="Y108" s="155" t="str">
        <f>IF('3d_NC-Elec'!Z65="-","-",'3d_NC-Elec'!Z65)</f>
        <v>-</v>
      </c>
      <c r="Z108" s="155" t="str">
        <f>IF('3d_NC-Elec'!AA65="-","-",'3d_NC-Elec'!AA65)</f>
        <v>-</v>
      </c>
      <c r="AA108" s="138"/>
    </row>
    <row r="109" spans="1:27" s="140" customFormat="1" ht="12.5" customHeight="1">
      <c r="A109" s="137">
        <v>5</v>
      </c>
      <c r="B109" s="152" t="s">
        <v>168</v>
      </c>
      <c r="C109" s="152" t="s">
        <v>136</v>
      </c>
      <c r="D109" s="158" t="s">
        <v>97</v>
      </c>
      <c r="E109" s="154"/>
      <c r="F109" s="139"/>
      <c r="G109" s="155">
        <f>IF('3f_CPIH'!C$16="-","-",'3g_OC_'!$E$10*('3f_CPIH'!C$16/'3f_CPIH'!$G$16))</f>
        <v>76.502677103718199</v>
      </c>
      <c r="H109" s="155">
        <f>IF('3f_CPIH'!D$16="-","-",'3g_OC_'!$E$10*('3f_CPIH'!D$16/'3f_CPIH'!$G$16))</f>
        <v>76.655835616438353</v>
      </c>
      <c r="I109" s="155">
        <f>IF('3f_CPIH'!E$16="-","-",'3g_OC_'!$E$10*('3f_CPIH'!E$16/'3f_CPIH'!$G$16))</f>
        <v>76.885573385518597</v>
      </c>
      <c r="J109" s="155">
        <f>IF('3f_CPIH'!F$16="-","-",'3g_OC_'!$E$10*('3f_CPIH'!F$16/'3f_CPIH'!$G$16))</f>
        <v>77.345048923679059</v>
      </c>
      <c r="K109" s="155">
        <f>IF('3f_CPIH'!G$16="-","-",'3g_OC_'!$E$10*('3f_CPIH'!G$16/'3f_CPIH'!$G$16))</f>
        <v>78.263999999999996</v>
      </c>
      <c r="L109" s="155">
        <f>IF('3f_CPIH'!H$16="-","-",'3g_OC_'!$E$10*('3f_CPIH'!H$16/'3f_CPIH'!$G$16))</f>
        <v>79.259530332681024</v>
      </c>
      <c r="M109" s="155">
        <f>IF('3f_CPIH'!I$16="-","-",'3g_OC_'!$E$10*('3f_CPIH'!I$16/'3f_CPIH'!$G$16))</f>
        <v>80.408219178082177</v>
      </c>
      <c r="N109" s="155">
        <f>IF('3f_CPIH'!J$16="-","-",'3g_OC_'!$E$10*('3f_CPIH'!J$16/'3f_CPIH'!$G$16))</f>
        <v>81.097432485322898</v>
      </c>
      <c r="O109" s="139"/>
      <c r="P109" s="155">
        <f>IF('3f_CPIH'!L$16="-","-",'3g_OC_'!$E$10*('3f_CPIH'!L$16/'3f_CPIH'!$G$16))</f>
        <v>81.097432485322898</v>
      </c>
      <c r="Q109" s="155">
        <f>IF('3f_CPIH'!M$16="-","-",'3g_OC_'!$E$10*('3f_CPIH'!M$16/'3f_CPIH'!$G$16))</f>
        <v>82.016383561643835</v>
      </c>
      <c r="R109" s="155">
        <f>IF('3f_CPIH'!N$16="-","-",'3g_OC_'!$E$10*('3f_CPIH'!N$16/'3f_CPIH'!$G$16))</f>
        <v>82.62901761252445</v>
      </c>
      <c r="S109" s="155">
        <f>IF('3f_CPIH'!O$16="-","-",'3g_OC_'!$E$10*('3f_CPIH'!O$16/'3f_CPIH'!$G$16))</f>
        <v>83.088493150684926</v>
      </c>
      <c r="T109" s="155">
        <f>IF('3f_CPIH'!P$16="-","-",'3g_OC_'!$E$10*('3f_CPIH'!P$16/'3f_CPIH'!$G$16))</f>
        <v>83.318230919765156</v>
      </c>
      <c r="U109" s="155" t="str">
        <f>IF('3f_CPIH'!Q$16="-","-",'3g_OC_'!$E$10*('3f_CPIH'!Q$16/'3f_CPIH'!$G$16))</f>
        <v>-</v>
      </c>
      <c r="V109" s="155" t="str">
        <f>IF('3f_CPIH'!R$16="-","-",'3g_OC_'!$E$10*('3f_CPIH'!R$16/'3f_CPIH'!$G$16))</f>
        <v>-</v>
      </c>
      <c r="W109" s="155" t="str">
        <f>IF('3f_CPIH'!S$16="-","-",'3g_OC_'!$E$10*('3f_CPIH'!S$16/'3f_CPIH'!$G$16))</f>
        <v>-</v>
      </c>
      <c r="X109" s="155" t="str">
        <f>IF('3f_CPIH'!T$16="-","-",'3g_OC_'!$E$10*('3f_CPIH'!T$16/'3f_CPIH'!$G$16))</f>
        <v>-</v>
      </c>
      <c r="Y109" s="155" t="str">
        <f>IF('3f_CPIH'!U$16="-","-",'3g_OC_'!$E$10*('3f_CPIH'!U$16/'3f_CPIH'!$G$16))</f>
        <v>-</v>
      </c>
      <c r="Z109" s="155" t="str">
        <f>IF('3f_CPIH'!V$16="-","-",'3g_OC_'!$E$10*('3f_CPIH'!V$16/'3f_CPIH'!$G$16))</f>
        <v>-</v>
      </c>
      <c r="AA109" s="138"/>
    </row>
    <row r="110" spans="1:27" s="140" customFormat="1" ht="11.25">
      <c r="A110" s="137">
        <v>6</v>
      </c>
      <c r="B110" s="152" t="s">
        <v>168</v>
      </c>
      <c r="C110" s="152" t="s">
        <v>137</v>
      </c>
      <c r="D110" s="158" t="s">
        <v>97</v>
      </c>
      <c r="E110" s="154"/>
      <c r="F110" s="139"/>
      <c r="G110" s="155" t="s">
        <v>132</v>
      </c>
      <c r="H110" s="155" t="s">
        <v>132</v>
      </c>
      <c r="I110" s="155" t="s">
        <v>132</v>
      </c>
      <c r="J110" s="155" t="s">
        <v>132</v>
      </c>
      <c r="K110" s="155">
        <f>IF('3h_SMNCC'!F$29="-","-",'3h_SMNCC'!F$29)</f>
        <v>0</v>
      </c>
      <c r="L110" s="155">
        <f>IF('3h_SMNCC'!G$29="-","-",'3h_SMNCC'!G$29)</f>
        <v>-0.18995176814939541</v>
      </c>
      <c r="M110" s="155">
        <f>IF('3h_SMNCC'!H$29="-","-",'3h_SMNCC'!H$29)</f>
        <v>2.3898674656215144</v>
      </c>
      <c r="N110" s="155">
        <f>IF('3h_SMNCC'!I$29="-","-",'3h_SMNCC'!I$29)</f>
        <v>2.4654635585146529</v>
      </c>
      <c r="O110" s="139"/>
      <c r="P110" s="155">
        <f>IF('3h_SMNCC'!K$29="-","-",'3h_SMNCC'!K$29)</f>
        <v>2.4654635585146529</v>
      </c>
      <c r="Q110" s="155">
        <f>IF('3h_SMNCC'!L$29="-","-",'3h_SMNCC'!L$29)</f>
        <v>4.8850955964817686</v>
      </c>
      <c r="R110" s="155">
        <f>IF('3h_SMNCC'!M$29="-","-",'3h_SMNCC'!M$29)</f>
        <v>4.7480163427765101</v>
      </c>
      <c r="S110" s="155">
        <f>IF('3h_SMNCC'!N$29="-","-",'3h_SMNCC'!N$29)</f>
        <v>7.093641997338695</v>
      </c>
      <c r="T110" s="155">
        <f>IF('3h_SMNCC'!O$29="-","-",'3h_SMNCC'!O$29)</f>
        <v>6.2155900817178944</v>
      </c>
      <c r="U110" s="155" t="str">
        <f>IF('3h_SMNCC'!P$29="-","-",'3h_SMNCC'!P$29)</f>
        <v>-</v>
      </c>
      <c r="V110" s="155" t="str">
        <f>IF('3h_SMNCC'!Q$29="-","-",'3h_SMNCC'!Q$29)</f>
        <v>-</v>
      </c>
      <c r="W110" s="155" t="str">
        <f>IF('3h_SMNCC'!R$29="-","-",'3h_SMNCC'!R$29)</f>
        <v>-</v>
      </c>
      <c r="X110" s="155" t="str">
        <f>IF('3h_SMNCC'!S$29="-","-",'3h_SMNCC'!S$29)</f>
        <v>-</v>
      </c>
      <c r="Y110" s="155" t="str">
        <f>IF('3h_SMNCC'!T$29="-","-",'3h_SMNCC'!T$29)</f>
        <v>-</v>
      </c>
      <c r="Z110" s="155" t="str">
        <f>IF('3h_SMNCC'!U$29="-","-",'3h_SMNCC'!U$29)</f>
        <v>-</v>
      </c>
      <c r="AA110" s="138"/>
    </row>
    <row r="111" spans="1:27" s="140" customFormat="1" ht="11.25">
      <c r="A111" s="137">
        <v>7</v>
      </c>
      <c r="B111" s="152" t="s">
        <v>168</v>
      </c>
      <c r="C111" s="152" t="s">
        <v>124</v>
      </c>
      <c r="D111" s="158" t="s">
        <v>97</v>
      </c>
      <c r="E111" s="154"/>
      <c r="F111" s="139"/>
      <c r="G111" s="155">
        <f>IF('3f_CPIH'!C$16="-","-",'3i_PPM'!$G$10*('3f_CPIH'!C$16/'3f_CPIH'!$G$16))</f>
        <v>23.857918590998043</v>
      </c>
      <c r="H111" s="155">
        <f>IF('3f_CPIH'!D$16="-","-",'3i_PPM'!$G$10*('3f_CPIH'!D$16/'3f_CPIH'!$G$16))</f>
        <v>23.905682191780819</v>
      </c>
      <c r="I111" s="155">
        <f>IF('3f_CPIH'!E$16="-","-",'3i_PPM'!$G$10*('3f_CPIH'!E$16/'3f_CPIH'!$G$16))</f>
        <v>23.977327592954992</v>
      </c>
      <c r="J111" s="155">
        <f>IF('3f_CPIH'!F$16="-","-",'3i_PPM'!$G$10*('3f_CPIH'!F$16/'3f_CPIH'!$G$16))</f>
        <v>24.120618395303325</v>
      </c>
      <c r="K111" s="155">
        <f>IF('3f_CPIH'!G$16="-","-",'3i_PPM'!$G$10*('3f_CPIH'!G$16/'3f_CPIH'!$G$16))</f>
        <v>24.4072</v>
      </c>
      <c r="L111" s="155">
        <f>IF('3f_CPIH'!H$16="-","-",'3i_PPM'!$G$10*('3f_CPIH'!H$16/'3f_CPIH'!$G$16))</f>
        <v>24.717663405088064</v>
      </c>
      <c r="M111" s="155">
        <f>IF('3f_CPIH'!I$16="-","-",'3i_PPM'!$G$10*('3f_CPIH'!I$16/'3f_CPIH'!$G$16))</f>
        <v>25.075890410958902</v>
      </c>
      <c r="N111" s="155">
        <f>IF('3f_CPIH'!J$16="-","-",'3i_PPM'!$G$10*('3f_CPIH'!J$16/'3f_CPIH'!$G$16))</f>
        <v>25.290826614481411</v>
      </c>
      <c r="O111" s="139"/>
      <c r="P111" s="155">
        <f>IF('3f_CPIH'!L$16="-","-",'3i_PPM'!$G$10*('3f_CPIH'!L$16/'3f_CPIH'!$G$16))</f>
        <v>25.290826614481411</v>
      </c>
      <c r="Q111" s="155">
        <f>IF('3f_CPIH'!M$16="-","-",'3i_PPM'!$G$10*('3f_CPIH'!M$16/'3f_CPIH'!$G$16))</f>
        <v>25.577408219178082</v>
      </c>
      <c r="R111" s="155">
        <f>IF('3f_CPIH'!N$16="-","-",'3i_PPM'!$G$10*('3f_CPIH'!N$16/'3f_CPIH'!$G$16))</f>
        <v>25.768462622309197</v>
      </c>
      <c r="S111" s="155">
        <f>IF('3f_CPIH'!O$16="-","-",'3i_PPM'!$G$10*('3f_CPIH'!O$16/'3f_CPIH'!$G$16))</f>
        <v>25.911753424657533</v>
      </c>
      <c r="T111" s="155">
        <f>IF('3f_CPIH'!P$16="-","-",'3i_PPM'!$G$10*('3f_CPIH'!P$16/'3f_CPIH'!$G$16))</f>
        <v>25.983398825831699</v>
      </c>
      <c r="U111" s="155" t="str">
        <f>IF('3f_CPIH'!Q$16="-","-",'3i_PPM'!$G$10*('3f_CPIH'!Q$16/'3f_CPIH'!$G$16))</f>
        <v>-</v>
      </c>
      <c r="V111" s="155" t="str">
        <f>IF('3f_CPIH'!R$16="-","-",'3i_PPM'!$G$10*('3f_CPIH'!R$16/'3f_CPIH'!$G$16))</f>
        <v>-</v>
      </c>
      <c r="W111" s="155" t="str">
        <f>IF('3f_CPIH'!S$16="-","-",'3i_PPM'!$G$10*('3f_CPIH'!S$16/'3f_CPIH'!$G$16))</f>
        <v>-</v>
      </c>
      <c r="X111" s="155" t="str">
        <f>IF('3f_CPIH'!T$16="-","-",'3i_PPM'!$G$10*('3f_CPIH'!T$16/'3f_CPIH'!$G$16))</f>
        <v>-</v>
      </c>
      <c r="Y111" s="155" t="str">
        <f>IF('3f_CPIH'!U$16="-","-",'3i_PPM'!$G$10*('3f_CPIH'!U$16/'3f_CPIH'!$G$16))</f>
        <v>-</v>
      </c>
      <c r="Z111" s="155" t="str">
        <f>IF('3f_CPIH'!V$16="-","-",'3i_PPM'!$G$10*('3f_CPIH'!V$16/'3f_CPIH'!$G$16))</f>
        <v>-</v>
      </c>
      <c r="AA111" s="138"/>
    </row>
    <row r="112" spans="1:27" s="140" customFormat="1" ht="11.25">
      <c r="A112" s="137">
        <v>9</v>
      </c>
      <c r="B112" s="152" t="s">
        <v>138</v>
      </c>
      <c r="C112" s="152" t="s">
        <v>222</v>
      </c>
      <c r="D112" s="158" t="s">
        <v>97</v>
      </c>
      <c r="E112" s="154"/>
      <c r="F112" s="139"/>
      <c r="G112" s="155">
        <f>IF(G105="-","-",SUM(G105:G111)*'3j_EBIT'!$E$10)</f>
        <v>11.153197575900336</v>
      </c>
      <c r="H112" s="155">
        <f>IF(H105="-","-",SUM(H105:H111)*'3j_EBIT'!$E$10)</f>
        <v>10.656649951860093</v>
      </c>
      <c r="I112" s="155">
        <f>IF(I105="-","-",SUM(I105:I111)*'3j_EBIT'!$E$10)</f>
        <v>11.13658635565135</v>
      </c>
      <c r="J112" s="155">
        <f>IF(J105="-","-",SUM(J105:J111)*'3j_EBIT'!$E$10)</f>
        <v>10.919815890900999</v>
      </c>
      <c r="K112" s="155">
        <f>IF(K105="-","-",SUM(K105:K111)*'3j_EBIT'!$E$10)</f>
        <v>11.91877331031575</v>
      </c>
      <c r="L112" s="155">
        <f>IF(L105="-","-",SUM(L105:L111)*'3j_EBIT'!$E$10)</f>
        <v>11.773802738065834</v>
      </c>
      <c r="M112" s="155">
        <f>IF(M105="-","-",SUM(M105:M111)*'3j_EBIT'!$E$10)</f>
        <v>13.027514440524737</v>
      </c>
      <c r="N112" s="155">
        <f>IF(N105="-","-",SUM(N105:N111)*'3j_EBIT'!$E$10)</f>
        <v>13.493005317600071</v>
      </c>
      <c r="O112" s="139"/>
      <c r="P112" s="155">
        <f>IF(P105="-","-",SUM(P105:P111)*'3j_EBIT'!$E$10)</f>
        <v>13.493005317600071</v>
      </c>
      <c r="Q112" s="155">
        <f>IF(Q105="-","-",SUM(Q105:Q111)*'3j_EBIT'!$E$10)</f>
        <v>14.955756927208933</v>
      </c>
      <c r="R112" s="155">
        <f>IF(R105="-","-",SUM(R105:R111)*'3j_EBIT'!$E$10)</f>
        <v>14.413438178745656</v>
      </c>
      <c r="S112" s="155">
        <f>IF(S105="-","-",SUM(S105:S111)*'3j_EBIT'!$E$10)</f>
        <v>14.349630558495349</v>
      </c>
      <c r="T112" s="155">
        <f>IF(T105="-","-",SUM(T105:T111)*'3j_EBIT'!$E$10)</f>
        <v>13.680311499553246</v>
      </c>
      <c r="U112" s="155" t="str">
        <f>IF(U105="-","-",SUM(U105:U111)*'3j_EBIT'!$E$10)</f>
        <v>-</v>
      </c>
      <c r="V112" s="155" t="str">
        <f>IF(V105="-","-",SUM(V105:V111)*'3j_EBIT'!$E$10)</f>
        <v>-</v>
      </c>
      <c r="W112" s="155" t="str">
        <f>IF(W105="-","-",SUM(W105:W111)*'3j_EBIT'!$E$10)</f>
        <v>-</v>
      </c>
      <c r="X112" s="155" t="str">
        <f>IF(X105="-","-",SUM(X105:X111)*'3j_EBIT'!$E$10)</f>
        <v>-</v>
      </c>
      <c r="Y112" s="155" t="str">
        <f>IF(Y105="-","-",SUM(Y105:Y111)*'3j_EBIT'!$E$10)</f>
        <v>-</v>
      </c>
      <c r="Z112" s="155" t="str">
        <f>IF(Z105="-","-",SUM(Z105:Z111)*'3j_EBIT'!$E$10)</f>
        <v>-</v>
      </c>
      <c r="AA112" s="138"/>
    </row>
    <row r="113" spans="1:27" s="140" customFormat="1" ht="11.25">
      <c r="A113" s="137">
        <v>10</v>
      </c>
      <c r="B113" s="152" t="s">
        <v>223</v>
      </c>
      <c r="C113" s="156" t="s">
        <v>224</v>
      </c>
      <c r="D113" s="158" t="s">
        <v>97</v>
      </c>
      <c r="E113" s="153"/>
      <c r="F113" s="139"/>
      <c r="G113" s="155">
        <f>IF(G105="-","-",SUM(G105:G107,G109:G112)*'3k_HAP'!$E$11)</f>
        <v>6.7109309526529834</v>
      </c>
      <c r="H113" s="155">
        <f>IF(H105="-","-",SUM(H105:H107,H109:H112)*'3k_HAP'!$E$11)</f>
        <v>6.3136652590908939</v>
      </c>
      <c r="I113" s="155">
        <f>IF(I105="-","-",SUM(I105:I107,I109:I112)*'3k_HAP'!$E$11)</f>
        <v>6.3541082417887331</v>
      </c>
      <c r="J113" s="155">
        <f>IF(J105="-","-",SUM(J105:J107,J109:J112)*'3k_HAP'!$E$11)</f>
        <v>6.1980783307986886</v>
      </c>
      <c r="K113" s="155">
        <f>IF(K105="-","-",SUM(K105:K107,K109:K112)*'3k_HAP'!$E$11)</f>
        <v>7.0054963936161609</v>
      </c>
      <c r="L113" s="155">
        <f>IF(L105="-","-",SUM(L105:L107,L109:L112)*'3k_HAP'!$E$11)</f>
        <v>6.8762384791748508</v>
      </c>
      <c r="M113" s="155">
        <f>IF(M105="-","-",SUM(M105:M107,M109:M112)*'3k_HAP'!$E$11)</f>
        <v>7.6593875892233152</v>
      </c>
      <c r="N113" s="155">
        <f>IF(N105="-","-",SUM(N105:N107,N109:N112)*'3k_HAP'!$E$11)</f>
        <v>8.0257955070436964</v>
      </c>
      <c r="O113" s="139"/>
      <c r="P113" s="155">
        <f>IF(P105="-","-",SUM(P105:P107,P109:P112)*'3k_HAP'!$E$11)</f>
        <v>8.0257955070436964</v>
      </c>
      <c r="Q113" s="155">
        <f>IF(Q105="-","-",SUM(Q105:Q107,Q109:Q112)*'3k_HAP'!$E$11)</f>
        <v>9.0778843238123184</v>
      </c>
      <c r="R113" s="155">
        <f>IF(R105="-","-",SUM(R105:R107,R109:R112)*'3k_HAP'!$E$11)</f>
        <v>8.6457347465881416</v>
      </c>
      <c r="S113" s="155">
        <f>IF(S105="-","-",SUM(S105:S107,S109:S112)*'3k_HAP'!$E$11)</f>
        <v>8.6389855266415836</v>
      </c>
      <c r="T113" s="155">
        <f>IF(T105="-","-",SUM(T105:T107,T109:T112)*'3k_HAP'!$E$11)</f>
        <v>8.076127069046299</v>
      </c>
      <c r="U113" s="155" t="str">
        <f>IF(U105="-","-",SUM(U105:U107,U109:U112)*'3k_HAP'!$E$11)</f>
        <v>-</v>
      </c>
      <c r="V113" s="155" t="str">
        <f>IF(V105="-","-",SUM(V105:V107,V109:V112)*'3k_HAP'!$E$11)</f>
        <v>-</v>
      </c>
      <c r="W113" s="155" t="str">
        <f>IF(W105="-","-",SUM(W105:W107,W109:W112)*'3k_HAP'!$E$11)</f>
        <v>-</v>
      </c>
      <c r="X113" s="155" t="str">
        <f>IF(X105="-","-",SUM(X105:X107,X109:X112)*'3k_HAP'!$E$11)</f>
        <v>-</v>
      </c>
      <c r="Y113" s="155" t="str">
        <f>IF(Y105="-","-",SUM(Y105:Y107,Y109:Y112)*'3k_HAP'!$E$11)</f>
        <v>-</v>
      </c>
      <c r="Z113" s="155" t="str">
        <f>IF(Z105="-","-",SUM(Z105:Z107,Z109:Z112)*'3k_HAP'!$E$11)</f>
        <v>-</v>
      </c>
      <c r="AA113" s="138"/>
    </row>
    <row r="114" spans="1:27" s="140" customFormat="1" ht="11.25">
      <c r="A114" s="137">
        <v>11</v>
      </c>
      <c r="B114" s="152" t="s">
        <v>225</v>
      </c>
      <c r="C114" s="152" t="str">
        <f>B114&amp;"_"&amp;D114</f>
        <v>Total_South Wales</v>
      </c>
      <c r="D114" s="158" t="s">
        <v>97</v>
      </c>
      <c r="E114" s="154"/>
      <c r="F114" s="139"/>
      <c r="G114" s="155">
        <f t="shared" ref="G114:N114" si="18">IF(G105="-","-",SUM(G105:G113))</f>
        <v>593.72108721816176</v>
      </c>
      <c r="H114" s="155">
        <f t="shared" si="18"/>
        <v>567.18974684354555</v>
      </c>
      <c r="I114" s="155">
        <f t="shared" si="18"/>
        <v>592.48999011847218</v>
      </c>
      <c r="J114" s="155">
        <f t="shared" si="18"/>
        <v>580.92499309102016</v>
      </c>
      <c r="K114" s="155">
        <f t="shared" si="18"/>
        <v>634.30909572188671</v>
      </c>
      <c r="L114" s="155">
        <f t="shared" si="18"/>
        <v>626.54981084063149</v>
      </c>
      <c r="M114" s="155">
        <f t="shared" si="18"/>
        <v>693.31775914069078</v>
      </c>
      <c r="N114" s="155">
        <f t="shared" si="18"/>
        <v>718.1836767849943</v>
      </c>
      <c r="O114" s="139"/>
      <c r="P114" s="155">
        <f t="shared" ref="P114:Z114" si="19">IF(P105="-","-",SUM(P105:P113))</f>
        <v>718.1836767849943</v>
      </c>
      <c r="Q114" s="155">
        <f t="shared" si="19"/>
        <v>796.2226606236427</v>
      </c>
      <c r="R114" s="155">
        <f t="shared" si="19"/>
        <v>767.24743081182987</v>
      </c>
      <c r="S114" s="155">
        <f t="shared" si="19"/>
        <v>763.88238717638797</v>
      </c>
      <c r="T114" s="155">
        <f t="shared" si="19"/>
        <v>728.09222437783365</v>
      </c>
      <c r="U114" s="155" t="str">
        <f t="shared" si="19"/>
        <v>-</v>
      </c>
      <c r="V114" s="155" t="str">
        <f t="shared" si="19"/>
        <v>-</v>
      </c>
      <c r="W114" s="155" t="str">
        <f t="shared" si="19"/>
        <v>-</v>
      </c>
      <c r="X114" s="155" t="str">
        <f t="shared" si="19"/>
        <v>-</v>
      </c>
      <c r="Y114" s="155" t="str">
        <f t="shared" si="19"/>
        <v>-</v>
      </c>
      <c r="Z114" s="155" t="str">
        <f t="shared" si="19"/>
        <v>-</v>
      </c>
      <c r="AA114" s="138"/>
    </row>
    <row r="115" spans="1:27" s="140" customFormat="1" ht="11.25">
      <c r="A115" s="137">
        <v>1</v>
      </c>
      <c r="B115" s="87" t="s">
        <v>155</v>
      </c>
      <c r="C115" s="87" t="s">
        <v>131</v>
      </c>
      <c r="D115" s="157" t="s">
        <v>96</v>
      </c>
      <c r="E115" s="136"/>
      <c r="F115" s="139"/>
      <c r="G115" s="88">
        <f>IF('3a_DF'!H37="-","-",'3a_DF'!H37)</f>
        <v>252.01715027075286</v>
      </c>
      <c r="H115" s="88">
        <f>IF('3a_DF'!I37="-","-",'3a_DF'!I37)</f>
        <v>225.60053105495649</v>
      </c>
      <c r="I115" s="88">
        <f>IF('3a_DF'!J37="-","-",'3a_DF'!J37)</f>
        <v>203.43493347128052</v>
      </c>
      <c r="J115" s="88">
        <f>IF('3a_DF'!K37="-","-",'3a_DF'!K37)</f>
        <v>193.77650056694696</v>
      </c>
      <c r="K115" s="88">
        <f>IF('3a_DF'!L37="-","-",'3a_DF'!L37)</f>
        <v>226.13694544713238</v>
      </c>
      <c r="L115" s="88">
        <f>IF('3a_DF'!M37="-","-",'3a_DF'!M37)</f>
        <v>217.771670632244</v>
      </c>
      <c r="M115" s="88">
        <f>IF('3a_DF'!N37="-","-",'3a_DF'!N37)</f>
        <v>231.62233492430181</v>
      </c>
      <c r="N115" s="88">
        <f>IF('3a_DF'!O37="-","-",'3a_DF'!O37)</f>
        <v>258.51111165472969</v>
      </c>
      <c r="O115" s="139"/>
      <c r="P115" s="88">
        <f>IF('3a_DF'!Q37="-","-",'3a_DF'!Q37)</f>
        <v>258.51111165472969</v>
      </c>
      <c r="Q115" s="88">
        <f>IF('3a_DF'!R37="-","-",'3a_DF'!R37)</f>
        <v>303.25680941196811</v>
      </c>
      <c r="R115" s="88">
        <f>IF('3a_DF'!S37="-","-",'3a_DF'!S37)</f>
        <v>271.56392028917651</v>
      </c>
      <c r="S115" s="88">
        <f>IF('3a_DF'!T37="-","-",'3a_DF'!T37)</f>
        <v>250.06233830464998</v>
      </c>
      <c r="T115" s="88">
        <f>IF('3a_DF'!U37="-","-",'3a_DF'!U37)</f>
        <v>208.91797425214111</v>
      </c>
      <c r="U115" s="88" t="str">
        <f>IF('3a_DF'!V37="-","-",'3a_DF'!V37)</f>
        <v>-</v>
      </c>
      <c r="V115" s="88" t="str">
        <f>IF('3a_DF'!W37="-","-",'3a_DF'!W37)</f>
        <v>-</v>
      </c>
      <c r="W115" s="88" t="str">
        <f>IF('3a_DF'!X37="-","-",'3a_DF'!X37)</f>
        <v>-</v>
      </c>
      <c r="X115" s="88" t="str">
        <f>IF('3a_DF'!Y37="-","-",'3a_DF'!Y37)</f>
        <v>-</v>
      </c>
      <c r="Y115" s="88" t="str">
        <f>IF('3a_DF'!Z37="-","-",'3a_DF'!Z37)</f>
        <v>-</v>
      </c>
      <c r="Z115" s="88" t="str">
        <f>IF('3a_DF'!AA37="-","-",'3a_DF'!AA37)</f>
        <v>-</v>
      </c>
      <c r="AA115" s="138"/>
    </row>
    <row r="116" spans="1:27" s="140" customFormat="1" ht="11.25">
      <c r="A116" s="137">
        <v>2</v>
      </c>
      <c r="B116" s="87" t="s">
        <v>155</v>
      </c>
      <c r="C116" s="87" t="s">
        <v>133</v>
      </c>
      <c r="D116" s="157" t="s">
        <v>96</v>
      </c>
      <c r="E116" s="136"/>
      <c r="F116" s="139"/>
      <c r="G116" s="88">
        <f>IF('3b_CM'!G37="-","-",'3b_CM'!G37)</f>
        <v>5.8007614832265873E-2</v>
      </c>
      <c r="H116" s="88">
        <f>IF('3b_CM'!H37="-","-",'3b_CM'!H37)</f>
        <v>8.7011422248398793E-2</v>
      </c>
      <c r="I116" s="88">
        <f>IF('3b_CM'!I37="-","-",'3b_CM'!I37)</f>
        <v>0.27398950974285841</v>
      </c>
      <c r="J116" s="88">
        <f>IF('3b_CM'!J37="-","-",'3b_CM'!J37)</f>
        <v>0.27863368535988353</v>
      </c>
      <c r="K116" s="88">
        <f>IF('3b_CM'!K37="-","-",'3b_CM'!K37)</f>
        <v>3.5787135355601745</v>
      </c>
      <c r="L116" s="88">
        <f>IF('3b_CM'!L37="-","-",'3b_CM'!L37)</f>
        <v>3.4717137515392262</v>
      </c>
      <c r="M116" s="88">
        <f>IF('3b_CM'!M37="-","-",'3b_CM'!M37)</f>
        <v>12.132027166930358</v>
      </c>
      <c r="N116" s="88">
        <f>IF('3b_CM'!N37="-","-",'3b_CM'!N37)</f>
        <v>11.533050119071559</v>
      </c>
      <c r="O116" s="139"/>
      <c r="P116" s="88">
        <f>IF('3b_CM'!P37="-","-",'3b_CM'!P37)</f>
        <v>11.533050119071559</v>
      </c>
      <c r="Q116" s="88">
        <f>IF('3b_CM'!Q37="-","-",'3b_CM'!Q37)</f>
        <v>15.630237889277227</v>
      </c>
      <c r="R116" s="88">
        <f>IF('3b_CM'!R37="-","-",'3b_CM'!R37)</f>
        <v>15.012928961467846</v>
      </c>
      <c r="S116" s="88">
        <f>IF('3b_CM'!S37="-","-",'3b_CM'!S37)</f>
        <v>17.902135523089459</v>
      </c>
      <c r="T116" s="88">
        <f>IF('3b_CM'!T37="-","-",'3b_CM'!T37)</f>
        <v>18.241426068635057</v>
      </c>
      <c r="U116" s="88" t="str">
        <f>IF('3b_CM'!U37="-","-",'3b_CM'!U37)</f>
        <v>-</v>
      </c>
      <c r="V116" s="88" t="str">
        <f>IF('3b_CM'!V37="-","-",'3b_CM'!V37)</f>
        <v>-</v>
      </c>
      <c r="W116" s="88" t="str">
        <f>IF('3b_CM'!W37="-","-",'3b_CM'!W37)</f>
        <v>-</v>
      </c>
      <c r="X116" s="88" t="str">
        <f>IF('3b_CM'!X37="-","-",'3b_CM'!X37)</f>
        <v>-</v>
      </c>
      <c r="Y116" s="88" t="str">
        <f>IF('3b_CM'!Y37="-","-",'3b_CM'!Y37)</f>
        <v>-</v>
      </c>
      <c r="Z116" s="88" t="str">
        <f>IF('3b_CM'!Z37="-","-",'3b_CM'!Z37)</f>
        <v>-</v>
      </c>
      <c r="AA116" s="138"/>
    </row>
    <row r="117" spans="1:27" s="140" customFormat="1" ht="11.25">
      <c r="A117" s="137">
        <v>3</v>
      </c>
      <c r="B117" s="87" t="s">
        <v>220</v>
      </c>
      <c r="C117" s="87" t="s">
        <v>134</v>
      </c>
      <c r="D117" s="157" t="s">
        <v>96</v>
      </c>
      <c r="E117" s="136"/>
      <c r="F117" s="139"/>
      <c r="G117" s="88">
        <f>IF('3c_PC'!G38="-","-",'3c_PC'!G38)</f>
        <v>90.711649080189062</v>
      </c>
      <c r="H117" s="88">
        <f>IF('3c_PC'!H38="-","-",'3c_PC'!H38)</f>
        <v>90.684788212576848</v>
      </c>
      <c r="I117" s="88">
        <f>IF('3c_PC'!I38="-","-",'3c_PC'!I38)</f>
        <v>114.93405294123107</v>
      </c>
      <c r="J117" s="88">
        <f>IF('3c_PC'!J38="-","-",'3c_PC'!J38)</f>
        <v>113.71688750244701</v>
      </c>
      <c r="K117" s="88">
        <f>IF('3c_PC'!K38="-","-",'3c_PC'!K38)</f>
        <v>130.26246927437478</v>
      </c>
      <c r="L117" s="88">
        <f>IF('3c_PC'!L38="-","-",'3c_PC'!L38)</f>
        <v>129.09753661147397</v>
      </c>
      <c r="M117" s="88">
        <f>IF('3c_PC'!M38="-","-",'3c_PC'!M38)</f>
        <v>157.47846044537968</v>
      </c>
      <c r="N117" s="88">
        <f>IF('3c_PC'!N38="-","-",'3c_PC'!N38)</f>
        <v>154.679047928388</v>
      </c>
      <c r="O117" s="139"/>
      <c r="P117" s="88">
        <f>IF('3c_PC'!P38="-","-",'3c_PC'!P38)</f>
        <v>154.679047928388</v>
      </c>
      <c r="Q117" s="88">
        <f>IF('3c_PC'!Q38="-","-",'3c_PC'!Q38)</f>
        <v>173.36775405516806</v>
      </c>
      <c r="R117" s="88">
        <f>IF('3c_PC'!R38="-","-",'3c_PC'!R38)</f>
        <v>176.07213724417778</v>
      </c>
      <c r="S117" s="88">
        <f>IF('3c_PC'!S38="-","-",'3c_PC'!S38)</f>
        <v>192.20968773939543</v>
      </c>
      <c r="T117" s="88">
        <f>IF('3c_PC'!T38="-","-",'3c_PC'!T38)</f>
        <v>195.75698676776753</v>
      </c>
      <c r="U117" s="88" t="str">
        <f>IF('3c_PC'!U38="-","-",'3c_PC'!U38)</f>
        <v>-</v>
      </c>
      <c r="V117" s="88" t="str">
        <f>IF('3c_PC'!V38="-","-",'3c_PC'!V38)</f>
        <v>-</v>
      </c>
      <c r="W117" s="88" t="str">
        <f>IF('3c_PC'!W38="-","-",'3c_PC'!W38)</f>
        <v>-</v>
      </c>
      <c r="X117" s="88" t="str">
        <f>IF('3c_PC'!X38="-","-",'3c_PC'!X38)</f>
        <v>-</v>
      </c>
      <c r="Y117" s="88" t="str">
        <f>IF('3c_PC'!Y38="-","-",'3c_PC'!Y38)</f>
        <v>-</v>
      </c>
      <c r="Z117" s="88" t="str">
        <f>IF('3c_PC'!Z38="-","-",'3c_PC'!Z38)</f>
        <v>-</v>
      </c>
      <c r="AA117" s="138"/>
    </row>
    <row r="118" spans="1:27" s="140" customFormat="1" ht="11.25">
      <c r="A118" s="137">
        <v>4</v>
      </c>
      <c r="B118" s="87" t="s">
        <v>221</v>
      </c>
      <c r="C118" s="87" t="s">
        <v>135</v>
      </c>
      <c r="D118" s="157" t="s">
        <v>96</v>
      </c>
      <c r="E118" s="136"/>
      <c r="F118" s="139"/>
      <c r="G118" s="88">
        <f>IF('3d_NC-Elec'!H66="-","-",'3d_NC-Elec'!H66)</f>
        <v>146.49643023505655</v>
      </c>
      <c r="H118" s="88">
        <f>IF('3d_NC-Elec'!I66="-","-",'3d_NC-Elec'!I66)</f>
        <v>147.48034357069696</v>
      </c>
      <c r="I118" s="88">
        <f>IF('3d_NC-Elec'!J66="-","-",'3d_NC-Elec'!J66)</f>
        <v>167.73151071016801</v>
      </c>
      <c r="J118" s="88">
        <f>IF('3d_NC-Elec'!K66="-","-",'3d_NC-Elec'!K66)</f>
        <v>166.99147521635606</v>
      </c>
      <c r="K118" s="88">
        <f>IF('3d_NC-Elec'!L66="-","-",'3d_NC-Elec'!L66)</f>
        <v>167.20221095439283</v>
      </c>
      <c r="L118" s="88">
        <f>IF('3d_NC-Elec'!M66="-","-",'3d_NC-Elec'!M66)</f>
        <v>168.38174012774107</v>
      </c>
      <c r="M118" s="88">
        <f>IF('3d_NC-Elec'!N66="-","-",'3d_NC-Elec'!N66)</f>
        <v>176.32088226936952</v>
      </c>
      <c r="N118" s="88">
        <f>IF('3d_NC-Elec'!O66="-","-",'3d_NC-Elec'!O66)</f>
        <v>175.7962486652761</v>
      </c>
      <c r="O118" s="139"/>
      <c r="P118" s="88">
        <f>IF('3d_NC-Elec'!Q66="-","-",'3d_NC-Elec'!Q66)</f>
        <v>175.7962486652761</v>
      </c>
      <c r="Q118" s="88">
        <f>IF('3d_NC-Elec'!R66="-","-",'3d_NC-Elec'!R66)</f>
        <v>177.60924256909038</v>
      </c>
      <c r="R118" s="88">
        <f>IF('3d_NC-Elec'!S66="-","-",'3d_NC-Elec'!S66)</f>
        <v>178.32111671522819</v>
      </c>
      <c r="S118" s="88">
        <f>IF('3d_NC-Elec'!T66="-","-",'3d_NC-Elec'!T66)</f>
        <v>178.02767819442772</v>
      </c>
      <c r="T118" s="88">
        <f>IF('3d_NC-Elec'!U66="-","-",'3d_NC-Elec'!U66)</f>
        <v>181.01179160549916</v>
      </c>
      <c r="U118" s="88" t="str">
        <f>IF('3d_NC-Elec'!V66="-","-",'3d_NC-Elec'!V66)</f>
        <v>-</v>
      </c>
      <c r="V118" s="88" t="str">
        <f>IF('3d_NC-Elec'!W66="-","-",'3d_NC-Elec'!W66)</f>
        <v>-</v>
      </c>
      <c r="W118" s="88" t="str">
        <f>IF('3d_NC-Elec'!X66="-","-",'3d_NC-Elec'!X66)</f>
        <v>-</v>
      </c>
      <c r="X118" s="88" t="str">
        <f>IF('3d_NC-Elec'!Y66="-","-",'3d_NC-Elec'!Y66)</f>
        <v>-</v>
      </c>
      <c r="Y118" s="88" t="str">
        <f>IF('3d_NC-Elec'!Z66="-","-",'3d_NC-Elec'!Z66)</f>
        <v>-</v>
      </c>
      <c r="Z118" s="88" t="str">
        <f>IF('3d_NC-Elec'!AA66="-","-",'3d_NC-Elec'!AA66)</f>
        <v>-</v>
      </c>
      <c r="AA118" s="138"/>
    </row>
    <row r="119" spans="1:27" s="140" customFormat="1" ht="11.25">
      <c r="A119" s="137">
        <v>5</v>
      </c>
      <c r="B119" s="87" t="s">
        <v>168</v>
      </c>
      <c r="C119" s="87" t="s">
        <v>136</v>
      </c>
      <c r="D119" s="157" t="s">
        <v>96</v>
      </c>
      <c r="E119" s="136"/>
      <c r="F119" s="139"/>
      <c r="G119" s="88">
        <f>IF('3f_CPIH'!C$16="-","-",'3g_OC_'!$E$10*('3f_CPIH'!C$16/'3f_CPIH'!$G$16))</f>
        <v>76.502677103718199</v>
      </c>
      <c r="H119" s="88">
        <f>IF('3f_CPIH'!D$16="-","-",'3g_OC_'!$E$10*('3f_CPIH'!D$16/'3f_CPIH'!$G$16))</f>
        <v>76.655835616438353</v>
      </c>
      <c r="I119" s="88">
        <f>IF('3f_CPIH'!E$16="-","-",'3g_OC_'!$E$10*('3f_CPIH'!E$16/'3f_CPIH'!$G$16))</f>
        <v>76.885573385518597</v>
      </c>
      <c r="J119" s="88">
        <f>IF('3f_CPIH'!F$16="-","-",'3g_OC_'!$E$10*('3f_CPIH'!F$16/'3f_CPIH'!$G$16))</f>
        <v>77.345048923679059</v>
      </c>
      <c r="K119" s="88">
        <f>IF('3f_CPIH'!G$16="-","-",'3g_OC_'!$E$10*('3f_CPIH'!G$16/'3f_CPIH'!$G$16))</f>
        <v>78.263999999999996</v>
      </c>
      <c r="L119" s="88">
        <f>IF('3f_CPIH'!H$16="-","-",'3g_OC_'!$E$10*('3f_CPIH'!H$16/'3f_CPIH'!$G$16))</f>
        <v>79.259530332681024</v>
      </c>
      <c r="M119" s="88">
        <f>IF('3f_CPIH'!I$16="-","-",'3g_OC_'!$E$10*('3f_CPIH'!I$16/'3f_CPIH'!$G$16))</f>
        <v>80.408219178082177</v>
      </c>
      <c r="N119" s="88">
        <f>IF('3f_CPIH'!J$16="-","-",'3g_OC_'!$E$10*('3f_CPIH'!J$16/'3f_CPIH'!$G$16))</f>
        <v>81.097432485322898</v>
      </c>
      <c r="O119" s="139"/>
      <c r="P119" s="88">
        <f>IF('3f_CPIH'!L$16="-","-",'3g_OC_'!$E$10*('3f_CPIH'!L$16/'3f_CPIH'!$G$16))</f>
        <v>81.097432485322898</v>
      </c>
      <c r="Q119" s="88">
        <f>IF('3f_CPIH'!M$16="-","-",'3g_OC_'!$E$10*('3f_CPIH'!M$16/'3f_CPIH'!$G$16))</f>
        <v>82.016383561643835</v>
      </c>
      <c r="R119" s="88">
        <f>IF('3f_CPIH'!N$16="-","-",'3g_OC_'!$E$10*('3f_CPIH'!N$16/'3f_CPIH'!$G$16))</f>
        <v>82.62901761252445</v>
      </c>
      <c r="S119" s="88">
        <f>IF('3f_CPIH'!O$16="-","-",'3g_OC_'!$E$10*('3f_CPIH'!O$16/'3f_CPIH'!$G$16))</f>
        <v>83.088493150684926</v>
      </c>
      <c r="T119" s="88">
        <f>IF('3f_CPIH'!P$16="-","-",'3g_OC_'!$E$10*('3f_CPIH'!P$16/'3f_CPIH'!$G$16))</f>
        <v>83.318230919765156</v>
      </c>
      <c r="U119" s="88" t="str">
        <f>IF('3f_CPIH'!Q$16="-","-",'3g_OC_'!$E$10*('3f_CPIH'!Q$16/'3f_CPIH'!$G$16))</f>
        <v>-</v>
      </c>
      <c r="V119" s="88" t="str">
        <f>IF('3f_CPIH'!R$16="-","-",'3g_OC_'!$E$10*('3f_CPIH'!R$16/'3f_CPIH'!$G$16))</f>
        <v>-</v>
      </c>
      <c r="W119" s="88" t="str">
        <f>IF('3f_CPIH'!S$16="-","-",'3g_OC_'!$E$10*('3f_CPIH'!S$16/'3f_CPIH'!$G$16))</f>
        <v>-</v>
      </c>
      <c r="X119" s="88" t="str">
        <f>IF('3f_CPIH'!T$16="-","-",'3g_OC_'!$E$10*('3f_CPIH'!T$16/'3f_CPIH'!$G$16))</f>
        <v>-</v>
      </c>
      <c r="Y119" s="88" t="str">
        <f>IF('3f_CPIH'!U$16="-","-",'3g_OC_'!$E$10*('3f_CPIH'!U$16/'3f_CPIH'!$G$16))</f>
        <v>-</v>
      </c>
      <c r="Z119" s="88" t="str">
        <f>IF('3f_CPIH'!V$16="-","-",'3g_OC_'!$E$10*('3f_CPIH'!V$16/'3f_CPIH'!$G$16))</f>
        <v>-</v>
      </c>
      <c r="AA119" s="138"/>
    </row>
    <row r="120" spans="1:27" s="140" customFormat="1" ht="11.25">
      <c r="A120" s="137">
        <v>6</v>
      </c>
      <c r="B120" s="87" t="s">
        <v>168</v>
      </c>
      <c r="C120" s="87" t="s">
        <v>137</v>
      </c>
      <c r="D120" s="157" t="s">
        <v>96</v>
      </c>
      <c r="E120" s="136"/>
      <c r="F120" s="139"/>
      <c r="G120" s="88" t="s">
        <v>132</v>
      </c>
      <c r="H120" s="88" t="s">
        <v>132</v>
      </c>
      <c r="I120" s="88" t="s">
        <v>132</v>
      </c>
      <c r="J120" s="88" t="s">
        <v>132</v>
      </c>
      <c r="K120" s="88">
        <f>IF('3h_SMNCC'!F$29="-","-",'3h_SMNCC'!F$29)</f>
        <v>0</v>
      </c>
      <c r="L120" s="88">
        <f>IF('3h_SMNCC'!G$29="-","-",'3h_SMNCC'!G$29)</f>
        <v>-0.18995176814939541</v>
      </c>
      <c r="M120" s="88">
        <f>IF('3h_SMNCC'!H$29="-","-",'3h_SMNCC'!H$29)</f>
        <v>2.3898674656215144</v>
      </c>
      <c r="N120" s="88">
        <f>IF('3h_SMNCC'!I$29="-","-",'3h_SMNCC'!I$29)</f>
        <v>2.4654635585146529</v>
      </c>
      <c r="O120" s="139"/>
      <c r="P120" s="88">
        <f>IF('3h_SMNCC'!K$29="-","-",'3h_SMNCC'!K$29)</f>
        <v>2.4654635585146529</v>
      </c>
      <c r="Q120" s="88">
        <f>IF('3h_SMNCC'!L$29="-","-",'3h_SMNCC'!L$29)</f>
        <v>4.8850955964817686</v>
      </c>
      <c r="R120" s="88">
        <f>IF('3h_SMNCC'!M$29="-","-",'3h_SMNCC'!M$29)</f>
        <v>4.7480163427765101</v>
      </c>
      <c r="S120" s="88">
        <f>IF('3h_SMNCC'!N$29="-","-",'3h_SMNCC'!N$29)</f>
        <v>7.093641997338695</v>
      </c>
      <c r="T120" s="88">
        <f>IF('3h_SMNCC'!O$29="-","-",'3h_SMNCC'!O$29)</f>
        <v>6.2155900817178944</v>
      </c>
      <c r="U120" s="88" t="str">
        <f>IF('3h_SMNCC'!P$29="-","-",'3h_SMNCC'!P$29)</f>
        <v>-</v>
      </c>
      <c r="V120" s="88" t="str">
        <f>IF('3h_SMNCC'!Q$29="-","-",'3h_SMNCC'!Q$29)</f>
        <v>-</v>
      </c>
      <c r="W120" s="88" t="str">
        <f>IF('3h_SMNCC'!R$29="-","-",'3h_SMNCC'!R$29)</f>
        <v>-</v>
      </c>
      <c r="X120" s="88" t="str">
        <f>IF('3h_SMNCC'!S$29="-","-",'3h_SMNCC'!S$29)</f>
        <v>-</v>
      </c>
      <c r="Y120" s="88" t="str">
        <f>IF('3h_SMNCC'!T$29="-","-",'3h_SMNCC'!T$29)</f>
        <v>-</v>
      </c>
      <c r="Z120" s="88" t="str">
        <f>IF('3h_SMNCC'!U$29="-","-",'3h_SMNCC'!U$29)</f>
        <v>-</v>
      </c>
      <c r="AA120" s="138"/>
    </row>
    <row r="121" spans="1:27" s="140" customFormat="1" ht="12.5" customHeight="1">
      <c r="A121" s="137">
        <v>7</v>
      </c>
      <c r="B121" s="87" t="s">
        <v>168</v>
      </c>
      <c r="C121" s="87" t="s">
        <v>124</v>
      </c>
      <c r="D121" s="157" t="s">
        <v>96</v>
      </c>
      <c r="E121" s="136"/>
      <c r="F121" s="139"/>
      <c r="G121" s="88">
        <f>IF('3f_CPIH'!C$16="-","-",'3i_PPM'!$G$10*('3f_CPIH'!C$16/'3f_CPIH'!$G$16))</f>
        <v>23.857918590998043</v>
      </c>
      <c r="H121" s="88">
        <f>IF('3f_CPIH'!D$16="-","-",'3i_PPM'!$G$10*('3f_CPIH'!D$16/'3f_CPIH'!$G$16))</f>
        <v>23.905682191780819</v>
      </c>
      <c r="I121" s="88">
        <f>IF('3f_CPIH'!E$16="-","-",'3i_PPM'!$G$10*('3f_CPIH'!E$16/'3f_CPIH'!$G$16))</f>
        <v>23.977327592954992</v>
      </c>
      <c r="J121" s="88">
        <f>IF('3f_CPIH'!F$16="-","-",'3i_PPM'!$G$10*('3f_CPIH'!F$16/'3f_CPIH'!$G$16))</f>
        <v>24.120618395303325</v>
      </c>
      <c r="K121" s="88">
        <f>IF('3f_CPIH'!G$16="-","-",'3i_PPM'!$G$10*('3f_CPIH'!G$16/'3f_CPIH'!$G$16))</f>
        <v>24.4072</v>
      </c>
      <c r="L121" s="88">
        <f>IF('3f_CPIH'!H$16="-","-",'3i_PPM'!$G$10*('3f_CPIH'!H$16/'3f_CPIH'!$G$16))</f>
        <v>24.717663405088064</v>
      </c>
      <c r="M121" s="88">
        <f>IF('3f_CPIH'!I$16="-","-",'3i_PPM'!$G$10*('3f_CPIH'!I$16/'3f_CPIH'!$G$16))</f>
        <v>25.075890410958902</v>
      </c>
      <c r="N121" s="88">
        <f>IF('3f_CPIH'!J$16="-","-",'3i_PPM'!$G$10*('3f_CPIH'!J$16/'3f_CPIH'!$G$16))</f>
        <v>25.290826614481411</v>
      </c>
      <c r="O121" s="139"/>
      <c r="P121" s="88">
        <f>IF('3f_CPIH'!L$16="-","-",'3i_PPM'!$G$10*('3f_CPIH'!L$16/'3f_CPIH'!$G$16))</f>
        <v>25.290826614481411</v>
      </c>
      <c r="Q121" s="88">
        <f>IF('3f_CPIH'!M$16="-","-",'3i_PPM'!$G$10*('3f_CPIH'!M$16/'3f_CPIH'!$G$16))</f>
        <v>25.577408219178082</v>
      </c>
      <c r="R121" s="88">
        <f>IF('3f_CPIH'!N$16="-","-",'3i_PPM'!$G$10*('3f_CPIH'!N$16/'3f_CPIH'!$G$16))</f>
        <v>25.768462622309197</v>
      </c>
      <c r="S121" s="88">
        <f>IF('3f_CPIH'!O$16="-","-",'3i_PPM'!$G$10*('3f_CPIH'!O$16/'3f_CPIH'!$G$16))</f>
        <v>25.911753424657533</v>
      </c>
      <c r="T121" s="88">
        <f>IF('3f_CPIH'!P$16="-","-",'3i_PPM'!$G$10*('3f_CPIH'!P$16/'3f_CPIH'!$G$16))</f>
        <v>25.983398825831699</v>
      </c>
      <c r="U121" s="88" t="str">
        <f>IF('3f_CPIH'!Q$16="-","-",'3i_PPM'!$G$10*('3f_CPIH'!Q$16/'3f_CPIH'!$G$16))</f>
        <v>-</v>
      </c>
      <c r="V121" s="88" t="str">
        <f>IF('3f_CPIH'!R$16="-","-",'3i_PPM'!$G$10*('3f_CPIH'!R$16/'3f_CPIH'!$G$16))</f>
        <v>-</v>
      </c>
      <c r="W121" s="88" t="str">
        <f>IF('3f_CPIH'!S$16="-","-",'3i_PPM'!$G$10*('3f_CPIH'!S$16/'3f_CPIH'!$G$16))</f>
        <v>-</v>
      </c>
      <c r="X121" s="88" t="str">
        <f>IF('3f_CPIH'!T$16="-","-",'3i_PPM'!$G$10*('3f_CPIH'!T$16/'3f_CPIH'!$G$16))</f>
        <v>-</v>
      </c>
      <c r="Y121" s="88" t="str">
        <f>IF('3f_CPIH'!U$16="-","-",'3i_PPM'!$G$10*('3f_CPIH'!U$16/'3f_CPIH'!$G$16))</f>
        <v>-</v>
      </c>
      <c r="Z121" s="88" t="str">
        <f>IF('3f_CPIH'!V$16="-","-",'3i_PPM'!$G$10*('3f_CPIH'!V$16/'3f_CPIH'!$G$16))</f>
        <v>-</v>
      </c>
      <c r="AA121" s="138"/>
    </row>
    <row r="122" spans="1:27" s="140" customFormat="1" ht="11.25">
      <c r="A122" s="137">
        <v>9</v>
      </c>
      <c r="B122" s="87" t="s">
        <v>138</v>
      </c>
      <c r="C122" s="87" t="s">
        <v>222</v>
      </c>
      <c r="D122" s="157" t="s">
        <v>96</v>
      </c>
      <c r="E122" s="136"/>
      <c r="F122" s="139"/>
      <c r="G122" s="88">
        <f>IF(G115="-","-",SUM(G115:G121)*'3j_EBIT'!$E$10)</f>
        <v>11.420221755520952</v>
      </c>
      <c r="H122" s="88">
        <f>IF(H115="-","-",SUM(H115:H121)*'3j_EBIT'!$E$10)</f>
        <v>10.931574071986539</v>
      </c>
      <c r="I122" s="88">
        <f>IF(I115="-","-",SUM(I115:I121)*'3j_EBIT'!$E$10)</f>
        <v>11.373613723247834</v>
      </c>
      <c r="J122" s="88">
        <f>IF(J115="-","-",SUM(J115:J121)*'3j_EBIT'!$E$10)</f>
        <v>11.160406453970507</v>
      </c>
      <c r="K122" s="88">
        <f>IF(K115="-","-",SUM(K115:K121)*'3j_EBIT'!$E$10)</f>
        <v>12.198964611447559</v>
      </c>
      <c r="L122" s="88">
        <f>IF(L115="-","-",SUM(L115:L121)*'3j_EBIT'!$E$10)</f>
        <v>12.056771803097824</v>
      </c>
      <c r="M122" s="88">
        <f>IF(M115="-","-",SUM(M115:M121)*'3j_EBIT'!$E$10)</f>
        <v>13.275363342276952</v>
      </c>
      <c r="N122" s="88">
        <f>IF(N115="-","-",SUM(N115:N121)*'3j_EBIT'!$E$10)</f>
        <v>13.739139770107391</v>
      </c>
      <c r="O122" s="139"/>
      <c r="P122" s="88">
        <f>IF(P115="-","-",SUM(P115:P121)*'3j_EBIT'!$E$10)</f>
        <v>13.739139770107391</v>
      </c>
      <c r="Q122" s="88">
        <f>IF(Q115="-","-",SUM(Q115:Q121)*'3j_EBIT'!$E$10)</f>
        <v>15.152417893472775</v>
      </c>
      <c r="R122" s="88">
        <f>IF(R115="-","-",SUM(R115:R121)*'3j_EBIT'!$E$10)</f>
        <v>14.605710936687409</v>
      </c>
      <c r="S122" s="88">
        <f>IF(S115="-","-",SUM(S115:S121)*'3j_EBIT'!$E$10)</f>
        <v>14.609199666377634</v>
      </c>
      <c r="T122" s="88">
        <f>IF(T115="-","-",SUM(T115:T121)*'3j_EBIT'!$E$10)</f>
        <v>13.934218478561656</v>
      </c>
      <c r="U122" s="88" t="str">
        <f>IF(U115="-","-",SUM(U115:U121)*'3j_EBIT'!$E$10)</f>
        <v>-</v>
      </c>
      <c r="V122" s="88" t="str">
        <f>IF(V115="-","-",SUM(V115:V121)*'3j_EBIT'!$E$10)</f>
        <v>-</v>
      </c>
      <c r="W122" s="88" t="str">
        <f>IF(W115="-","-",SUM(W115:W121)*'3j_EBIT'!$E$10)</f>
        <v>-</v>
      </c>
      <c r="X122" s="88" t="str">
        <f>IF(X115="-","-",SUM(X115:X121)*'3j_EBIT'!$E$10)</f>
        <v>-</v>
      </c>
      <c r="Y122" s="88" t="str">
        <f>IF(Y115="-","-",SUM(Y115:Y121)*'3j_EBIT'!$E$10)</f>
        <v>-</v>
      </c>
      <c r="Z122" s="88" t="str">
        <f>IF(Z115="-","-",SUM(Z115:Z121)*'3j_EBIT'!$E$10)</f>
        <v>-</v>
      </c>
      <c r="AA122" s="138"/>
    </row>
    <row r="123" spans="1:27" s="140" customFormat="1" ht="11.25">
      <c r="A123" s="137">
        <v>10</v>
      </c>
      <c r="B123" s="87" t="s">
        <v>223</v>
      </c>
      <c r="C123" s="151" t="s">
        <v>224</v>
      </c>
      <c r="D123" s="157" t="s">
        <v>96</v>
      </c>
      <c r="E123" s="150"/>
      <c r="F123" s="139"/>
      <c r="G123" s="88">
        <f>IF(G115="-","-",SUM(G115:G117,G119:G122)*'3k_HAP'!$E$11)</f>
        <v>6.6553245890748229</v>
      </c>
      <c r="H123" s="88">
        <f>IF(H115="-","-",SUM(H115:H117,H119:H122)*'3k_HAP'!$E$11)</f>
        <v>6.2643776518471865</v>
      </c>
      <c r="I123" s="88">
        <f>IF(I115="-","-",SUM(I115:I117,I119:I122)*'3k_HAP'!$E$11)</f>
        <v>6.3085066222256305</v>
      </c>
      <c r="J123" s="88">
        <f>IF(J115="-","-",SUM(J115:J117,J119:J122)*'3k_HAP'!$E$11)</f>
        <v>6.1550485166211546</v>
      </c>
      <c r="K123" s="88">
        <f>IF(K115="-","-",SUM(K115:K117,K119:K122)*'3k_HAP'!$E$11)</f>
        <v>6.9522538558879257</v>
      </c>
      <c r="L123" s="88">
        <f>IF(L115="-","-",SUM(L115:L117,L119:L122)*'3k_HAP'!$E$11)</f>
        <v>6.8254136299379171</v>
      </c>
      <c r="M123" s="88">
        <f>IF(M115="-","-",SUM(M115:M117,M119:M122)*'3k_HAP'!$E$11)</f>
        <v>7.6481972475101259</v>
      </c>
      <c r="N123" s="88">
        <f>IF(N115="-","-",SUM(N115:N117,N119:N122)*'3k_HAP'!$E$11)</f>
        <v>8.0132546120643422</v>
      </c>
      <c r="O123" s="139"/>
      <c r="P123" s="88">
        <f>IF(P115="-","-",SUM(P115:P117,P119:P122)*'3k_HAP'!$E$11)</f>
        <v>8.0132546120643422</v>
      </c>
      <c r="Q123" s="88">
        <f>IF(Q115="-","-",SUM(Q115:Q117,Q119:Q122)*'3k_HAP'!$E$11)</f>
        <v>9.0757524871286872</v>
      </c>
      <c r="R123" s="88">
        <f>IF(R115="-","-",SUM(R115:R117,R119:R122)*'3k_HAP'!$E$11)</f>
        <v>8.6440492404875204</v>
      </c>
      <c r="S123" s="88">
        <f>IF(S115="-","-",SUM(S115:S117,S119:S122)*'3k_HAP'!$E$11)</f>
        <v>8.6510338144124823</v>
      </c>
      <c r="T123" s="88">
        <f>IF(T115="-","-",SUM(T115:T117,T119:T122)*'3k_HAP'!$E$11)</f>
        <v>8.0872173315997049</v>
      </c>
      <c r="U123" s="88" t="str">
        <f>IF(U115="-","-",SUM(U115:U117,U119:U122)*'3k_HAP'!$E$11)</f>
        <v>-</v>
      </c>
      <c r="V123" s="88" t="str">
        <f>IF(V115="-","-",SUM(V115:V117,V119:V122)*'3k_HAP'!$E$11)</f>
        <v>-</v>
      </c>
      <c r="W123" s="88" t="str">
        <f>IF(W115="-","-",SUM(W115:W117,W119:W122)*'3k_HAP'!$E$11)</f>
        <v>-</v>
      </c>
      <c r="X123" s="88" t="str">
        <f>IF(X115="-","-",SUM(X115:X117,X119:X122)*'3k_HAP'!$E$11)</f>
        <v>-</v>
      </c>
      <c r="Y123" s="88" t="str">
        <f>IF(Y115="-","-",SUM(Y115:Y117,Y119:Y122)*'3k_HAP'!$E$11)</f>
        <v>-</v>
      </c>
      <c r="Z123" s="88" t="str">
        <f>IF(Z115="-","-",SUM(Z115:Z117,Z119:Z122)*'3k_HAP'!$E$11)</f>
        <v>-</v>
      </c>
      <c r="AA123" s="138"/>
    </row>
    <row r="124" spans="1:27" s="140" customFormat="1" ht="11.25">
      <c r="A124" s="137">
        <v>11</v>
      </c>
      <c r="B124" s="87" t="s">
        <v>225</v>
      </c>
      <c r="C124" s="87" t="str">
        <f>B124&amp;"_"&amp;D124</f>
        <v>Total_Southern Western</v>
      </c>
      <c r="D124" s="157" t="s">
        <v>96</v>
      </c>
      <c r="E124" s="136"/>
      <c r="F124" s="139"/>
      <c r="G124" s="88">
        <f t="shared" ref="G124:N124" si="20">IF(G115="-","-",SUM(G115:G123))</f>
        <v>607.71937924014264</v>
      </c>
      <c r="H124" s="88">
        <f t="shared" si="20"/>
        <v>581.61014379253163</v>
      </c>
      <c r="I124" s="88">
        <f t="shared" si="20"/>
        <v>604.91950795636944</v>
      </c>
      <c r="J124" s="88">
        <f t="shared" si="20"/>
        <v>593.54461926068393</v>
      </c>
      <c r="K124" s="88">
        <f t="shared" si="20"/>
        <v>649.00275767879555</v>
      </c>
      <c r="L124" s="88">
        <f t="shared" si="20"/>
        <v>641.39208852565366</v>
      </c>
      <c r="M124" s="88">
        <f t="shared" si="20"/>
        <v>706.35124245043096</v>
      </c>
      <c r="N124" s="88">
        <f t="shared" si="20"/>
        <v>731.12557540795603</v>
      </c>
      <c r="O124" s="139"/>
      <c r="P124" s="88">
        <f t="shared" ref="P124:Z124" si="21">IF(P115="-","-",SUM(P115:P123))</f>
        <v>731.12557540795603</v>
      </c>
      <c r="Q124" s="88">
        <f t="shared" si="21"/>
        <v>806.57110168340898</v>
      </c>
      <c r="R124" s="88">
        <f t="shared" si="21"/>
        <v>777.36535996483542</v>
      </c>
      <c r="S124" s="88">
        <f t="shared" si="21"/>
        <v>777.55596181503392</v>
      </c>
      <c r="T124" s="88">
        <f t="shared" si="21"/>
        <v>741.46683433151907</v>
      </c>
      <c r="U124" s="88" t="str">
        <f t="shared" si="21"/>
        <v>-</v>
      </c>
      <c r="V124" s="88" t="str">
        <f t="shared" si="21"/>
        <v>-</v>
      </c>
      <c r="W124" s="88" t="str">
        <f t="shared" si="21"/>
        <v>-</v>
      </c>
      <c r="X124" s="88" t="str">
        <f t="shared" si="21"/>
        <v>-</v>
      </c>
      <c r="Y124" s="88" t="str">
        <f t="shared" si="21"/>
        <v>-</v>
      </c>
      <c r="Z124" s="88" t="str">
        <f t="shared" si="21"/>
        <v>-</v>
      </c>
      <c r="AA124" s="138"/>
    </row>
    <row r="125" spans="1:27" s="140" customFormat="1" ht="11.25">
      <c r="A125" s="137">
        <v>1</v>
      </c>
      <c r="B125" s="152" t="s">
        <v>155</v>
      </c>
      <c r="C125" s="152" t="s">
        <v>131</v>
      </c>
      <c r="D125" s="158" t="s">
        <v>86</v>
      </c>
      <c r="E125" s="154"/>
      <c r="F125" s="139"/>
      <c r="G125" s="155">
        <f>IF('3a_DF'!H38="-","-",'3a_DF'!H38)</f>
        <v>260.74949667938301</v>
      </c>
      <c r="H125" s="155">
        <f>IF('3a_DF'!I38="-","-",'3a_DF'!I38)</f>
        <v>233.41754662324746</v>
      </c>
      <c r="I125" s="155">
        <f>IF('3a_DF'!J38="-","-",'3a_DF'!J38)</f>
        <v>210.48391529168168</v>
      </c>
      <c r="J125" s="155">
        <f>IF('3a_DF'!K38="-","-",'3a_DF'!K38)</f>
        <v>200.49081952097359</v>
      </c>
      <c r="K125" s="155">
        <f>IF('3a_DF'!L38="-","-",'3a_DF'!L38)</f>
        <v>233.97254767226804</v>
      </c>
      <c r="L125" s="155">
        <f>IF('3a_DF'!M38="-","-",'3a_DF'!M38)</f>
        <v>225.31741767328398</v>
      </c>
      <c r="M125" s="155">
        <f>IF('3a_DF'!N38="-","-",'3a_DF'!N38)</f>
        <v>235.71967851327506</v>
      </c>
      <c r="N125" s="155">
        <f>IF('3a_DF'!O38="-","-",'3a_DF'!O38)</f>
        <v>263.08411125929302</v>
      </c>
      <c r="O125" s="139"/>
      <c r="P125" s="155">
        <f>IF('3a_DF'!Q38="-","-",'3a_DF'!Q38)</f>
        <v>263.08411125929302</v>
      </c>
      <c r="Q125" s="155">
        <f>IF('3a_DF'!R38="-","-",'3a_DF'!R38)</f>
        <v>305.39586100693913</v>
      </c>
      <c r="R125" s="155">
        <f>IF('3a_DF'!S38="-","-",'3a_DF'!S38)</f>
        <v>273.45544796270474</v>
      </c>
      <c r="S125" s="155">
        <f>IF('3a_DF'!T38="-","-",'3a_DF'!T38)</f>
        <v>252.41329251504411</v>
      </c>
      <c r="T125" s="155">
        <f>IF('3a_DF'!U38="-","-",'3a_DF'!U38)</f>
        <v>210.86601552379713</v>
      </c>
      <c r="U125" s="155" t="str">
        <f>IF('3a_DF'!V38="-","-",'3a_DF'!V38)</f>
        <v>-</v>
      </c>
      <c r="V125" s="155" t="str">
        <f>IF('3a_DF'!W38="-","-",'3a_DF'!W38)</f>
        <v>-</v>
      </c>
      <c r="W125" s="155" t="str">
        <f>IF('3a_DF'!X38="-","-",'3a_DF'!X38)</f>
        <v>-</v>
      </c>
      <c r="X125" s="155" t="str">
        <f>IF('3a_DF'!Y38="-","-",'3a_DF'!Y38)</f>
        <v>-</v>
      </c>
      <c r="Y125" s="155" t="str">
        <f>IF('3a_DF'!Z38="-","-",'3a_DF'!Z38)</f>
        <v>-</v>
      </c>
      <c r="Z125" s="155" t="str">
        <f>IF('3a_DF'!AA38="-","-",'3a_DF'!AA38)</f>
        <v>-</v>
      </c>
      <c r="AA125" s="138"/>
    </row>
    <row r="126" spans="1:27" s="140" customFormat="1" ht="11.25">
      <c r="A126" s="137">
        <v>2</v>
      </c>
      <c r="B126" s="152" t="s">
        <v>155</v>
      </c>
      <c r="C126" s="152" t="s">
        <v>133</v>
      </c>
      <c r="D126" s="158" t="s">
        <v>86</v>
      </c>
      <c r="E126" s="154"/>
      <c r="F126" s="139"/>
      <c r="G126" s="155">
        <f>IF('3b_CM'!G38="-","-",'3b_CM'!G38)</f>
        <v>6.1175638994480051E-2</v>
      </c>
      <c r="H126" s="155">
        <f>IF('3b_CM'!H38="-","-",'3b_CM'!H38)</f>
        <v>9.176345849172006E-2</v>
      </c>
      <c r="I126" s="155">
        <f>IF('3b_CM'!I38="-","-",'3b_CM'!I38)</f>
        <v>0.28895315528437066</v>
      </c>
      <c r="J126" s="155">
        <f>IF('3b_CM'!J38="-","-",'3b_CM'!J38)</f>
        <v>0.29385096761117679</v>
      </c>
      <c r="K126" s="155">
        <f>IF('3b_CM'!K38="-","-",'3b_CM'!K38)</f>
        <v>3.7741611674457607</v>
      </c>
      <c r="L126" s="155">
        <f>IF('3b_CM'!L38="-","-",'3b_CM'!L38)</f>
        <v>3.6613177040715024</v>
      </c>
      <c r="M126" s="155">
        <f>IF('3b_CM'!M38="-","-",'3b_CM'!M38)</f>
        <v>12.452506250272078</v>
      </c>
      <c r="N126" s="155">
        <f>IF('3b_CM'!N38="-","-",'3b_CM'!N38)</f>
        <v>11.837706651688718</v>
      </c>
      <c r="O126" s="139"/>
      <c r="P126" s="155">
        <f>IF('3b_CM'!P38="-","-",'3b_CM'!P38)</f>
        <v>11.837706651688718</v>
      </c>
      <c r="Q126" s="155">
        <f>IF('3b_CM'!Q38="-","-",'3b_CM'!Q38)</f>
        <v>15.9188846789134</v>
      </c>
      <c r="R126" s="155">
        <f>IF('3b_CM'!R38="-","-",'3b_CM'!R38)</f>
        <v>15.289883070643905</v>
      </c>
      <c r="S126" s="155">
        <f>IF('3b_CM'!S38="-","-",'3b_CM'!S38)</f>
        <v>18.3493358255399</v>
      </c>
      <c r="T126" s="155">
        <f>IF('3b_CM'!T38="-","-",'3b_CM'!T38)</f>
        <v>18.696712350571481</v>
      </c>
      <c r="U126" s="155" t="str">
        <f>IF('3b_CM'!U38="-","-",'3b_CM'!U38)</f>
        <v>-</v>
      </c>
      <c r="V126" s="155" t="str">
        <f>IF('3b_CM'!V38="-","-",'3b_CM'!V38)</f>
        <v>-</v>
      </c>
      <c r="W126" s="155" t="str">
        <f>IF('3b_CM'!W38="-","-",'3b_CM'!W38)</f>
        <v>-</v>
      </c>
      <c r="X126" s="155" t="str">
        <f>IF('3b_CM'!X38="-","-",'3b_CM'!X38)</f>
        <v>-</v>
      </c>
      <c r="Y126" s="155" t="str">
        <f>IF('3b_CM'!Y38="-","-",'3b_CM'!Y38)</f>
        <v>-</v>
      </c>
      <c r="Z126" s="155" t="str">
        <f>IF('3b_CM'!Z38="-","-",'3b_CM'!Z38)</f>
        <v>-</v>
      </c>
      <c r="AA126" s="138"/>
    </row>
    <row r="127" spans="1:27" s="140" customFormat="1" ht="11.25">
      <c r="A127" s="137">
        <v>3</v>
      </c>
      <c r="B127" s="152" t="s">
        <v>220</v>
      </c>
      <c r="C127" s="152" t="s">
        <v>134</v>
      </c>
      <c r="D127" s="158" t="s">
        <v>86</v>
      </c>
      <c r="E127" s="154"/>
      <c r="F127" s="139"/>
      <c r="G127" s="155">
        <f>IF('3c_PC'!G39="-","-",'3c_PC'!G39)</f>
        <v>90.751652555142144</v>
      </c>
      <c r="H127" s="155">
        <f>IF('3c_PC'!H39="-","-",'3c_PC'!H39)</f>
        <v>90.724249248299543</v>
      </c>
      <c r="I127" s="155">
        <f>IF('3c_PC'!I39="-","-",'3c_PC'!I39)</f>
        <v>115.1079232040385</v>
      </c>
      <c r="J127" s="155">
        <f>IF('3c_PC'!J39="-","-",'3c_PC'!J39)</f>
        <v>113.85372085823585</v>
      </c>
      <c r="K127" s="155">
        <f>IF('3c_PC'!K39="-","-",'3c_PC'!K39)</f>
        <v>130.7216823220852</v>
      </c>
      <c r="L127" s="155">
        <f>IF('3c_PC'!L39="-","-",'3c_PC'!L39)</f>
        <v>129.50092491246821</v>
      </c>
      <c r="M127" s="155">
        <f>IF('3c_PC'!M39="-","-",'3c_PC'!M39)</f>
        <v>157.86439776708593</v>
      </c>
      <c r="N127" s="155">
        <f>IF('3c_PC'!N39="-","-",'3c_PC'!N39)</f>
        <v>155.01443656137283</v>
      </c>
      <c r="O127" s="139"/>
      <c r="P127" s="155">
        <f>IF('3c_PC'!P39="-","-",'3c_PC'!P39)</f>
        <v>155.01443656137283</v>
      </c>
      <c r="Q127" s="155">
        <f>IF('3c_PC'!Q39="-","-",'3c_PC'!Q39)</f>
        <v>173.57723921240435</v>
      </c>
      <c r="R127" s="155">
        <f>IF('3c_PC'!R39="-","-",'3c_PC'!R39)</f>
        <v>176.28629976412483</v>
      </c>
      <c r="S127" s="155">
        <f>IF('3c_PC'!S39="-","-",'3c_PC'!S39)</f>
        <v>192.60917518233839</v>
      </c>
      <c r="T127" s="155">
        <f>IF('3c_PC'!T39="-","-",'3c_PC'!T39)</f>
        <v>196.19546781397705</v>
      </c>
      <c r="U127" s="155" t="str">
        <f>IF('3c_PC'!U39="-","-",'3c_PC'!U39)</f>
        <v>-</v>
      </c>
      <c r="V127" s="155" t="str">
        <f>IF('3c_PC'!V39="-","-",'3c_PC'!V39)</f>
        <v>-</v>
      </c>
      <c r="W127" s="155" t="str">
        <f>IF('3c_PC'!W39="-","-",'3c_PC'!W39)</f>
        <v>-</v>
      </c>
      <c r="X127" s="155" t="str">
        <f>IF('3c_PC'!X39="-","-",'3c_PC'!X39)</f>
        <v>-</v>
      </c>
      <c r="Y127" s="155" t="str">
        <f>IF('3c_PC'!Y39="-","-",'3c_PC'!Y39)</f>
        <v>-</v>
      </c>
      <c r="Z127" s="155" t="str">
        <f>IF('3c_PC'!Z39="-","-",'3c_PC'!Z39)</f>
        <v>-</v>
      </c>
      <c r="AA127" s="138"/>
    </row>
    <row r="128" spans="1:27" s="140" customFormat="1" ht="11.25">
      <c r="A128" s="137">
        <v>4</v>
      </c>
      <c r="B128" s="152" t="s">
        <v>221</v>
      </c>
      <c r="C128" s="152" t="s">
        <v>135</v>
      </c>
      <c r="D128" s="158" t="s">
        <v>86</v>
      </c>
      <c r="E128" s="154"/>
      <c r="F128" s="139"/>
      <c r="G128" s="155">
        <f>IF('3d_NC-Elec'!H67="-","-",'3d_NC-Elec'!H67)</f>
        <v>124.64006270184616</v>
      </c>
      <c r="H128" s="155">
        <f>IF('3d_NC-Elec'!I67="-","-",'3d_NC-Elec'!I67)</f>
        <v>125.65806844775963</v>
      </c>
      <c r="I128" s="155">
        <f>IF('3d_NC-Elec'!J67="-","-",'3d_NC-Elec'!J67)</f>
        <v>128.47579608971128</v>
      </c>
      <c r="J128" s="155">
        <f>IF('3d_NC-Elec'!K67="-","-",'3d_NC-Elec'!K67)</f>
        <v>127.7101185065427</v>
      </c>
      <c r="K128" s="155">
        <f>IF('3d_NC-Elec'!L67="-","-",'3d_NC-Elec'!L67)</f>
        <v>125.1738577657479</v>
      </c>
      <c r="L128" s="155">
        <f>IF('3d_NC-Elec'!M67="-","-",'3d_NC-Elec'!M67)</f>
        <v>126.39425740100596</v>
      </c>
      <c r="M128" s="155">
        <f>IF('3d_NC-Elec'!N67="-","-",'3d_NC-Elec'!N67)</f>
        <v>134.90139034816798</v>
      </c>
      <c r="N128" s="155">
        <f>IF('3d_NC-Elec'!O67="-","-",'3d_NC-Elec'!O67)</f>
        <v>134.36747610136368</v>
      </c>
      <c r="O128" s="139"/>
      <c r="P128" s="155">
        <f>IF('3d_NC-Elec'!Q67="-","-",'3d_NC-Elec'!Q67)</f>
        <v>134.36747610136368</v>
      </c>
      <c r="Q128" s="155">
        <f>IF('3d_NC-Elec'!R67="-","-",'3d_NC-Elec'!R67)</f>
        <v>141.83702090841294</v>
      </c>
      <c r="R128" s="155">
        <f>IF('3d_NC-Elec'!S67="-","-",'3d_NC-Elec'!S67)</f>
        <v>142.76928394509827</v>
      </c>
      <c r="S128" s="155">
        <f>IF('3d_NC-Elec'!T67="-","-",'3d_NC-Elec'!T67)</f>
        <v>145.6907410951643</v>
      </c>
      <c r="T128" s="155">
        <f>IF('3d_NC-Elec'!U67="-","-",'3d_NC-Elec'!U67)</f>
        <v>148.92271701829597</v>
      </c>
      <c r="U128" s="155" t="str">
        <f>IF('3d_NC-Elec'!V67="-","-",'3d_NC-Elec'!V67)</f>
        <v>-</v>
      </c>
      <c r="V128" s="155" t="str">
        <f>IF('3d_NC-Elec'!W67="-","-",'3d_NC-Elec'!W67)</f>
        <v>-</v>
      </c>
      <c r="W128" s="155" t="str">
        <f>IF('3d_NC-Elec'!X67="-","-",'3d_NC-Elec'!X67)</f>
        <v>-</v>
      </c>
      <c r="X128" s="155" t="str">
        <f>IF('3d_NC-Elec'!Y67="-","-",'3d_NC-Elec'!Y67)</f>
        <v>-</v>
      </c>
      <c r="Y128" s="155" t="str">
        <f>IF('3d_NC-Elec'!Z67="-","-",'3d_NC-Elec'!Z67)</f>
        <v>-</v>
      </c>
      <c r="Z128" s="155" t="str">
        <f>IF('3d_NC-Elec'!AA67="-","-",'3d_NC-Elec'!AA67)</f>
        <v>-</v>
      </c>
      <c r="AA128" s="138"/>
    </row>
    <row r="129" spans="1:27" s="140" customFormat="1" ht="11.25">
      <c r="A129" s="137">
        <v>5</v>
      </c>
      <c r="B129" s="152" t="s">
        <v>168</v>
      </c>
      <c r="C129" s="152" t="s">
        <v>136</v>
      </c>
      <c r="D129" s="158" t="s">
        <v>86</v>
      </c>
      <c r="E129" s="154"/>
      <c r="F129" s="139"/>
      <c r="G129" s="155">
        <f>IF('3f_CPIH'!C$16="-","-",'3g_OC_'!$E$10*('3f_CPIH'!C$16/'3f_CPIH'!$G$16))</f>
        <v>76.502677103718199</v>
      </c>
      <c r="H129" s="155">
        <f>IF('3f_CPIH'!D$16="-","-",'3g_OC_'!$E$10*('3f_CPIH'!D$16/'3f_CPIH'!$G$16))</f>
        <v>76.655835616438353</v>
      </c>
      <c r="I129" s="155">
        <f>IF('3f_CPIH'!E$16="-","-",'3g_OC_'!$E$10*('3f_CPIH'!E$16/'3f_CPIH'!$G$16))</f>
        <v>76.885573385518597</v>
      </c>
      <c r="J129" s="155">
        <f>IF('3f_CPIH'!F$16="-","-",'3g_OC_'!$E$10*('3f_CPIH'!F$16/'3f_CPIH'!$G$16))</f>
        <v>77.345048923679059</v>
      </c>
      <c r="K129" s="155">
        <f>IF('3f_CPIH'!G$16="-","-",'3g_OC_'!$E$10*('3f_CPIH'!G$16/'3f_CPIH'!$G$16))</f>
        <v>78.263999999999996</v>
      </c>
      <c r="L129" s="155">
        <f>IF('3f_CPIH'!H$16="-","-",'3g_OC_'!$E$10*('3f_CPIH'!H$16/'3f_CPIH'!$G$16))</f>
        <v>79.259530332681024</v>
      </c>
      <c r="M129" s="155">
        <f>IF('3f_CPIH'!I$16="-","-",'3g_OC_'!$E$10*('3f_CPIH'!I$16/'3f_CPIH'!$G$16))</f>
        <v>80.408219178082177</v>
      </c>
      <c r="N129" s="155">
        <f>IF('3f_CPIH'!J$16="-","-",'3g_OC_'!$E$10*('3f_CPIH'!J$16/'3f_CPIH'!$G$16))</f>
        <v>81.097432485322898</v>
      </c>
      <c r="O129" s="139"/>
      <c r="P129" s="155">
        <f>IF('3f_CPIH'!L$16="-","-",'3g_OC_'!$E$10*('3f_CPIH'!L$16/'3f_CPIH'!$G$16))</f>
        <v>81.097432485322898</v>
      </c>
      <c r="Q129" s="155">
        <f>IF('3f_CPIH'!M$16="-","-",'3g_OC_'!$E$10*('3f_CPIH'!M$16/'3f_CPIH'!$G$16))</f>
        <v>82.016383561643835</v>
      </c>
      <c r="R129" s="155">
        <f>IF('3f_CPIH'!N$16="-","-",'3g_OC_'!$E$10*('3f_CPIH'!N$16/'3f_CPIH'!$G$16))</f>
        <v>82.62901761252445</v>
      </c>
      <c r="S129" s="155">
        <f>IF('3f_CPIH'!O$16="-","-",'3g_OC_'!$E$10*('3f_CPIH'!O$16/'3f_CPIH'!$G$16))</f>
        <v>83.088493150684926</v>
      </c>
      <c r="T129" s="155">
        <f>IF('3f_CPIH'!P$16="-","-",'3g_OC_'!$E$10*('3f_CPIH'!P$16/'3f_CPIH'!$G$16))</f>
        <v>83.318230919765156</v>
      </c>
      <c r="U129" s="155" t="str">
        <f>IF('3f_CPIH'!Q$16="-","-",'3g_OC_'!$E$10*('3f_CPIH'!Q$16/'3f_CPIH'!$G$16))</f>
        <v>-</v>
      </c>
      <c r="V129" s="155" t="str">
        <f>IF('3f_CPIH'!R$16="-","-",'3g_OC_'!$E$10*('3f_CPIH'!R$16/'3f_CPIH'!$G$16))</f>
        <v>-</v>
      </c>
      <c r="W129" s="155" t="str">
        <f>IF('3f_CPIH'!S$16="-","-",'3g_OC_'!$E$10*('3f_CPIH'!S$16/'3f_CPIH'!$G$16))</f>
        <v>-</v>
      </c>
      <c r="X129" s="155" t="str">
        <f>IF('3f_CPIH'!T$16="-","-",'3g_OC_'!$E$10*('3f_CPIH'!T$16/'3f_CPIH'!$G$16))</f>
        <v>-</v>
      </c>
      <c r="Y129" s="155" t="str">
        <f>IF('3f_CPIH'!U$16="-","-",'3g_OC_'!$E$10*('3f_CPIH'!U$16/'3f_CPIH'!$G$16))</f>
        <v>-</v>
      </c>
      <c r="Z129" s="155" t="str">
        <f>IF('3f_CPIH'!V$16="-","-",'3g_OC_'!$E$10*('3f_CPIH'!V$16/'3f_CPIH'!$G$16))</f>
        <v>-</v>
      </c>
      <c r="AA129" s="138"/>
    </row>
    <row r="130" spans="1:27" s="140" customFormat="1" ht="11.25">
      <c r="A130" s="137">
        <v>6</v>
      </c>
      <c r="B130" s="152" t="s">
        <v>168</v>
      </c>
      <c r="C130" s="152" t="s">
        <v>137</v>
      </c>
      <c r="D130" s="158" t="s">
        <v>86</v>
      </c>
      <c r="E130" s="154"/>
      <c r="F130" s="139"/>
      <c r="G130" s="155" t="s">
        <v>132</v>
      </c>
      <c r="H130" s="155" t="s">
        <v>132</v>
      </c>
      <c r="I130" s="155" t="s">
        <v>132</v>
      </c>
      <c r="J130" s="155" t="s">
        <v>132</v>
      </c>
      <c r="K130" s="155">
        <f>IF('3h_SMNCC'!F$29="-","-",'3h_SMNCC'!F$29)</f>
        <v>0</v>
      </c>
      <c r="L130" s="155">
        <f>IF('3h_SMNCC'!G$29="-","-",'3h_SMNCC'!G$29)</f>
        <v>-0.18995176814939541</v>
      </c>
      <c r="M130" s="155">
        <f>IF('3h_SMNCC'!H$29="-","-",'3h_SMNCC'!H$29)</f>
        <v>2.3898674656215144</v>
      </c>
      <c r="N130" s="155">
        <f>IF('3h_SMNCC'!I$29="-","-",'3h_SMNCC'!I$29)</f>
        <v>2.4654635585146529</v>
      </c>
      <c r="O130" s="139"/>
      <c r="P130" s="155">
        <f>IF('3h_SMNCC'!K$29="-","-",'3h_SMNCC'!K$29)</f>
        <v>2.4654635585146529</v>
      </c>
      <c r="Q130" s="155">
        <f>IF('3h_SMNCC'!L$29="-","-",'3h_SMNCC'!L$29)</f>
        <v>4.8850955964817686</v>
      </c>
      <c r="R130" s="155">
        <f>IF('3h_SMNCC'!M$29="-","-",'3h_SMNCC'!M$29)</f>
        <v>4.7480163427765101</v>
      </c>
      <c r="S130" s="155">
        <f>IF('3h_SMNCC'!N$29="-","-",'3h_SMNCC'!N$29)</f>
        <v>7.093641997338695</v>
      </c>
      <c r="T130" s="155">
        <f>IF('3h_SMNCC'!O$29="-","-",'3h_SMNCC'!O$29)</f>
        <v>6.2155900817178944</v>
      </c>
      <c r="U130" s="155" t="str">
        <f>IF('3h_SMNCC'!P$29="-","-",'3h_SMNCC'!P$29)</f>
        <v>-</v>
      </c>
      <c r="V130" s="155" t="str">
        <f>IF('3h_SMNCC'!Q$29="-","-",'3h_SMNCC'!Q$29)</f>
        <v>-</v>
      </c>
      <c r="W130" s="155" t="str">
        <f>IF('3h_SMNCC'!R$29="-","-",'3h_SMNCC'!R$29)</f>
        <v>-</v>
      </c>
      <c r="X130" s="155" t="str">
        <f>IF('3h_SMNCC'!S$29="-","-",'3h_SMNCC'!S$29)</f>
        <v>-</v>
      </c>
      <c r="Y130" s="155" t="str">
        <f>IF('3h_SMNCC'!T$29="-","-",'3h_SMNCC'!T$29)</f>
        <v>-</v>
      </c>
      <c r="Z130" s="155" t="str">
        <f>IF('3h_SMNCC'!U$29="-","-",'3h_SMNCC'!U$29)</f>
        <v>-</v>
      </c>
      <c r="AA130" s="138"/>
    </row>
    <row r="131" spans="1:27" s="140" customFormat="1" ht="11.25">
      <c r="A131" s="137">
        <v>7</v>
      </c>
      <c r="B131" s="152" t="s">
        <v>168</v>
      </c>
      <c r="C131" s="152" t="s">
        <v>124</v>
      </c>
      <c r="D131" s="158" t="s">
        <v>86</v>
      </c>
      <c r="E131" s="154"/>
      <c r="F131" s="139"/>
      <c r="G131" s="155">
        <f>IF('3f_CPIH'!C$16="-","-",'3i_PPM'!$G$10*('3f_CPIH'!C$16/'3f_CPIH'!$G$16))</f>
        <v>23.857918590998043</v>
      </c>
      <c r="H131" s="155">
        <f>IF('3f_CPIH'!D$16="-","-",'3i_PPM'!$G$10*('3f_CPIH'!D$16/'3f_CPIH'!$G$16))</f>
        <v>23.905682191780819</v>
      </c>
      <c r="I131" s="155">
        <f>IF('3f_CPIH'!E$16="-","-",'3i_PPM'!$G$10*('3f_CPIH'!E$16/'3f_CPIH'!$G$16))</f>
        <v>23.977327592954992</v>
      </c>
      <c r="J131" s="155">
        <f>IF('3f_CPIH'!F$16="-","-",'3i_PPM'!$G$10*('3f_CPIH'!F$16/'3f_CPIH'!$G$16))</f>
        <v>24.120618395303325</v>
      </c>
      <c r="K131" s="155">
        <f>IF('3f_CPIH'!G$16="-","-",'3i_PPM'!$G$10*('3f_CPIH'!G$16/'3f_CPIH'!$G$16))</f>
        <v>24.4072</v>
      </c>
      <c r="L131" s="155">
        <f>IF('3f_CPIH'!H$16="-","-",'3i_PPM'!$G$10*('3f_CPIH'!H$16/'3f_CPIH'!$G$16))</f>
        <v>24.717663405088064</v>
      </c>
      <c r="M131" s="155">
        <f>IF('3f_CPIH'!I$16="-","-",'3i_PPM'!$G$10*('3f_CPIH'!I$16/'3f_CPIH'!$G$16))</f>
        <v>25.075890410958902</v>
      </c>
      <c r="N131" s="155">
        <f>IF('3f_CPIH'!J$16="-","-",'3i_PPM'!$G$10*('3f_CPIH'!J$16/'3f_CPIH'!$G$16))</f>
        <v>25.290826614481411</v>
      </c>
      <c r="O131" s="139"/>
      <c r="P131" s="155">
        <f>IF('3f_CPIH'!L$16="-","-",'3i_PPM'!$G$10*('3f_CPIH'!L$16/'3f_CPIH'!$G$16))</f>
        <v>25.290826614481411</v>
      </c>
      <c r="Q131" s="155">
        <f>IF('3f_CPIH'!M$16="-","-",'3i_PPM'!$G$10*('3f_CPIH'!M$16/'3f_CPIH'!$G$16))</f>
        <v>25.577408219178082</v>
      </c>
      <c r="R131" s="155">
        <f>IF('3f_CPIH'!N$16="-","-",'3i_PPM'!$G$10*('3f_CPIH'!N$16/'3f_CPIH'!$G$16))</f>
        <v>25.768462622309197</v>
      </c>
      <c r="S131" s="155">
        <f>IF('3f_CPIH'!O$16="-","-",'3i_PPM'!$G$10*('3f_CPIH'!O$16/'3f_CPIH'!$G$16))</f>
        <v>25.911753424657533</v>
      </c>
      <c r="T131" s="155">
        <f>IF('3f_CPIH'!P$16="-","-",'3i_PPM'!$G$10*('3f_CPIH'!P$16/'3f_CPIH'!$G$16))</f>
        <v>25.983398825831699</v>
      </c>
      <c r="U131" s="155" t="str">
        <f>IF('3f_CPIH'!Q$16="-","-",'3i_PPM'!$G$10*('3f_CPIH'!Q$16/'3f_CPIH'!$G$16))</f>
        <v>-</v>
      </c>
      <c r="V131" s="155" t="str">
        <f>IF('3f_CPIH'!R$16="-","-",'3i_PPM'!$G$10*('3f_CPIH'!R$16/'3f_CPIH'!$G$16))</f>
        <v>-</v>
      </c>
      <c r="W131" s="155" t="str">
        <f>IF('3f_CPIH'!S$16="-","-",'3i_PPM'!$G$10*('3f_CPIH'!S$16/'3f_CPIH'!$G$16))</f>
        <v>-</v>
      </c>
      <c r="X131" s="155" t="str">
        <f>IF('3f_CPIH'!T$16="-","-",'3i_PPM'!$G$10*('3f_CPIH'!T$16/'3f_CPIH'!$G$16))</f>
        <v>-</v>
      </c>
      <c r="Y131" s="155" t="str">
        <f>IF('3f_CPIH'!U$16="-","-",'3i_PPM'!$G$10*('3f_CPIH'!U$16/'3f_CPIH'!$G$16))</f>
        <v>-</v>
      </c>
      <c r="Z131" s="155" t="str">
        <f>IF('3f_CPIH'!V$16="-","-",'3i_PPM'!$G$10*('3f_CPIH'!V$16/'3f_CPIH'!$G$16))</f>
        <v>-</v>
      </c>
      <c r="AA131" s="138"/>
    </row>
    <row r="132" spans="1:27" s="140" customFormat="1" ht="11.25">
      <c r="A132" s="137">
        <v>9</v>
      </c>
      <c r="B132" s="152" t="s">
        <v>138</v>
      </c>
      <c r="C132" s="152" t="s">
        <v>222</v>
      </c>
      <c r="D132" s="158" t="s">
        <v>86</v>
      </c>
      <c r="E132" s="159"/>
      <c r="F132" s="139"/>
      <c r="G132" s="155">
        <f>IF(G125="-","-",SUM(G125:G131)*'3j_EBIT'!$E$10)</f>
        <v>11.166871859974949</v>
      </c>
      <c r="H132" s="155">
        <f>IF(H125="-","-",SUM(H125:H131)*'3j_EBIT'!$E$10)</f>
        <v>10.661176523709987</v>
      </c>
      <c r="I132" s="155">
        <f>IF(I125="-","-",SUM(I125:I131)*'3j_EBIT'!$E$10)</f>
        <v>10.75349105751326</v>
      </c>
      <c r="J132" s="155">
        <f>IF(J125="-","-",SUM(J125:J131)*'3j_EBIT'!$E$10)</f>
        <v>10.532592983473993</v>
      </c>
      <c r="K132" s="155">
        <f>IF(K125="-","-",SUM(K125:K131)*'3j_EBIT'!$E$10)</f>
        <v>11.549398878828729</v>
      </c>
      <c r="L132" s="155">
        <f>IF(L125="-","-",SUM(L125:L131)*'3j_EBIT'!$E$10)</f>
        <v>11.401189340303583</v>
      </c>
      <c r="M132" s="155">
        <f>IF(M125="-","-",SUM(M125:M131)*'3j_EBIT'!$E$10)</f>
        <v>12.566189846311321</v>
      </c>
      <c r="N132" s="155">
        <f>IF(N125="-","-",SUM(N125:N131)*'3j_EBIT'!$E$10)</f>
        <v>13.037713554198096</v>
      </c>
      <c r="O132" s="139"/>
      <c r="P132" s="155">
        <f>IF(P125="-","-",SUM(P125:P131)*'3j_EBIT'!$E$10)</f>
        <v>13.037713554198096</v>
      </c>
      <c r="Q132" s="155">
        <f>IF(Q125="-","-",SUM(Q125:Q131)*'3j_EBIT'!$E$10)</f>
        <v>14.510658475187197</v>
      </c>
      <c r="R132" s="155">
        <f>IF(R125="-","-",SUM(R125:R131)*'3j_EBIT'!$E$10)</f>
        <v>13.963290094449281</v>
      </c>
      <c r="S132" s="155">
        <f>IF(S125="-","-",SUM(S125:S131)*'3j_EBIT'!$E$10)</f>
        <v>14.044829798038792</v>
      </c>
      <c r="T132" s="155">
        <f>IF(T125="-","-",SUM(T125:T131)*'3j_EBIT'!$E$10)</f>
        <v>13.367757430917667</v>
      </c>
      <c r="U132" s="155" t="str">
        <f>IF(U125="-","-",SUM(U125:U131)*'3j_EBIT'!$E$10)</f>
        <v>-</v>
      </c>
      <c r="V132" s="155" t="str">
        <f>IF(V125="-","-",SUM(V125:V131)*'3j_EBIT'!$E$10)</f>
        <v>-</v>
      </c>
      <c r="W132" s="155" t="str">
        <f>IF(W125="-","-",SUM(W125:W131)*'3j_EBIT'!$E$10)</f>
        <v>-</v>
      </c>
      <c r="X132" s="155" t="str">
        <f>IF(X125="-","-",SUM(X125:X131)*'3j_EBIT'!$E$10)</f>
        <v>-</v>
      </c>
      <c r="Y132" s="155" t="str">
        <f>IF(Y125="-","-",SUM(Y125:Y131)*'3j_EBIT'!$E$10)</f>
        <v>-</v>
      </c>
      <c r="Z132" s="155" t="str">
        <f>IF(Z125="-","-",SUM(Z125:Z131)*'3j_EBIT'!$E$10)</f>
        <v>-</v>
      </c>
      <c r="AA132" s="138"/>
    </row>
    <row r="133" spans="1:27" s="140" customFormat="1" ht="11.25">
      <c r="A133" s="137">
        <v>10</v>
      </c>
      <c r="B133" s="152" t="s">
        <v>223</v>
      </c>
      <c r="C133" s="156" t="s">
        <v>224</v>
      </c>
      <c r="D133" s="158" t="s">
        <v>86</v>
      </c>
      <c r="E133" s="158"/>
      <c r="F133" s="139"/>
      <c r="G133" s="155">
        <f>IF(G125="-","-",SUM(G125:G127,G129:G132)*'3k_HAP'!$E$11)</f>
        <v>6.7800976509414346</v>
      </c>
      <c r="H133" s="155">
        <f>IF(H125="-","-",SUM(H125:H127,H129:H132)*'3k_HAP'!$E$11)</f>
        <v>6.3755150098648716</v>
      </c>
      <c r="I133" s="155">
        <f>IF(I125="-","-",SUM(I125:I127,I129:I132)*'3k_HAP'!$E$11)</f>
        <v>6.4053962663612403</v>
      </c>
      <c r="J133" s="155">
        <f>IF(J125="-","-",SUM(J125:J127,J129:J132)*'3k_HAP'!$E$11)</f>
        <v>6.2463872167970651</v>
      </c>
      <c r="K133" s="155">
        <f>IF(K125="-","-",SUM(K125:K127,K129:K132)*'3k_HAP'!$E$11)</f>
        <v>7.0670495031848306</v>
      </c>
      <c r="L133" s="155">
        <f>IF(L125="-","-",SUM(L125:L127,L129:L132)*'3k_HAP'!$E$11)</f>
        <v>6.9349745291118952</v>
      </c>
      <c r="M133" s="155">
        <f>IF(M125="-","-",SUM(M125:M127,M129:M132)*'3k_HAP'!$E$11)</f>
        <v>7.7081460884281583</v>
      </c>
      <c r="N133" s="155">
        <f>IF(N125="-","-",SUM(N125:N127,N129:N132)*'3k_HAP'!$E$11)</f>
        <v>8.0793092193172047</v>
      </c>
      <c r="O133" s="139"/>
      <c r="P133" s="155">
        <f>IF(P125="-","-",SUM(P125:P127,P129:P132)*'3k_HAP'!$E$11)</f>
        <v>8.0793092193172047</v>
      </c>
      <c r="Q133" s="155">
        <f>IF(Q125="-","-",SUM(Q125:Q127,Q129:Q132)*'3k_HAP'!$E$11)</f>
        <v>9.1049674917216965</v>
      </c>
      <c r="R133" s="155">
        <f>IF(R125="-","-",SUM(R125:R127,R129:R132)*'3k_HAP'!$E$11)</f>
        <v>8.6695278521714307</v>
      </c>
      <c r="S133" s="155">
        <f>IF(S125="-","-",SUM(S125:S127,S129:S132)*'3k_HAP'!$E$11)</f>
        <v>8.6895875510448182</v>
      </c>
      <c r="T133" s="155">
        <f>IF(T125="-","-",SUM(T125:T127,T129:T132)*'3k_HAP'!$E$11)</f>
        <v>8.1205306951108511</v>
      </c>
      <c r="U133" s="155" t="str">
        <f>IF(U125="-","-",SUM(U125:U127,U129:U132)*'3k_HAP'!$E$11)</f>
        <v>-</v>
      </c>
      <c r="V133" s="155" t="str">
        <f>IF(V125="-","-",SUM(V125:V127,V129:V132)*'3k_HAP'!$E$11)</f>
        <v>-</v>
      </c>
      <c r="W133" s="155" t="str">
        <f>IF(W125="-","-",SUM(W125:W127,W129:W132)*'3k_HAP'!$E$11)</f>
        <v>-</v>
      </c>
      <c r="X133" s="155" t="str">
        <f>IF(X125="-","-",SUM(X125:X127,X129:X132)*'3k_HAP'!$E$11)</f>
        <v>-</v>
      </c>
      <c r="Y133" s="155" t="str">
        <f>IF(Y125="-","-",SUM(Y125:Y127,Y129:Y132)*'3k_HAP'!$E$11)</f>
        <v>-</v>
      </c>
      <c r="Z133" s="155" t="str">
        <f>IF(Z125="-","-",SUM(Z125:Z127,Z129:Z132)*'3k_HAP'!$E$11)</f>
        <v>-</v>
      </c>
      <c r="AA133" s="138"/>
    </row>
    <row r="134" spans="1:27" s="140" customFormat="1" ht="11.25">
      <c r="A134" s="137">
        <v>11</v>
      </c>
      <c r="B134" s="152" t="s">
        <v>225</v>
      </c>
      <c r="C134" s="152" t="str">
        <f>B134&amp;"_"&amp;D134</f>
        <v>Total_Yorkshire</v>
      </c>
      <c r="D134" s="158" t="s">
        <v>86</v>
      </c>
      <c r="E134" s="159"/>
      <c r="F134" s="139"/>
      <c r="G134" s="155">
        <f t="shared" ref="G134:N134" si="22">IF(G125="-","-",SUM(G125:G133))</f>
        <v>594.50995278099845</v>
      </c>
      <c r="H134" s="155">
        <f t="shared" si="22"/>
        <v>567.48983711959238</v>
      </c>
      <c r="I134" s="155">
        <f t="shared" si="22"/>
        <v>572.37837604306389</v>
      </c>
      <c r="J134" s="155">
        <f t="shared" si="22"/>
        <v>560.59315737261693</v>
      </c>
      <c r="K134" s="155">
        <f t="shared" si="22"/>
        <v>614.92989730956049</v>
      </c>
      <c r="L134" s="155">
        <f t="shared" si="22"/>
        <v>606.99732352986484</v>
      </c>
      <c r="M134" s="155">
        <f t="shared" si="22"/>
        <v>669.08628586820305</v>
      </c>
      <c r="N134" s="155">
        <f t="shared" si="22"/>
        <v>694.27447600555251</v>
      </c>
      <c r="O134" s="139"/>
      <c r="P134" s="155">
        <f t="shared" ref="P134:Z134" si="23">IF(P125="-","-",SUM(P125:P133))</f>
        <v>694.27447600555251</v>
      </c>
      <c r="Q134" s="155">
        <f t="shared" si="23"/>
        <v>772.82351915088225</v>
      </c>
      <c r="R134" s="155">
        <f t="shared" si="23"/>
        <v>743.57922926680249</v>
      </c>
      <c r="S134" s="155">
        <f t="shared" si="23"/>
        <v>747.8908505398515</v>
      </c>
      <c r="T134" s="155">
        <f t="shared" si="23"/>
        <v>711.68642065998483</v>
      </c>
      <c r="U134" s="155" t="str">
        <f t="shared" si="23"/>
        <v>-</v>
      </c>
      <c r="V134" s="155" t="str">
        <f t="shared" si="23"/>
        <v>-</v>
      </c>
      <c r="W134" s="155" t="str">
        <f t="shared" si="23"/>
        <v>-</v>
      </c>
      <c r="X134" s="155" t="str">
        <f t="shared" si="23"/>
        <v>-</v>
      </c>
      <c r="Y134" s="155" t="str">
        <f t="shared" si="23"/>
        <v>-</v>
      </c>
      <c r="Z134" s="155" t="str">
        <f t="shared" si="23"/>
        <v>-</v>
      </c>
      <c r="AA134" s="138"/>
    </row>
    <row r="135" spans="1:27" s="140" customFormat="1" ht="11.25">
      <c r="A135" s="137">
        <v>1</v>
      </c>
      <c r="B135" s="87" t="s">
        <v>155</v>
      </c>
      <c r="C135" s="87" t="s">
        <v>131</v>
      </c>
      <c r="D135" s="157" t="s">
        <v>89</v>
      </c>
      <c r="E135" s="160"/>
      <c r="F135" s="139"/>
      <c r="G135" s="88">
        <f>IF('3a_DF'!H39="-","-",'3a_DF'!H39)</f>
        <v>259.02838312855386</v>
      </c>
      <c r="H135" s="88">
        <f>IF('3a_DF'!I39="-","-",'3a_DF'!I39)</f>
        <v>231.87684143451017</v>
      </c>
      <c r="I135" s="88">
        <f>IF('3a_DF'!J39="-","-",'3a_DF'!J39)</f>
        <v>209.09458674664702</v>
      </c>
      <c r="J135" s="88">
        <f>IF('3a_DF'!K39="-","-",'3a_DF'!K39)</f>
        <v>199.16745180334121</v>
      </c>
      <c r="K135" s="88">
        <f>IF('3a_DF'!L39="-","-",'3a_DF'!L39)</f>
        <v>232.42817912142129</v>
      </c>
      <c r="L135" s="88">
        <f>IF('3a_DF'!M39="-","-",'3a_DF'!M39)</f>
        <v>223.83017851948364</v>
      </c>
      <c r="M135" s="88">
        <f>IF('3a_DF'!N39="-","-",'3a_DF'!N39)</f>
        <v>235.64551667942942</v>
      </c>
      <c r="N135" s="88">
        <f>IF('3a_DF'!O39="-","-",'3a_DF'!O39)</f>
        <v>263.00134006144611</v>
      </c>
      <c r="O135" s="139"/>
      <c r="P135" s="88">
        <f>IF('3a_DF'!Q39="-","-",'3a_DF'!Q39)</f>
        <v>263.00134006144611</v>
      </c>
      <c r="Q135" s="88">
        <f>IF('3a_DF'!R39="-","-",'3a_DF'!R39)</f>
        <v>305.44001039759826</v>
      </c>
      <c r="R135" s="88">
        <f>IF('3a_DF'!S39="-","-",'3a_DF'!S39)</f>
        <v>273.48708590194423</v>
      </c>
      <c r="S135" s="88">
        <f>IF('3a_DF'!T39="-","-",'3a_DF'!T39)</f>
        <v>250.0879249704756</v>
      </c>
      <c r="T135" s="88">
        <f>IF('3a_DF'!U39="-","-",'3a_DF'!U39)</f>
        <v>208.90839171265668</v>
      </c>
      <c r="U135" s="88" t="str">
        <f>IF('3a_DF'!V39="-","-",'3a_DF'!V39)</f>
        <v>-</v>
      </c>
      <c r="V135" s="88" t="str">
        <f>IF('3a_DF'!W39="-","-",'3a_DF'!W39)</f>
        <v>-</v>
      </c>
      <c r="W135" s="88" t="str">
        <f>IF('3a_DF'!X39="-","-",'3a_DF'!X39)</f>
        <v>-</v>
      </c>
      <c r="X135" s="88" t="str">
        <f>IF('3a_DF'!Y39="-","-",'3a_DF'!Y39)</f>
        <v>-</v>
      </c>
      <c r="Y135" s="88" t="str">
        <f>IF('3a_DF'!Z39="-","-",'3a_DF'!Z39)</f>
        <v>-</v>
      </c>
      <c r="Z135" s="88" t="str">
        <f>IF('3a_DF'!AA39="-","-",'3a_DF'!AA39)</f>
        <v>-</v>
      </c>
      <c r="AA135" s="138"/>
    </row>
    <row r="136" spans="1:27" s="140" customFormat="1" ht="11.25">
      <c r="A136" s="137">
        <v>2</v>
      </c>
      <c r="B136" s="87" t="s">
        <v>155</v>
      </c>
      <c r="C136" s="87" t="s">
        <v>133</v>
      </c>
      <c r="D136" s="157" t="s">
        <v>89</v>
      </c>
      <c r="E136" s="160"/>
      <c r="F136" s="139"/>
      <c r="G136" s="88">
        <f>IF('3b_CM'!G39="-","-",'3b_CM'!G39)</f>
        <v>6.0793291250764596E-2</v>
      </c>
      <c r="H136" s="88">
        <f>IF('3b_CM'!H39="-","-",'3b_CM'!H39)</f>
        <v>9.118993687614689E-2</v>
      </c>
      <c r="I136" s="88">
        <f>IF('3b_CM'!I39="-","-",'3b_CM'!I39)</f>
        <v>0.28714719806384359</v>
      </c>
      <c r="J136" s="88">
        <f>IF('3b_CM'!J39="-","-",'3b_CM'!J39)</f>
        <v>0.29201439906360716</v>
      </c>
      <c r="K136" s="88">
        <f>IF('3b_CM'!K39="-","-",'3b_CM'!K39)</f>
        <v>3.7505726601492277</v>
      </c>
      <c r="L136" s="88">
        <f>IF('3b_CM'!L39="-","-",'3b_CM'!L39)</f>
        <v>3.6384344684210581</v>
      </c>
      <c r="M136" s="88">
        <f>IF('3b_CM'!M39="-","-",'3b_CM'!M39)</f>
        <v>12.582511626457007</v>
      </c>
      <c r="N136" s="88">
        <f>IF('3b_CM'!N39="-","-",'3b_CM'!N39)</f>
        <v>11.961293460278837</v>
      </c>
      <c r="O136" s="139"/>
      <c r="P136" s="88">
        <f>IF('3b_CM'!P39="-","-",'3b_CM'!P39)</f>
        <v>11.961293460278837</v>
      </c>
      <c r="Q136" s="88">
        <f>IF('3b_CM'!Q39="-","-",'3b_CM'!Q39)</f>
        <v>16.046455722949823</v>
      </c>
      <c r="R136" s="88">
        <f>IF('3b_CM'!R39="-","-",'3b_CM'!R39)</f>
        <v>15.413016991808922</v>
      </c>
      <c r="S136" s="88">
        <f>IF('3b_CM'!S39="-","-",'3b_CM'!S39)</f>
        <v>18.337519418375734</v>
      </c>
      <c r="T136" s="88">
        <f>IF('3b_CM'!T39="-","-",'3b_CM'!T39)</f>
        <v>18.685439670025019</v>
      </c>
      <c r="U136" s="88" t="str">
        <f>IF('3b_CM'!U39="-","-",'3b_CM'!U39)</f>
        <v>-</v>
      </c>
      <c r="V136" s="88" t="str">
        <f>IF('3b_CM'!V39="-","-",'3b_CM'!V39)</f>
        <v>-</v>
      </c>
      <c r="W136" s="88" t="str">
        <f>IF('3b_CM'!W39="-","-",'3b_CM'!W39)</f>
        <v>-</v>
      </c>
      <c r="X136" s="88" t="str">
        <f>IF('3b_CM'!X39="-","-",'3b_CM'!X39)</f>
        <v>-</v>
      </c>
      <c r="Y136" s="88" t="str">
        <f>IF('3b_CM'!Y39="-","-",'3b_CM'!Y39)</f>
        <v>-</v>
      </c>
      <c r="Z136" s="88" t="str">
        <f>IF('3b_CM'!Z39="-","-",'3b_CM'!Z39)</f>
        <v>-</v>
      </c>
      <c r="AA136" s="138"/>
    </row>
    <row r="137" spans="1:27" s="140" customFormat="1" ht="11.25">
      <c r="A137" s="137">
        <v>3</v>
      </c>
      <c r="B137" s="87" t="s">
        <v>220</v>
      </c>
      <c r="C137" s="87" t="s">
        <v>134</v>
      </c>
      <c r="D137" s="157" t="s">
        <v>89</v>
      </c>
      <c r="E137" s="160"/>
      <c r="F137" s="139"/>
      <c r="G137" s="88">
        <f>IF('3c_PC'!G40="-","-",'3c_PC'!G40)</f>
        <v>90.743767877733276</v>
      </c>
      <c r="H137" s="88">
        <f>IF('3c_PC'!H40="-","-",'3c_PC'!H40)</f>
        <v>90.716471485904876</v>
      </c>
      <c r="I137" s="88">
        <f>IF('3c_PC'!I40="-","-",'3c_PC'!I40)</f>
        <v>115.07365387112203</v>
      </c>
      <c r="J137" s="88">
        <f>IF('3c_PC'!J40="-","-",'3c_PC'!J40)</f>
        <v>113.82675135822539</v>
      </c>
      <c r="K137" s="88">
        <f>IF('3c_PC'!K40="-","-",'3c_PC'!K40)</f>
        <v>130.63117296082316</v>
      </c>
      <c r="L137" s="88">
        <f>IF('3c_PC'!L40="-","-",'3c_PC'!L40)</f>
        <v>129.42141840739069</v>
      </c>
      <c r="M137" s="88">
        <f>IF('3c_PC'!M40="-","-",'3c_PC'!M40)</f>
        <v>157.86827671001086</v>
      </c>
      <c r="N137" s="88">
        <f>IF('3c_PC'!N40="-","-",'3c_PC'!N40)</f>
        <v>155.01946932769266</v>
      </c>
      <c r="O137" s="139"/>
      <c r="P137" s="88">
        <f>IF('3c_PC'!P40="-","-",'3c_PC'!P40)</f>
        <v>155.01946932769266</v>
      </c>
      <c r="Q137" s="88">
        <f>IF('3c_PC'!Q40="-","-",'3c_PC'!Q40)</f>
        <v>173.59214240470072</v>
      </c>
      <c r="R137" s="88">
        <f>IF('3c_PC'!R40="-","-",'3c_PC'!R40)</f>
        <v>176.30089342243804</v>
      </c>
      <c r="S137" s="88">
        <f>IF('3c_PC'!S40="-","-",'3c_PC'!S40)</f>
        <v>192.25076802781953</v>
      </c>
      <c r="T137" s="88">
        <f>IF('3c_PC'!T40="-","-",'3c_PC'!T40)</f>
        <v>195.79660611924118</v>
      </c>
      <c r="U137" s="88" t="str">
        <f>IF('3c_PC'!U40="-","-",'3c_PC'!U40)</f>
        <v>-</v>
      </c>
      <c r="V137" s="88" t="str">
        <f>IF('3c_PC'!V40="-","-",'3c_PC'!V40)</f>
        <v>-</v>
      </c>
      <c r="W137" s="88" t="str">
        <f>IF('3c_PC'!W40="-","-",'3c_PC'!W40)</f>
        <v>-</v>
      </c>
      <c r="X137" s="88" t="str">
        <f>IF('3c_PC'!X40="-","-",'3c_PC'!X40)</f>
        <v>-</v>
      </c>
      <c r="Y137" s="88" t="str">
        <f>IF('3c_PC'!Y40="-","-",'3c_PC'!Y40)</f>
        <v>-</v>
      </c>
      <c r="Z137" s="88" t="str">
        <f>IF('3c_PC'!Z40="-","-",'3c_PC'!Z40)</f>
        <v>-</v>
      </c>
      <c r="AA137" s="138"/>
    </row>
    <row r="138" spans="1:27" s="140" customFormat="1" ht="11.25">
      <c r="A138" s="137">
        <v>4</v>
      </c>
      <c r="B138" s="87" t="s">
        <v>221</v>
      </c>
      <c r="C138" s="87" t="s">
        <v>135</v>
      </c>
      <c r="D138" s="157" t="s">
        <v>89</v>
      </c>
      <c r="E138" s="160"/>
      <c r="F138" s="139"/>
      <c r="G138" s="88">
        <f>IF('3d_NC-Elec'!H68="-","-",'3d_NC-Elec'!H68)</f>
        <v>130.80118672052615</v>
      </c>
      <c r="H138" s="88">
        <f>IF('3d_NC-Elec'!I68="-","-",'3d_NC-Elec'!I68)</f>
        <v>131.81247297701998</v>
      </c>
      <c r="I138" s="88">
        <f>IF('3d_NC-Elec'!J68="-","-",'3d_NC-Elec'!J68)</f>
        <v>146.59689020751665</v>
      </c>
      <c r="J138" s="88">
        <f>IF('3d_NC-Elec'!K68="-","-",'3d_NC-Elec'!K68)</f>
        <v>145.83626658641029</v>
      </c>
      <c r="K138" s="88">
        <f>IF('3d_NC-Elec'!L68="-","-",'3d_NC-Elec'!L68)</f>
        <v>135.5690671042062</v>
      </c>
      <c r="L138" s="88">
        <f>IF('3d_NC-Elec'!M68="-","-",'3d_NC-Elec'!M68)</f>
        <v>136.78141132084824</v>
      </c>
      <c r="M138" s="88">
        <f>IF('3d_NC-Elec'!N68="-","-",'3d_NC-Elec'!N68)</f>
        <v>144.4161608750878</v>
      </c>
      <c r="N138" s="88">
        <f>IF('3d_NC-Elec'!O68="-","-",'3d_NC-Elec'!O68)</f>
        <v>143.88241460772377</v>
      </c>
      <c r="O138" s="139"/>
      <c r="P138" s="88">
        <f>IF('3d_NC-Elec'!Q68="-","-",'3d_NC-Elec'!Q68)</f>
        <v>143.88241460772377</v>
      </c>
      <c r="Q138" s="88">
        <f>IF('3d_NC-Elec'!R68="-","-",'3d_NC-Elec'!R68)</f>
        <v>152.16245918144179</v>
      </c>
      <c r="R138" s="88">
        <f>IF('3d_NC-Elec'!S68="-","-",'3d_NC-Elec'!S68)</f>
        <v>153.38865863850151</v>
      </c>
      <c r="S138" s="88">
        <f>IF('3d_NC-Elec'!T68="-","-",'3d_NC-Elec'!T68)</f>
        <v>155.56970406222356</v>
      </c>
      <c r="T138" s="88">
        <f>IF('3d_NC-Elec'!U68="-","-",'3d_NC-Elec'!U68)</f>
        <v>159.0216443385811</v>
      </c>
      <c r="U138" s="88" t="str">
        <f>IF('3d_NC-Elec'!V68="-","-",'3d_NC-Elec'!V68)</f>
        <v>-</v>
      </c>
      <c r="V138" s="88" t="str">
        <f>IF('3d_NC-Elec'!W68="-","-",'3d_NC-Elec'!W68)</f>
        <v>-</v>
      </c>
      <c r="W138" s="88" t="str">
        <f>IF('3d_NC-Elec'!X68="-","-",'3d_NC-Elec'!X68)</f>
        <v>-</v>
      </c>
      <c r="X138" s="88" t="str">
        <f>IF('3d_NC-Elec'!Y68="-","-",'3d_NC-Elec'!Y68)</f>
        <v>-</v>
      </c>
      <c r="Y138" s="88" t="str">
        <f>IF('3d_NC-Elec'!Z68="-","-",'3d_NC-Elec'!Z68)</f>
        <v>-</v>
      </c>
      <c r="Z138" s="88" t="str">
        <f>IF('3d_NC-Elec'!AA68="-","-",'3d_NC-Elec'!AA68)</f>
        <v>-</v>
      </c>
      <c r="AA138" s="138"/>
    </row>
    <row r="139" spans="1:27" s="140" customFormat="1" ht="11.25">
      <c r="A139" s="137">
        <v>5</v>
      </c>
      <c r="B139" s="87" t="s">
        <v>168</v>
      </c>
      <c r="C139" s="87" t="s">
        <v>136</v>
      </c>
      <c r="D139" s="157" t="s">
        <v>89</v>
      </c>
      <c r="E139" s="160"/>
      <c r="F139" s="139"/>
      <c r="G139" s="88">
        <f>IF('3f_CPIH'!C$16="-","-",'3g_OC_'!$E$10*('3f_CPIH'!C$16/'3f_CPIH'!$G$16))</f>
        <v>76.502677103718199</v>
      </c>
      <c r="H139" s="88">
        <f>IF('3f_CPIH'!D$16="-","-",'3g_OC_'!$E$10*('3f_CPIH'!D$16/'3f_CPIH'!$G$16))</f>
        <v>76.655835616438353</v>
      </c>
      <c r="I139" s="88">
        <f>IF('3f_CPIH'!E$16="-","-",'3g_OC_'!$E$10*('3f_CPIH'!E$16/'3f_CPIH'!$G$16))</f>
        <v>76.885573385518597</v>
      </c>
      <c r="J139" s="88">
        <f>IF('3f_CPIH'!F$16="-","-",'3g_OC_'!$E$10*('3f_CPIH'!F$16/'3f_CPIH'!$G$16))</f>
        <v>77.345048923679059</v>
      </c>
      <c r="K139" s="88">
        <f>IF('3f_CPIH'!G$16="-","-",'3g_OC_'!$E$10*('3f_CPIH'!G$16/'3f_CPIH'!$G$16))</f>
        <v>78.263999999999996</v>
      </c>
      <c r="L139" s="88">
        <f>IF('3f_CPIH'!H$16="-","-",'3g_OC_'!$E$10*('3f_CPIH'!H$16/'3f_CPIH'!$G$16))</f>
        <v>79.259530332681024</v>
      </c>
      <c r="M139" s="88">
        <f>IF('3f_CPIH'!I$16="-","-",'3g_OC_'!$E$10*('3f_CPIH'!I$16/'3f_CPIH'!$G$16))</f>
        <v>80.408219178082177</v>
      </c>
      <c r="N139" s="88">
        <f>IF('3f_CPIH'!J$16="-","-",'3g_OC_'!$E$10*('3f_CPIH'!J$16/'3f_CPIH'!$G$16))</f>
        <v>81.097432485322898</v>
      </c>
      <c r="O139" s="139"/>
      <c r="P139" s="88">
        <f>IF('3f_CPIH'!L$16="-","-",'3g_OC_'!$E$10*('3f_CPIH'!L$16/'3f_CPIH'!$G$16))</f>
        <v>81.097432485322898</v>
      </c>
      <c r="Q139" s="88">
        <f>IF('3f_CPIH'!M$16="-","-",'3g_OC_'!$E$10*('3f_CPIH'!M$16/'3f_CPIH'!$G$16))</f>
        <v>82.016383561643835</v>
      </c>
      <c r="R139" s="88">
        <f>IF('3f_CPIH'!N$16="-","-",'3g_OC_'!$E$10*('3f_CPIH'!N$16/'3f_CPIH'!$G$16))</f>
        <v>82.62901761252445</v>
      </c>
      <c r="S139" s="88">
        <f>IF('3f_CPIH'!O$16="-","-",'3g_OC_'!$E$10*('3f_CPIH'!O$16/'3f_CPIH'!$G$16))</f>
        <v>83.088493150684926</v>
      </c>
      <c r="T139" s="88">
        <f>IF('3f_CPIH'!P$16="-","-",'3g_OC_'!$E$10*('3f_CPIH'!P$16/'3f_CPIH'!$G$16))</f>
        <v>83.318230919765156</v>
      </c>
      <c r="U139" s="88" t="str">
        <f>IF('3f_CPIH'!Q$16="-","-",'3g_OC_'!$E$10*('3f_CPIH'!Q$16/'3f_CPIH'!$G$16))</f>
        <v>-</v>
      </c>
      <c r="V139" s="88" t="str">
        <f>IF('3f_CPIH'!R$16="-","-",'3g_OC_'!$E$10*('3f_CPIH'!R$16/'3f_CPIH'!$G$16))</f>
        <v>-</v>
      </c>
      <c r="W139" s="88" t="str">
        <f>IF('3f_CPIH'!S$16="-","-",'3g_OC_'!$E$10*('3f_CPIH'!S$16/'3f_CPIH'!$G$16))</f>
        <v>-</v>
      </c>
      <c r="X139" s="88" t="str">
        <f>IF('3f_CPIH'!T$16="-","-",'3g_OC_'!$E$10*('3f_CPIH'!T$16/'3f_CPIH'!$G$16))</f>
        <v>-</v>
      </c>
      <c r="Y139" s="88" t="str">
        <f>IF('3f_CPIH'!U$16="-","-",'3g_OC_'!$E$10*('3f_CPIH'!U$16/'3f_CPIH'!$G$16))</f>
        <v>-</v>
      </c>
      <c r="Z139" s="88" t="str">
        <f>IF('3f_CPIH'!V$16="-","-",'3g_OC_'!$E$10*('3f_CPIH'!V$16/'3f_CPIH'!$G$16))</f>
        <v>-</v>
      </c>
      <c r="AA139" s="138"/>
    </row>
    <row r="140" spans="1:27" s="140" customFormat="1" ht="11.25">
      <c r="A140" s="137">
        <v>6</v>
      </c>
      <c r="B140" s="87" t="s">
        <v>168</v>
      </c>
      <c r="C140" s="87" t="s">
        <v>137</v>
      </c>
      <c r="D140" s="157" t="s">
        <v>89</v>
      </c>
      <c r="E140" s="160"/>
      <c r="F140" s="139"/>
      <c r="G140" s="88" t="s">
        <v>132</v>
      </c>
      <c r="H140" s="88" t="s">
        <v>132</v>
      </c>
      <c r="I140" s="88" t="s">
        <v>132</v>
      </c>
      <c r="J140" s="88" t="s">
        <v>132</v>
      </c>
      <c r="K140" s="88">
        <f>IF('3h_SMNCC'!F$29="-","-",'3h_SMNCC'!F$29)</f>
        <v>0</v>
      </c>
      <c r="L140" s="88">
        <f>IF('3h_SMNCC'!G$29="-","-",'3h_SMNCC'!G$29)</f>
        <v>-0.18995176814939541</v>
      </c>
      <c r="M140" s="88">
        <f>IF('3h_SMNCC'!H$29="-","-",'3h_SMNCC'!H$29)</f>
        <v>2.3898674656215144</v>
      </c>
      <c r="N140" s="88">
        <f>IF('3h_SMNCC'!I$29="-","-",'3h_SMNCC'!I$29)</f>
        <v>2.4654635585146529</v>
      </c>
      <c r="O140" s="139"/>
      <c r="P140" s="88">
        <f>IF('3h_SMNCC'!K$29="-","-",'3h_SMNCC'!K$29)</f>
        <v>2.4654635585146529</v>
      </c>
      <c r="Q140" s="88">
        <f>IF('3h_SMNCC'!L$29="-","-",'3h_SMNCC'!L$29)</f>
        <v>4.8850955964817686</v>
      </c>
      <c r="R140" s="88">
        <f>IF('3h_SMNCC'!M$29="-","-",'3h_SMNCC'!M$29)</f>
        <v>4.7480163427765101</v>
      </c>
      <c r="S140" s="88">
        <f>IF('3h_SMNCC'!N$29="-","-",'3h_SMNCC'!N$29)</f>
        <v>7.093641997338695</v>
      </c>
      <c r="T140" s="88">
        <f>IF('3h_SMNCC'!O$29="-","-",'3h_SMNCC'!O$29)</f>
        <v>6.2155900817178944</v>
      </c>
      <c r="U140" s="88" t="str">
        <f>IF('3h_SMNCC'!P$29="-","-",'3h_SMNCC'!P$29)</f>
        <v>-</v>
      </c>
      <c r="V140" s="88" t="str">
        <f>IF('3h_SMNCC'!Q$29="-","-",'3h_SMNCC'!Q$29)</f>
        <v>-</v>
      </c>
      <c r="W140" s="88" t="str">
        <f>IF('3h_SMNCC'!R$29="-","-",'3h_SMNCC'!R$29)</f>
        <v>-</v>
      </c>
      <c r="X140" s="88" t="str">
        <f>IF('3h_SMNCC'!S$29="-","-",'3h_SMNCC'!S$29)</f>
        <v>-</v>
      </c>
      <c r="Y140" s="88" t="str">
        <f>IF('3h_SMNCC'!T$29="-","-",'3h_SMNCC'!T$29)</f>
        <v>-</v>
      </c>
      <c r="Z140" s="88" t="str">
        <f>IF('3h_SMNCC'!U$29="-","-",'3h_SMNCC'!U$29)</f>
        <v>-</v>
      </c>
      <c r="AA140" s="138"/>
    </row>
    <row r="141" spans="1:27" s="140" customFormat="1" ht="11.25">
      <c r="A141" s="137">
        <v>7</v>
      </c>
      <c r="B141" s="87" t="s">
        <v>168</v>
      </c>
      <c r="C141" s="87" t="s">
        <v>124</v>
      </c>
      <c r="D141" s="157" t="s">
        <v>89</v>
      </c>
      <c r="E141" s="160"/>
      <c r="F141" s="139"/>
      <c r="G141" s="88">
        <f>IF('3f_CPIH'!C$16="-","-",'3i_PPM'!$G$10*('3f_CPIH'!C$16/'3f_CPIH'!$G$16))</f>
        <v>23.857918590998043</v>
      </c>
      <c r="H141" s="88">
        <f>IF('3f_CPIH'!D$16="-","-",'3i_PPM'!$G$10*('3f_CPIH'!D$16/'3f_CPIH'!$G$16))</f>
        <v>23.905682191780819</v>
      </c>
      <c r="I141" s="88">
        <f>IF('3f_CPIH'!E$16="-","-",'3i_PPM'!$G$10*('3f_CPIH'!E$16/'3f_CPIH'!$G$16))</f>
        <v>23.977327592954992</v>
      </c>
      <c r="J141" s="88">
        <f>IF('3f_CPIH'!F$16="-","-",'3i_PPM'!$G$10*('3f_CPIH'!F$16/'3f_CPIH'!$G$16))</f>
        <v>24.120618395303325</v>
      </c>
      <c r="K141" s="88">
        <f>IF('3f_CPIH'!G$16="-","-",'3i_PPM'!$G$10*('3f_CPIH'!G$16/'3f_CPIH'!$G$16))</f>
        <v>24.4072</v>
      </c>
      <c r="L141" s="88">
        <f>IF('3f_CPIH'!H$16="-","-",'3i_PPM'!$G$10*('3f_CPIH'!H$16/'3f_CPIH'!$G$16))</f>
        <v>24.717663405088064</v>
      </c>
      <c r="M141" s="88">
        <f>IF('3f_CPIH'!I$16="-","-",'3i_PPM'!$G$10*('3f_CPIH'!I$16/'3f_CPIH'!$G$16))</f>
        <v>25.075890410958902</v>
      </c>
      <c r="N141" s="88">
        <f>IF('3f_CPIH'!J$16="-","-",'3i_PPM'!$G$10*('3f_CPIH'!J$16/'3f_CPIH'!$G$16))</f>
        <v>25.290826614481411</v>
      </c>
      <c r="O141" s="139"/>
      <c r="P141" s="88">
        <f>IF('3f_CPIH'!L$16="-","-",'3i_PPM'!$G$10*('3f_CPIH'!L$16/'3f_CPIH'!$G$16))</f>
        <v>25.290826614481411</v>
      </c>
      <c r="Q141" s="88">
        <f>IF('3f_CPIH'!M$16="-","-",'3i_PPM'!$G$10*('3f_CPIH'!M$16/'3f_CPIH'!$G$16))</f>
        <v>25.577408219178082</v>
      </c>
      <c r="R141" s="88">
        <f>IF('3f_CPIH'!N$16="-","-",'3i_PPM'!$G$10*('3f_CPIH'!N$16/'3f_CPIH'!$G$16))</f>
        <v>25.768462622309197</v>
      </c>
      <c r="S141" s="88">
        <f>IF('3f_CPIH'!O$16="-","-",'3i_PPM'!$G$10*('3f_CPIH'!O$16/'3f_CPIH'!$G$16))</f>
        <v>25.911753424657533</v>
      </c>
      <c r="T141" s="88">
        <f>IF('3f_CPIH'!P$16="-","-",'3i_PPM'!$G$10*('3f_CPIH'!P$16/'3f_CPIH'!$G$16))</f>
        <v>25.983398825831699</v>
      </c>
      <c r="U141" s="88" t="str">
        <f>IF('3f_CPIH'!Q$16="-","-",'3i_PPM'!$G$10*('3f_CPIH'!Q$16/'3f_CPIH'!$G$16))</f>
        <v>-</v>
      </c>
      <c r="V141" s="88" t="str">
        <f>IF('3f_CPIH'!R$16="-","-",'3i_PPM'!$G$10*('3f_CPIH'!R$16/'3f_CPIH'!$G$16))</f>
        <v>-</v>
      </c>
      <c r="W141" s="88" t="str">
        <f>IF('3f_CPIH'!S$16="-","-",'3i_PPM'!$G$10*('3f_CPIH'!S$16/'3f_CPIH'!$G$16))</f>
        <v>-</v>
      </c>
      <c r="X141" s="88" t="str">
        <f>IF('3f_CPIH'!T$16="-","-",'3i_PPM'!$G$10*('3f_CPIH'!T$16/'3f_CPIH'!$G$16))</f>
        <v>-</v>
      </c>
      <c r="Y141" s="88" t="str">
        <f>IF('3f_CPIH'!U$16="-","-",'3i_PPM'!$G$10*('3f_CPIH'!U$16/'3f_CPIH'!$G$16))</f>
        <v>-</v>
      </c>
      <c r="Z141" s="88" t="str">
        <f>IF('3f_CPIH'!V$16="-","-",'3i_PPM'!$G$10*('3f_CPIH'!V$16/'3f_CPIH'!$G$16))</f>
        <v>-</v>
      </c>
      <c r="AA141" s="138"/>
    </row>
    <row r="142" spans="1:27" s="140" customFormat="1" ht="11.25">
      <c r="A142" s="137">
        <v>9</v>
      </c>
      <c r="B142" s="87" t="s">
        <v>138</v>
      </c>
      <c r="C142" s="87" t="s">
        <v>222</v>
      </c>
      <c r="D142" s="157" t="s">
        <v>89</v>
      </c>
      <c r="E142" s="160"/>
      <c r="F142" s="139"/>
      <c r="G142" s="88">
        <f>IF(G135="-","-",SUM(G135:G141)*'3j_EBIT'!$E$10)</f>
        <v>11.252705866973127</v>
      </c>
      <c r="H142" s="88">
        <f>IF(H135="-","-",SUM(H135:H141)*'3j_EBIT'!$E$10)</f>
        <v>10.750372904868525</v>
      </c>
      <c r="I142" s="88">
        <f>IF(I135="-","-",SUM(I135:I141)*'3j_EBIT'!$E$10)</f>
        <v>11.076853186907311</v>
      </c>
      <c r="J142" s="88">
        <f>IF(J135="-","-",SUM(J135:J141)*'3j_EBIT'!$E$10)</f>
        <v>10.857471317593932</v>
      </c>
      <c r="K142" s="88">
        <f>IF(K135="-","-",SUM(K135:K141)*'3j_EBIT'!$E$10)</f>
        <v>11.718612115684946</v>
      </c>
      <c r="L142" s="88">
        <f>IF(L135="-","-",SUM(L135:L141)*'3j_EBIT'!$E$10)</f>
        <v>11.571579804993863</v>
      </c>
      <c r="M142" s="88">
        <f>IF(M135="-","-",SUM(M135:M141)*'3j_EBIT'!$E$10)</f>
        <v>12.751628626971304</v>
      </c>
      <c r="N142" s="88">
        <f>IF(N135="-","-",SUM(N135:N141)*'3j_EBIT'!$E$10)</f>
        <v>13.222886874556234</v>
      </c>
      <c r="O142" s="139"/>
      <c r="P142" s="88">
        <f>IF(P135="-","-",SUM(P135:P141)*'3j_EBIT'!$E$10)</f>
        <v>13.222886874556234</v>
      </c>
      <c r="Q142" s="88">
        <f>IF(Q135="-","-",SUM(Q135:Q141)*'3j_EBIT'!$E$10)</f>
        <v>14.714256090066801</v>
      </c>
      <c r="R142" s="88">
        <f>IF(R135="-","-",SUM(R135:R141)*'3j_EBIT'!$E$10)</f>
        <v>14.172246414877643</v>
      </c>
      <c r="S142" s="88">
        <f>IF(S135="-","-",SUM(S135:S141)*'3j_EBIT'!$E$10)</f>
        <v>14.183957344238916</v>
      </c>
      <c r="T142" s="88">
        <f>IF(T135="-","-",SUM(T135:T141)*'3j_EBIT'!$E$10)</f>
        <v>13.517494714702314</v>
      </c>
      <c r="U142" s="88" t="str">
        <f>IF(U135="-","-",SUM(U135:U141)*'3j_EBIT'!$E$10)</f>
        <v>-</v>
      </c>
      <c r="V142" s="88" t="str">
        <f>IF(V135="-","-",SUM(V135:V141)*'3j_EBIT'!$E$10)</f>
        <v>-</v>
      </c>
      <c r="W142" s="88" t="str">
        <f>IF(W135="-","-",SUM(W135:W141)*'3j_EBIT'!$E$10)</f>
        <v>-</v>
      </c>
      <c r="X142" s="88" t="str">
        <f>IF(X135="-","-",SUM(X135:X141)*'3j_EBIT'!$E$10)</f>
        <v>-</v>
      </c>
      <c r="Y142" s="88" t="str">
        <f>IF(Y135="-","-",SUM(Y135:Y141)*'3j_EBIT'!$E$10)</f>
        <v>-</v>
      </c>
      <c r="Z142" s="88" t="str">
        <f>IF(Z135="-","-",SUM(Z135:Z141)*'3j_EBIT'!$E$10)</f>
        <v>-</v>
      </c>
      <c r="AA142" s="138"/>
    </row>
    <row r="143" spans="1:27" s="140" customFormat="1" ht="11.25">
      <c r="A143" s="137">
        <v>10</v>
      </c>
      <c r="B143" s="87" t="s">
        <v>223</v>
      </c>
      <c r="C143" s="161" t="s">
        <v>224</v>
      </c>
      <c r="D143" s="157" t="s">
        <v>89</v>
      </c>
      <c r="E143" s="150"/>
      <c r="F143" s="139"/>
      <c r="G143" s="88">
        <f>IF(G135="-","-",SUM(G135:G137,G139:G142)*'3k_HAP'!$E$11)</f>
        <v>6.756034485624947</v>
      </c>
      <c r="H143" s="88">
        <f>IF(H135="-","-",SUM(H135:H137,H139:H142)*'3k_HAP'!$E$11)</f>
        <v>6.3541411982639175</v>
      </c>
      <c r="I143" s="88">
        <f>IF(I135="-","-",SUM(I135:I137,I139:I142)*'3k_HAP'!$E$11)</f>
        <v>6.3892612737469525</v>
      </c>
      <c r="J143" s="88">
        <f>IF(J135="-","-",SUM(J135:J137,J139:J142)*'3k_HAP'!$E$11)</f>
        <v>6.2313465840833011</v>
      </c>
      <c r="K143" s="88">
        <f>IF(K135="-","-",SUM(K135:K137,K139:K142)*'3k_HAP'!$E$11)</f>
        <v>7.0452453473391294</v>
      </c>
      <c r="L143" s="88">
        <f>IF(L135="-","-",SUM(L135:L137,L139:L142)*'3k_HAP'!$E$11)</f>
        <v>6.9141954592606369</v>
      </c>
      <c r="M143" s="88">
        <f>IF(M135="-","-",SUM(M135:M137,M139:M142)*'3k_HAP'!$E$11)</f>
        <v>7.7117354945225545</v>
      </c>
      <c r="N143" s="88">
        <f>IF(N135="-","-",SUM(N135:N137,N139:N142)*'3k_HAP'!$E$11)</f>
        <v>8.0826916079891493</v>
      </c>
      <c r="O143" s="139"/>
      <c r="P143" s="88">
        <f>IF(P135="-","-",SUM(P135:P137,P139:P142)*'3k_HAP'!$E$11)</f>
        <v>8.0826916079891493</v>
      </c>
      <c r="Q143" s="88">
        <f>IF(Q135="-","-",SUM(Q135:Q137,Q139:Q142)*'3k_HAP'!$E$11)</f>
        <v>9.1106807209239378</v>
      </c>
      <c r="R143" s="88">
        <f>IF(R135="-","-",SUM(R135:R137,R139:R142)*'3k_HAP'!$E$11)</f>
        <v>8.6750668622183706</v>
      </c>
      <c r="S143" s="88">
        <f>IF(S135="-","-",SUM(S135:S137,S139:S142)*'3k_HAP'!$E$11)</f>
        <v>8.6521583680621053</v>
      </c>
      <c r="T143" s="88">
        <f>IF(T135="-","-",SUM(T135:T137,T139:T142)*'3k_HAP'!$E$11)</f>
        <v>8.0880566510753251</v>
      </c>
      <c r="U143" s="88" t="str">
        <f>IF(U135="-","-",SUM(U135:U137,U139:U142)*'3k_HAP'!$E$11)</f>
        <v>-</v>
      </c>
      <c r="V143" s="88" t="str">
        <f>IF(V135="-","-",SUM(V135:V137,V139:V142)*'3k_HAP'!$E$11)</f>
        <v>-</v>
      </c>
      <c r="W143" s="88" t="str">
        <f>IF(W135="-","-",SUM(W135:W137,W139:W142)*'3k_HAP'!$E$11)</f>
        <v>-</v>
      </c>
      <c r="X143" s="88" t="str">
        <f>IF(X135="-","-",SUM(X135:X137,X139:X142)*'3k_HAP'!$E$11)</f>
        <v>-</v>
      </c>
      <c r="Y143" s="88" t="str">
        <f>IF(Y135="-","-",SUM(Y135:Y137,Y139:Y142)*'3k_HAP'!$E$11)</f>
        <v>-</v>
      </c>
      <c r="Z143" s="88" t="str">
        <f>IF(Z135="-","-",SUM(Z135:Z137,Z139:Z142)*'3k_HAP'!$E$11)</f>
        <v>-</v>
      </c>
      <c r="AA143" s="138"/>
    </row>
    <row r="144" spans="1:27" s="140" customFormat="1" ht="11.25">
      <c r="A144" s="137">
        <v>11</v>
      </c>
      <c r="B144" s="87" t="s">
        <v>225</v>
      </c>
      <c r="C144" s="162" t="str">
        <f>B144&amp;"_"&amp;D144</f>
        <v>Total_Southern Scotland</v>
      </c>
      <c r="D144" s="157" t="s">
        <v>89</v>
      </c>
      <c r="E144" s="136"/>
      <c r="F144" s="139"/>
      <c r="G144" s="88">
        <f t="shared" ref="G144:N144" si="24">IF(G135="-","-",SUM(G135:G143))</f>
        <v>599.00346706537823</v>
      </c>
      <c r="H144" s="88">
        <f t="shared" si="24"/>
        <v>572.16300774566275</v>
      </c>
      <c r="I144" s="88">
        <f t="shared" si="24"/>
        <v>589.3812934624774</v>
      </c>
      <c r="J144" s="88">
        <f t="shared" si="24"/>
        <v>577.67696936770017</v>
      </c>
      <c r="K144" s="88">
        <f t="shared" si="24"/>
        <v>623.8140493096239</v>
      </c>
      <c r="L144" s="88">
        <f t="shared" si="24"/>
        <v>615.94445995001786</v>
      </c>
      <c r="M144" s="88">
        <f t="shared" si="24"/>
        <v>678.84980706714157</v>
      </c>
      <c r="N144" s="88">
        <f t="shared" si="24"/>
        <v>704.02381859800573</v>
      </c>
      <c r="O144" s="139"/>
      <c r="P144" s="88">
        <f t="shared" ref="P144:Z144" si="25">IF(P135="-","-",SUM(P135:P143))</f>
        <v>704.02381859800573</v>
      </c>
      <c r="Q144" s="88">
        <f t="shared" si="25"/>
        <v>783.54489189498497</v>
      </c>
      <c r="R144" s="88">
        <f t="shared" si="25"/>
        <v>754.58246480939897</v>
      </c>
      <c r="S144" s="88">
        <f t="shared" si="25"/>
        <v>755.17592076387666</v>
      </c>
      <c r="T144" s="88">
        <f t="shared" si="25"/>
        <v>719.53485303359651</v>
      </c>
      <c r="U144" s="88" t="str">
        <f t="shared" si="25"/>
        <v>-</v>
      </c>
      <c r="V144" s="88" t="str">
        <f t="shared" si="25"/>
        <v>-</v>
      </c>
      <c r="W144" s="88" t="str">
        <f t="shared" si="25"/>
        <v>-</v>
      </c>
      <c r="X144" s="88" t="str">
        <f t="shared" si="25"/>
        <v>-</v>
      </c>
      <c r="Y144" s="88" t="str">
        <f t="shared" si="25"/>
        <v>-</v>
      </c>
      <c r="Z144" s="88" t="str">
        <f t="shared" si="25"/>
        <v>-</v>
      </c>
      <c r="AA144" s="138"/>
    </row>
    <row r="145" spans="1:27" s="140" customFormat="1" ht="11.25">
      <c r="A145" s="137">
        <v>1</v>
      </c>
      <c r="B145" s="152" t="s">
        <v>155</v>
      </c>
      <c r="C145" s="163" t="s">
        <v>131</v>
      </c>
      <c r="D145" s="158" t="s">
        <v>87</v>
      </c>
      <c r="E145" s="154"/>
      <c r="F145" s="139"/>
      <c r="G145" s="155">
        <f>IF('3a_DF'!H40="-","-",'3a_DF'!H40)</f>
        <v>259.78792061062313</v>
      </c>
      <c r="H145" s="155">
        <f>IF('3a_DF'!I40="-","-",'3a_DF'!I40)</f>
        <v>232.55676365062476</v>
      </c>
      <c r="I145" s="155">
        <f>IF('3a_DF'!J40="-","-",'3a_DF'!J40)</f>
        <v>209.70770556402789</v>
      </c>
      <c r="J145" s="155">
        <f>IF('3a_DF'!K40="-","-",'3a_DF'!K40)</f>
        <v>199.75146172158165</v>
      </c>
      <c r="K145" s="155">
        <f>IF('3a_DF'!L40="-","-",'3a_DF'!L40)</f>
        <v>233.10971800067304</v>
      </c>
      <c r="L145" s="155">
        <f>IF('3a_DF'!M40="-","-",'3a_DF'!M40)</f>
        <v>224.48650586149321</v>
      </c>
      <c r="M145" s="155">
        <f>IF('3a_DF'!N40="-","-",'3a_DF'!N40)</f>
        <v>233.65619688488857</v>
      </c>
      <c r="N145" s="155">
        <f>IF('3a_DF'!O40="-","-",'3a_DF'!O40)</f>
        <v>260.78108236612672</v>
      </c>
      <c r="O145" s="139"/>
      <c r="P145" s="155">
        <f>IF('3a_DF'!Q40="-","-",'3a_DF'!Q40)</f>
        <v>260.78108236612672</v>
      </c>
      <c r="Q145" s="155">
        <f>IF('3a_DF'!R40="-","-",'3a_DF'!R40)</f>
        <v>299.68071913551825</v>
      </c>
      <c r="R145" s="155">
        <f>IF('3a_DF'!S40="-","-",'3a_DF'!S40)</f>
        <v>267.1581297682124</v>
      </c>
      <c r="S145" s="155">
        <f>IF('3a_DF'!T40="-","-",'3a_DF'!T40)</f>
        <v>243.03747291725824</v>
      </c>
      <c r="T145" s="155">
        <f>IF('3a_DF'!U40="-","-",'3a_DF'!U40)</f>
        <v>204.81995810606173</v>
      </c>
      <c r="U145" s="155" t="str">
        <f>IF('3a_DF'!V40="-","-",'3a_DF'!V40)</f>
        <v>-</v>
      </c>
      <c r="V145" s="155" t="str">
        <f>IF('3a_DF'!W40="-","-",'3a_DF'!W40)</f>
        <v>-</v>
      </c>
      <c r="W145" s="155" t="str">
        <f>IF('3a_DF'!X40="-","-",'3a_DF'!X40)</f>
        <v>-</v>
      </c>
      <c r="X145" s="155" t="str">
        <f>IF('3a_DF'!Y40="-","-",'3a_DF'!Y40)</f>
        <v>-</v>
      </c>
      <c r="Y145" s="155" t="str">
        <f>IF('3a_DF'!Z40="-","-",'3a_DF'!Z40)</f>
        <v>-</v>
      </c>
      <c r="Z145" s="155" t="str">
        <f>IF('3a_DF'!AA40="-","-",'3a_DF'!AA40)</f>
        <v>-</v>
      </c>
      <c r="AA145" s="138"/>
    </row>
    <row r="146" spans="1:27" s="140" customFormat="1" ht="11.25">
      <c r="A146" s="137">
        <v>2</v>
      </c>
      <c r="B146" s="152" t="s">
        <v>155</v>
      </c>
      <c r="C146" s="163" t="s">
        <v>133</v>
      </c>
      <c r="D146" s="158" t="s">
        <v>87</v>
      </c>
      <c r="E146" s="154"/>
      <c r="F146" s="139"/>
      <c r="G146" s="155">
        <f>IF('3b_CM'!G40="-","-",'3b_CM'!G40)</f>
        <v>5.9810111338353213E-2</v>
      </c>
      <c r="H146" s="155">
        <f>IF('3b_CM'!H40="-","-",'3b_CM'!H40)</f>
        <v>8.9715167007529809E-2</v>
      </c>
      <c r="I146" s="155">
        <f>IF('3b_CM'!I40="-","-",'3b_CM'!I40)</f>
        <v>0.2825033080682014</v>
      </c>
      <c r="J146" s="155">
        <f>IF('3b_CM'!J40="-","-",'3b_CM'!J40)</f>
        <v>0.28729179422699846</v>
      </c>
      <c r="K146" s="155">
        <f>IF('3b_CM'!K40="-","-",'3b_CM'!K40)</f>
        <v>3.6899164985295574</v>
      </c>
      <c r="L146" s="155">
        <f>IF('3b_CM'!L40="-","-",'3b_CM'!L40)</f>
        <v>3.5795918624627601</v>
      </c>
      <c r="M146" s="155">
        <f>IF('3b_CM'!M40="-","-",'3b_CM'!M40)</f>
        <v>12.14064704031469</v>
      </c>
      <c r="N146" s="155">
        <f>IF('3b_CM'!N40="-","-",'3b_CM'!N40)</f>
        <v>11.54124441590206</v>
      </c>
      <c r="O146" s="139"/>
      <c r="P146" s="155">
        <f>IF('3b_CM'!P40="-","-",'3b_CM'!P40)</f>
        <v>11.54124441590206</v>
      </c>
      <c r="Q146" s="155">
        <f>IF('3b_CM'!Q40="-","-",'3b_CM'!Q40)</f>
        <v>15.283756412106852</v>
      </c>
      <c r="R146" s="155">
        <f>IF('3b_CM'!R40="-","-",'3b_CM'!R40)</f>
        <v>14.600022184893897</v>
      </c>
      <c r="S146" s="155">
        <f>IF('3b_CM'!S40="-","-",'3b_CM'!S40)</f>
        <v>17.309672761263766</v>
      </c>
      <c r="T146" s="155">
        <f>IF('3b_CM'!T40="-","-",'3b_CM'!T40)</f>
        <v>17.686863223320724</v>
      </c>
      <c r="U146" s="155" t="str">
        <f>IF('3b_CM'!U40="-","-",'3b_CM'!U40)</f>
        <v>-</v>
      </c>
      <c r="V146" s="155" t="str">
        <f>IF('3b_CM'!V40="-","-",'3b_CM'!V40)</f>
        <v>-</v>
      </c>
      <c r="W146" s="155" t="str">
        <f>IF('3b_CM'!W40="-","-",'3b_CM'!W40)</f>
        <v>-</v>
      </c>
      <c r="X146" s="155" t="str">
        <f>IF('3b_CM'!X40="-","-",'3b_CM'!X40)</f>
        <v>-</v>
      </c>
      <c r="Y146" s="155" t="str">
        <f>IF('3b_CM'!Y40="-","-",'3b_CM'!Y40)</f>
        <v>-</v>
      </c>
      <c r="Z146" s="155" t="str">
        <f>IF('3b_CM'!Z40="-","-",'3b_CM'!Z40)</f>
        <v>-</v>
      </c>
      <c r="AA146" s="138"/>
    </row>
    <row r="147" spans="1:27" s="140" customFormat="1" ht="11.25">
      <c r="A147" s="137">
        <v>3</v>
      </c>
      <c r="B147" s="152" t="s">
        <v>220</v>
      </c>
      <c r="C147" s="163" t="s">
        <v>134</v>
      </c>
      <c r="D147" s="158" t="s">
        <v>87</v>
      </c>
      <c r="E147" s="154"/>
      <c r="F147" s="139"/>
      <c r="G147" s="155">
        <f>IF('3c_PC'!G41="-","-",'3c_PC'!G41)</f>
        <v>90.747247800818172</v>
      </c>
      <c r="H147" s="155">
        <f>IF('3c_PC'!H41="-","-",'3c_PC'!H41)</f>
        <v>90.719904220854062</v>
      </c>
      <c r="I147" s="155">
        <f>IF('3c_PC'!I41="-","-",'3c_PC'!I41)</f>
        <v>115.08877749988251</v>
      </c>
      <c r="J147" s="155">
        <f>IF('3c_PC'!J41="-","-",'3c_PC'!J41)</f>
        <v>113.83865354410425</v>
      </c>
      <c r="K147" s="155">
        <f>IF('3c_PC'!K41="-","-",'3c_PC'!K41)</f>
        <v>130.671115666291</v>
      </c>
      <c r="L147" s="155">
        <f>IF('3c_PC'!L41="-","-",'3c_PC'!L41)</f>
        <v>129.4565054808383</v>
      </c>
      <c r="M147" s="155">
        <f>IF('3c_PC'!M41="-","-",'3c_PC'!M41)</f>
        <v>157.69282082388395</v>
      </c>
      <c r="N147" s="155">
        <f>IF('3c_PC'!N41="-","-",'3c_PC'!N41)</f>
        <v>154.86881771839742</v>
      </c>
      <c r="O147" s="139"/>
      <c r="P147" s="155">
        <f>IF('3c_PC'!P41="-","-",'3c_PC'!P41)</f>
        <v>154.86881771839742</v>
      </c>
      <c r="Q147" s="155">
        <f>IF('3c_PC'!Q41="-","-",'3c_PC'!Q41)</f>
        <v>173.08893650573484</v>
      </c>
      <c r="R147" s="155">
        <f>IF('3c_PC'!R41="-","-",'3c_PC'!R41)</f>
        <v>175.65750397556974</v>
      </c>
      <c r="S147" s="155">
        <f>IF('3c_PC'!S41="-","-",'3c_PC'!S41)</f>
        <v>191.13834532083396</v>
      </c>
      <c r="T147" s="155">
        <f>IF('3c_PC'!T41="-","-",'3c_PC'!T41)</f>
        <v>194.9534118206069</v>
      </c>
      <c r="U147" s="155" t="str">
        <f>IF('3c_PC'!U41="-","-",'3c_PC'!U41)</f>
        <v>-</v>
      </c>
      <c r="V147" s="155" t="str">
        <f>IF('3c_PC'!V41="-","-",'3c_PC'!V41)</f>
        <v>-</v>
      </c>
      <c r="W147" s="155" t="str">
        <f>IF('3c_PC'!W41="-","-",'3c_PC'!W41)</f>
        <v>-</v>
      </c>
      <c r="X147" s="155" t="str">
        <f>IF('3c_PC'!X41="-","-",'3c_PC'!X41)</f>
        <v>-</v>
      </c>
      <c r="Y147" s="155" t="str">
        <f>IF('3c_PC'!Y41="-","-",'3c_PC'!Y41)</f>
        <v>-</v>
      </c>
      <c r="Z147" s="155" t="str">
        <f>IF('3c_PC'!Z41="-","-",'3c_PC'!Z41)</f>
        <v>-</v>
      </c>
      <c r="AA147" s="138"/>
    </row>
    <row r="148" spans="1:27" s="140" customFormat="1" ht="11.25">
      <c r="A148" s="137">
        <v>4</v>
      </c>
      <c r="B148" s="152" t="s">
        <v>221</v>
      </c>
      <c r="C148" s="163" t="s">
        <v>135</v>
      </c>
      <c r="D148" s="158" t="s">
        <v>87</v>
      </c>
      <c r="E148" s="154"/>
      <c r="F148" s="139"/>
      <c r="G148" s="155">
        <f>IF('3d_NC-Elec'!H69="-","-",'3d_NC-Elec'!H69)</f>
        <v>160.96862231984301</v>
      </c>
      <c r="H148" s="155">
        <f>IF('3d_NC-Elec'!I69="-","-",'3d_NC-Elec'!I69)</f>
        <v>161.98287392634072</v>
      </c>
      <c r="I148" s="155">
        <f>IF('3d_NC-Elec'!J69="-","-",'3d_NC-Elec'!J69)</f>
        <v>189.20752718980827</v>
      </c>
      <c r="J148" s="155">
        <f>IF('3d_NC-Elec'!K69="-","-",'3d_NC-Elec'!K69)</f>
        <v>188.44467322566766</v>
      </c>
      <c r="K148" s="155">
        <f>IF('3d_NC-Elec'!L69="-","-",'3d_NC-Elec'!L69)</f>
        <v>189.29577404168177</v>
      </c>
      <c r="L148" s="155">
        <f>IF('3d_NC-Elec'!M69="-","-",'3d_NC-Elec'!M69)</f>
        <v>190.51167316169997</v>
      </c>
      <c r="M148" s="155">
        <f>IF('3d_NC-Elec'!N69="-","-",'3d_NC-Elec'!N69)</f>
        <v>180.82740656863106</v>
      </c>
      <c r="N148" s="155">
        <f>IF('3d_NC-Elec'!O69="-","-",'3d_NC-Elec'!O69)</f>
        <v>180.29816618803244</v>
      </c>
      <c r="O148" s="139"/>
      <c r="P148" s="155">
        <f>IF('3d_NC-Elec'!Q69="-","-",'3d_NC-Elec'!Q69)</f>
        <v>180.29816618803244</v>
      </c>
      <c r="Q148" s="155">
        <f>IF('3d_NC-Elec'!R69="-","-",'3d_NC-Elec'!R69)</f>
        <v>183.4942549061106</v>
      </c>
      <c r="R148" s="155">
        <f>IF('3d_NC-Elec'!S69="-","-",'3d_NC-Elec'!S69)</f>
        <v>184.72349054843647</v>
      </c>
      <c r="S148" s="155">
        <f>IF('3d_NC-Elec'!T69="-","-",'3d_NC-Elec'!T69)</f>
        <v>194.67233622711166</v>
      </c>
      <c r="T148" s="155">
        <f>IF('3d_NC-Elec'!U69="-","-",'3d_NC-Elec'!U69)</f>
        <v>198.39681797898018</v>
      </c>
      <c r="U148" s="155" t="str">
        <f>IF('3d_NC-Elec'!V69="-","-",'3d_NC-Elec'!V69)</f>
        <v>-</v>
      </c>
      <c r="V148" s="155" t="str">
        <f>IF('3d_NC-Elec'!W69="-","-",'3d_NC-Elec'!W69)</f>
        <v>-</v>
      </c>
      <c r="W148" s="155" t="str">
        <f>IF('3d_NC-Elec'!X69="-","-",'3d_NC-Elec'!X69)</f>
        <v>-</v>
      </c>
      <c r="X148" s="155" t="str">
        <f>IF('3d_NC-Elec'!Y69="-","-",'3d_NC-Elec'!Y69)</f>
        <v>-</v>
      </c>
      <c r="Y148" s="155" t="str">
        <f>IF('3d_NC-Elec'!Z69="-","-",'3d_NC-Elec'!Z69)</f>
        <v>-</v>
      </c>
      <c r="Z148" s="155" t="str">
        <f>IF('3d_NC-Elec'!AA69="-","-",'3d_NC-Elec'!AA69)</f>
        <v>-</v>
      </c>
      <c r="AA148" s="138"/>
    </row>
    <row r="149" spans="1:27" s="140" customFormat="1" ht="11.25">
      <c r="A149" s="137">
        <v>5</v>
      </c>
      <c r="B149" s="152" t="s">
        <v>168</v>
      </c>
      <c r="C149" s="163" t="s">
        <v>136</v>
      </c>
      <c r="D149" s="158" t="s">
        <v>87</v>
      </c>
      <c r="E149" s="154"/>
      <c r="F149" s="139"/>
      <c r="G149" s="155">
        <f>IF('3f_CPIH'!C$16="-","-",'3g_OC_'!$E$10*('3f_CPIH'!C$16/'3f_CPIH'!$G$16))</f>
        <v>76.502677103718199</v>
      </c>
      <c r="H149" s="155">
        <f>IF('3f_CPIH'!D$16="-","-",'3g_OC_'!$E$10*('3f_CPIH'!D$16/'3f_CPIH'!$G$16))</f>
        <v>76.655835616438353</v>
      </c>
      <c r="I149" s="155">
        <f>IF('3f_CPIH'!E$16="-","-",'3g_OC_'!$E$10*('3f_CPIH'!E$16/'3f_CPIH'!$G$16))</f>
        <v>76.885573385518597</v>
      </c>
      <c r="J149" s="155">
        <f>IF('3f_CPIH'!F$16="-","-",'3g_OC_'!$E$10*('3f_CPIH'!F$16/'3f_CPIH'!$G$16))</f>
        <v>77.345048923679059</v>
      </c>
      <c r="K149" s="155">
        <f>IF('3f_CPIH'!G$16="-","-",'3g_OC_'!$E$10*('3f_CPIH'!G$16/'3f_CPIH'!$G$16))</f>
        <v>78.263999999999996</v>
      </c>
      <c r="L149" s="155">
        <f>IF('3f_CPIH'!H$16="-","-",'3g_OC_'!$E$10*('3f_CPIH'!H$16/'3f_CPIH'!$G$16))</f>
        <v>79.259530332681024</v>
      </c>
      <c r="M149" s="155">
        <f>IF('3f_CPIH'!I$16="-","-",'3g_OC_'!$E$10*('3f_CPIH'!I$16/'3f_CPIH'!$G$16))</f>
        <v>80.408219178082177</v>
      </c>
      <c r="N149" s="155">
        <f>IF('3f_CPIH'!J$16="-","-",'3g_OC_'!$E$10*('3f_CPIH'!J$16/'3f_CPIH'!$G$16))</f>
        <v>81.097432485322898</v>
      </c>
      <c r="O149" s="139"/>
      <c r="P149" s="155">
        <f>IF('3f_CPIH'!L$16="-","-",'3g_OC_'!$E$10*('3f_CPIH'!L$16/'3f_CPIH'!$G$16))</f>
        <v>81.097432485322898</v>
      </c>
      <c r="Q149" s="155">
        <f>IF('3f_CPIH'!M$16="-","-",'3g_OC_'!$E$10*('3f_CPIH'!M$16/'3f_CPIH'!$G$16))</f>
        <v>82.016383561643835</v>
      </c>
      <c r="R149" s="155">
        <f>IF('3f_CPIH'!N$16="-","-",'3g_OC_'!$E$10*('3f_CPIH'!N$16/'3f_CPIH'!$G$16))</f>
        <v>82.62901761252445</v>
      </c>
      <c r="S149" s="155">
        <f>IF('3f_CPIH'!O$16="-","-",'3g_OC_'!$E$10*('3f_CPIH'!O$16/'3f_CPIH'!$G$16))</f>
        <v>83.088493150684926</v>
      </c>
      <c r="T149" s="155">
        <f>IF('3f_CPIH'!P$16="-","-",'3g_OC_'!$E$10*('3f_CPIH'!P$16/'3f_CPIH'!$G$16))</f>
        <v>83.318230919765156</v>
      </c>
      <c r="U149" s="155" t="str">
        <f>IF('3f_CPIH'!Q$16="-","-",'3g_OC_'!$E$10*('3f_CPIH'!Q$16/'3f_CPIH'!$G$16))</f>
        <v>-</v>
      </c>
      <c r="V149" s="155" t="str">
        <f>IF('3f_CPIH'!R$16="-","-",'3g_OC_'!$E$10*('3f_CPIH'!R$16/'3f_CPIH'!$G$16))</f>
        <v>-</v>
      </c>
      <c r="W149" s="155" t="str">
        <f>IF('3f_CPIH'!S$16="-","-",'3g_OC_'!$E$10*('3f_CPIH'!S$16/'3f_CPIH'!$G$16))</f>
        <v>-</v>
      </c>
      <c r="X149" s="155" t="str">
        <f>IF('3f_CPIH'!T$16="-","-",'3g_OC_'!$E$10*('3f_CPIH'!T$16/'3f_CPIH'!$G$16))</f>
        <v>-</v>
      </c>
      <c r="Y149" s="155" t="str">
        <f>IF('3f_CPIH'!U$16="-","-",'3g_OC_'!$E$10*('3f_CPIH'!U$16/'3f_CPIH'!$G$16))</f>
        <v>-</v>
      </c>
      <c r="Z149" s="155" t="str">
        <f>IF('3f_CPIH'!V$16="-","-",'3g_OC_'!$E$10*('3f_CPIH'!V$16/'3f_CPIH'!$G$16))</f>
        <v>-</v>
      </c>
      <c r="AA149" s="138"/>
    </row>
    <row r="150" spans="1:27" s="140" customFormat="1" ht="11.25">
      <c r="A150" s="137">
        <v>6</v>
      </c>
      <c r="B150" s="152" t="s">
        <v>168</v>
      </c>
      <c r="C150" s="163" t="s">
        <v>137</v>
      </c>
      <c r="D150" s="158" t="s">
        <v>87</v>
      </c>
      <c r="E150" s="154"/>
      <c r="F150" s="139"/>
      <c r="G150" s="155" t="s">
        <v>132</v>
      </c>
      <c r="H150" s="155" t="s">
        <v>132</v>
      </c>
      <c r="I150" s="155" t="s">
        <v>132</v>
      </c>
      <c r="J150" s="155" t="s">
        <v>132</v>
      </c>
      <c r="K150" s="155">
        <f>IF('3h_SMNCC'!F$29="-","-",'3h_SMNCC'!F$29)</f>
        <v>0</v>
      </c>
      <c r="L150" s="155">
        <f>IF('3h_SMNCC'!G$29="-","-",'3h_SMNCC'!G$29)</f>
        <v>-0.18995176814939541</v>
      </c>
      <c r="M150" s="155">
        <f>IF('3h_SMNCC'!H$29="-","-",'3h_SMNCC'!H$29)</f>
        <v>2.3898674656215144</v>
      </c>
      <c r="N150" s="155">
        <f>IF('3h_SMNCC'!I$29="-","-",'3h_SMNCC'!I$29)</f>
        <v>2.4654635585146529</v>
      </c>
      <c r="O150" s="139"/>
      <c r="P150" s="155">
        <f>IF('3h_SMNCC'!K$29="-","-",'3h_SMNCC'!K$29)</f>
        <v>2.4654635585146529</v>
      </c>
      <c r="Q150" s="155">
        <f>IF('3h_SMNCC'!L$29="-","-",'3h_SMNCC'!L$29)</f>
        <v>4.8850955964817686</v>
      </c>
      <c r="R150" s="155">
        <f>IF('3h_SMNCC'!M$29="-","-",'3h_SMNCC'!M$29)</f>
        <v>4.7480163427765101</v>
      </c>
      <c r="S150" s="155">
        <f>IF('3h_SMNCC'!N$29="-","-",'3h_SMNCC'!N$29)</f>
        <v>7.093641997338695</v>
      </c>
      <c r="T150" s="155">
        <f>IF('3h_SMNCC'!O$29="-","-",'3h_SMNCC'!O$29)</f>
        <v>6.2155900817178944</v>
      </c>
      <c r="U150" s="155" t="str">
        <f>IF('3h_SMNCC'!P$29="-","-",'3h_SMNCC'!P$29)</f>
        <v>-</v>
      </c>
      <c r="V150" s="155" t="str">
        <f>IF('3h_SMNCC'!Q$29="-","-",'3h_SMNCC'!Q$29)</f>
        <v>-</v>
      </c>
      <c r="W150" s="155" t="str">
        <f>IF('3h_SMNCC'!R$29="-","-",'3h_SMNCC'!R$29)</f>
        <v>-</v>
      </c>
      <c r="X150" s="155" t="str">
        <f>IF('3h_SMNCC'!S$29="-","-",'3h_SMNCC'!S$29)</f>
        <v>-</v>
      </c>
      <c r="Y150" s="155" t="str">
        <f>IF('3h_SMNCC'!T$29="-","-",'3h_SMNCC'!T$29)</f>
        <v>-</v>
      </c>
      <c r="Z150" s="155" t="str">
        <f>IF('3h_SMNCC'!U$29="-","-",'3h_SMNCC'!U$29)</f>
        <v>-</v>
      </c>
      <c r="AA150" s="138"/>
    </row>
    <row r="151" spans="1:27" s="140" customFormat="1" ht="12.5" customHeight="1">
      <c r="A151" s="137">
        <v>7</v>
      </c>
      <c r="B151" s="152" t="s">
        <v>168</v>
      </c>
      <c r="C151" s="163" t="s">
        <v>124</v>
      </c>
      <c r="D151" s="158" t="s">
        <v>87</v>
      </c>
      <c r="E151" s="154"/>
      <c r="F151" s="139"/>
      <c r="G151" s="155">
        <f>IF('3f_CPIH'!C$16="-","-",'3i_PPM'!$G$10*('3f_CPIH'!C$16/'3f_CPIH'!$G$16))</f>
        <v>23.857918590998043</v>
      </c>
      <c r="H151" s="155">
        <f>IF('3f_CPIH'!D$16="-","-",'3i_PPM'!$G$10*('3f_CPIH'!D$16/'3f_CPIH'!$G$16))</f>
        <v>23.905682191780819</v>
      </c>
      <c r="I151" s="155">
        <f>IF('3f_CPIH'!E$16="-","-",'3i_PPM'!$G$10*('3f_CPIH'!E$16/'3f_CPIH'!$G$16))</f>
        <v>23.977327592954992</v>
      </c>
      <c r="J151" s="155">
        <f>IF('3f_CPIH'!F$16="-","-",'3i_PPM'!$G$10*('3f_CPIH'!F$16/'3f_CPIH'!$G$16))</f>
        <v>24.120618395303325</v>
      </c>
      <c r="K151" s="155">
        <f>IF('3f_CPIH'!G$16="-","-",'3i_PPM'!$G$10*('3f_CPIH'!G$16/'3f_CPIH'!$G$16))</f>
        <v>24.4072</v>
      </c>
      <c r="L151" s="155">
        <f>IF('3f_CPIH'!H$16="-","-",'3i_PPM'!$G$10*('3f_CPIH'!H$16/'3f_CPIH'!$G$16))</f>
        <v>24.717663405088064</v>
      </c>
      <c r="M151" s="155">
        <f>IF('3f_CPIH'!I$16="-","-",'3i_PPM'!$G$10*('3f_CPIH'!I$16/'3f_CPIH'!$G$16))</f>
        <v>25.075890410958902</v>
      </c>
      <c r="N151" s="155">
        <f>IF('3f_CPIH'!J$16="-","-",'3i_PPM'!$G$10*('3f_CPIH'!J$16/'3f_CPIH'!$G$16))</f>
        <v>25.290826614481411</v>
      </c>
      <c r="O151" s="139"/>
      <c r="P151" s="155">
        <f>IF('3f_CPIH'!L$16="-","-",'3i_PPM'!$G$10*('3f_CPIH'!L$16/'3f_CPIH'!$G$16))</f>
        <v>25.290826614481411</v>
      </c>
      <c r="Q151" s="155">
        <f>IF('3f_CPIH'!M$16="-","-",'3i_PPM'!$G$10*('3f_CPIH'!M$16/'3f_CPIH'!$G$16))</f>
        <v>25.577408219178082</v>
      </c>
      <c r="R151" s="155">
        <f>IF('3f_CPIH'!N$16="-","-",'3i_PPM'!$G$10*('3f_CPIH'!N$16/'3f_CPIH'!$G$16))</f>
        <v>25.768462622309197</v>
      </c>
      <c r="S151" s="155">
        <f>IF('3f_CPIH'!O$16="-","-",'3i_PPM'!$G$10*('3f_CPIH'!O$16/'3f_CPIH'!$G$16))</f>
        <v>25.911753424657533</v>
      </c>
      <c r="T151" s="155">
        <f>IF('3f_CPIH'!P$16="-","-",'3i_PPM'!$G$10*('3f_CPIH'!P$16/'3f_CPIH'!$G$16))</f>
        <v>25.983398825831699</v>
      </c>
      <c r="U151" s="155" t="str">
        <f>IF('3f_CPIH'!Q$16="-","-",'3i_PPM'!$G$10*('3f_CPIH'!Q$16/'3f_CPIH'!$G$16))</f>
        <v>-</v>
      </c>
      <c r="V151" s="155" t="str">
        <f>IF('3f_CPIH'!R$16="-","-",'3i_PPM'!$G$10*('3f_CPIH'!R$16/'3f_CPIH'!$G$16))</f>
        <v>-</v>
      </c>
      <c r="W151" s="155" t="str">
        <f>IF('3f_CPIH'!S$16="-","-",'3i_PPM'!$G$10*('3f_CPIH'!S$16/'3f_CPIH'!$G$16))</f>
        <v>-</v>
      </c>
      <c r="X151" s="155" t="str">
        <f>IF('3f_CPIH'!T$16="-","-",'3i_PPM'!$G$10*('3f_CPIH'!T$16/'3f_CPIH'!$G$16))</f>
        <v>-</v>
      </c>
      <c r="Y151" s="155" t="str">
        <f>IF('3f_CPIH'!U$16="-","-",'3i_PPM'!$G$10*('3f_CPIH'!U$16/'3f_CPIH'!$G$16))</f>
        <v>-</v>
      </c>
      <c r="Z151" s="155" t="str">
        <f>IF('3f_CPIH'!V$16="-","-",'3i_PPM'!$G$10*('3f_CPIH'!V$16/'3f_CPIH'!$G$16))</f>
        <v>-</v>
      </c>
      <c r="AA151" s="138"/>
    </row>
    <row r="152" spans="1:27">
      <c r="A152" s="137">
        <v>9</v>
      </c>
      <c r="B152" s="152" t="s">
        <v>138</v>
      </c>
      <c r="C152" s="163" t="s">
        <v>222</v>
      </c>
      <c r="D152" s="158" t="s">
        <v>87</v>
      </c>
      <c r="E152" s="154"/>
      <c r="F152" s="139"/>
      <c r="G152" s="155">
        <f>IF(G145="-","-",SUM(G145:G151)*'3j_EBIT'!$E$10)</f>
        <v>11.851747838535179</v>
      </c>
      <c r="H152" s="155">
        <f>IF(H145="-","-",SUM(H145:H151)*'3j_EBIT'!$E$10)</f>
        <v>11.347919885804359</v>
      </c>
      <c r="I152" s="155">
        <f>IF(I145="-","-",SUM(I145:I151)*'3j_EBIT'!$E$10)</f>
        <v>11.914213860815765</v>
      </c>
      <c r="J152" s="155">
        <f>IF(J145="-","-",SUM(J145:J151)*'3j_EBIT'!$E$10)</f>
        <v>11.694161095605176</v>
      </c>
      <c r="K152" s="155">
        <f>IF(K145="-","-",SUM(K145:K151)*'3j_EBIT'!$E$10)</f>
        <v>12.771989842444572</v>
      </c>
      <c r="L152" s="155">
        <f>IF(L145="-","-",SUM(L145:L151)*'3j_EBIT'!$E$10)</f>
        <v>12.624479167133854</v>
      </c>
      <c r="M152" s="155">
        <f>IF(M145="-","-",SUM(M145:M151)*'3j_EBIT'!$E$10)</f>
        <v>13.406356224876271</v>
      </c>
      <c r="N152" s="155">
        <f>IF(N145="-","-",SUM(N145:N151)*'3j_EBIT'!$E$10)</f>
        <v>13.874131869860387</v>
      </c>
      <c r="O152" s="139"/>
      <c r="P152" s="155">
        <f>IF(P145="-","-",SUM(P145:P151)*'3j_EBIT'!$E$10)</f>
        <v>13.874131869860387</v>
      </c>
      <c r="Q152" s="155">
        <f>IF(Q145="-","-",SUM(Q145:Q151)*'3j_EBIT'!$E$10)</f>
        <v>15.18502630439464</v>
      </c>
      <c r="R152" s="155">
        <f>IF(R145="-","-",SUM(R145:R151)*'3j_EBIT'!$E$10)</f>
        <v>14.628352966683869</v>
      </c>
      <c r="S152" s="155">
        <f>IF(S145="-","-",SUM(S145:S151)*'3j_EBIT'!$E$10)</f>
        <v>14.763291231597913</v>
      </c>
      <c r="T152" s="155">
        <f>IF(T145="-","-",SUM(T145:T151)*'3j_EBIT'!$E$10)</f>
        <v>14.165256879881314</v>
      </c>
      <c r="U152" s="155" t="str">
        <f>IF(U145="-","-",SUM(U145:U151)*'3j_EBIT'!$E$10)</f>
        <v>-</v>
      </c>
      <c r="V152" s="155" t="str">
        <f>IF(V145="-","-",SUM(V145:V151)*'3j_EBIT'!$E$10)</f>
        <v>-</v>
      </c>
      <c r="W152" s="155" t="str">
        <f>IF(W145="-","-",SUM(W145:W151)*'3j_EBIT'!$E$10)</f>
        <v>-</v>
      </c>
      <c r="X152" s="155" t="str">
        <f>IF(X145="-","-",SUM(X145:X151)*'3j_EBIT'!$E$10)</f>
        <v>-</v>
      </c>
      <c r="Y152" s="155" t="str">
        <f>IF(Y145="-","-",SUM(Y145:Y151)*'3j_EBIT'!$E$10)</f>
        <v>-</v>
      </c>
      <c r="Z152" s="155" t="str">
        <f>IF(Z145="-","-",SUM(Z145:Z151)*'3j_EBIT'!$E$10)</f>
        <v>-</v>
      </c>
    </row>
    <row r="153" spans="1:27">
      <c r="A153" s="137">
        <v>10</v>
      </c>
      <c r="B153" s="152" t="s">
        <v>223</v>
      </c>
      <c r="C153" s="164" t="s">
        <v>224</v>
      </c>
      <c r="D153" s="158" t="s">
        <v>87</v>
      </c>
      <c r="E153" s="153"/>
      <c r="F153" s="139"/>
      <c r="G153" s="155">
        <f>IF(G145="-","-",SUM(G145:G147,G149:G152)*'3k_HAP'!$E$11)</f>
        <v>6.7759620022223519</v>
      </c>
      <c r="H153" s="155">
        <f>IF(H145="-","-",SUM(H145:H147,H149:H152)*'3k_HAP'!$E$11)</f>
        <v>6.3728732913446766</v>
      </c>
      <c r="I153" s="155">
        <f>IF(I145="-","-",SUM(I145:I147,I149:I152)*'3k_HAP'!$E$11)</f>
        <v>6.4106511778341746</v>
      </c>
      <c r="J153" s="155">
        <f>IF(J145="-","-",SUM(J145:J147,J149:J152)*'3k_HAP'!$E$11)</f>
        <v>6.2522521645821616</v>
      </c>
      <c r="K153" s="155">
        <f>IF(K145="-","-",SUM(K145:K147,K149:K152)*'3k_HAP'!$E$11)</f>
        <v>7.0703429956562225</v>
      </c>
      <c r="L153" s="155">
        <f>IF(L145="-","-",SUM(L145:L147,L149:L152)*'3k_HAP'!$E$11)</f>
        <v>6.9388724426846018</v>
      </c>
      <c r="M153" s="155">
        <f>IF(M145="-","-",SUM(M145:M147,M149:M152)*'3k_HAP'!$E$11)</f>
        <v>7.6831575411371125</v>
      </c>
      <c r="N153" s="155">
        <f>IF(N145="-","-",SUM(N145:N147,N149:N152)*'3k_HAP'!$E$11)</f>
        <v>8.0513640647778129</v>
      </c>
      <c r="O153" s="139"/>
      <c r="P153" s="155">
        <f>IF(P145="-","-",SUM(P145:P147,P149:P152)*'3k_HAP'!$E$11)</f>
        <v>8.0513640647778129</v>
      </c>
      <c r="Q153" s="155">
        <f>IF(Q145="-","-",SUM(Q145:Q147,Q149:Q152)*'3k_HAP'!$E$11)</f>
        <v>9.0147173660869875</v>
      </c>
      <c r="R153" s="155">
        <f>IF(R145="-","-",SUM(R145:R147,R149:R152)*'3k_HAP'!$E$11)</f>
        <v>8.5677595496297556</v>
      </c>
      <c r="S153" s="155">
        <f>IF(S145="-","-",SUM(S145:S147,S149:S152)*'3k_HAP'!$E$11)</f>
        <v>8.5260790432360203</v>
      </c>
      <c r="T153" s="155">
        <f>IF(T145="-","-",SUM(T145:T147,T149:T152)*'3k_HAP'!$E$11)</f>
        <v>8.0107164150190506</v>
      </c>
      <c r="U153" s="155" t="str">
        <f>IF(U145="-","-",SUM(U145:U147,U149:U152)*'3k_HAP'!$E$11)</f>
        <v>-</v>
      </c>
      <c r="V153" s="155" t="str">
        <f>IF(V145="-","-",SUM(V145:V147,V149:V152)*'3k_HAP'!$E$11)</f>
        <v>-</v>
      </c>
      <c r="W153" s="155" t="str">
        <f>IF(W145="-","-",SUM(W145:W147,W149:W152)*'3k_HAP'!$E$11)</f>
        <v>-</v>
      </c>
      <c r="X153" s="155" t="str">
        <f>IF(X145="-","-",SUM(X145:X147,X149:X152)*'3k_HAP'!$E$11)</f>
        <v>-</v>
      </c>
      <c r="Y153" s="155" t="str">
        <f>IF(Y145="-","-",SUM(Y145:Y147,Y149:Y152)*'3k_HAP'!$E$11)</f>
        <v>-</v>
      </c>
      <c r="Z153" s="155" t="str">
        <f>IF(Z145="-","-",SUM(Z145:Z147,Z149:Z152)*'3k_HAP'!$E$11)</f>
        <v>-</v>
      </c>
    </row>
    <row r="154" spans="1:27">
      <c r="A154" s="137">
        <v>11</v>
      </c>
      <c r="B154" s="152" t="s">
        <v>225</v>
      </c>
      <c r="C154" s="163" t="str">
        <f>B154&amp;"_"&amp;D154</f>
        <v>Total_Northern Scotland</v>
      </c>
      <c r="D154" s="158" t="s">
        <v>87</v>
      </c>
      <c r="E154" s="154"/>
      <c r="F154" s="139"/>
      <c r="G154" s="155">
        <f t="shared" ref="G154:N154" si="26">IF(G145="-","-",SUM(G145:G153))</f>
        <v>630.55190637809642</v>
      </c>
      <c r="H154" s="155">
        <f t="shared" si="26"/>
        <v>603.63156795019529</v>
      </c>
      <c r="I154" s="155">
        <f t="shared" si="26"/>
        <v>633.47427957891045</v>
      </c>
      <c r="J154" s="155">
        <f t="shared" si="26"/>
        <v>621.73416086475038</v>
      </c>
      <c r="K154" s="155">
        <f t="shared" si="26"/>
        <v>679.28005704527618</v>
      </c>
      <c r="L154" s="155">
        <f t="shared" si="26"/>
        <v>671.38486994593234</v>
      </c>
      <c r="M154" s="155">
        <f t="shared" si="26"/>
        <v>713.2805621383942</v>
      </c>
      <c r="N154" s="155">
        <f t="shared" si="26"/>
        <v>738.26852928141568</v>
      </c>
      <c r="O154" s="139"/>
      <c r="P154" s="155">
        <f t="shared" ref="P154:Z154" si="27">IF(P145="-","-",SUM(P145:P153))</f>
        <v>738.26852928141568</v>
      </c>
      <c r="Q154" s="155">
        <f t="shared" si="27"/>
        <v>808.22629800725576</v>
      </c>
      <c r="R154" s="155">
        <f t="shared" si="27"/>
        <v>778.4807555710363</v>
      </c>
      <c r="S154" s="155">
        <f t="shared" si="27"/>
        <v>785.54108607398268</v>
      </c>
      <c r="T154" s="155">
        <f t="shared" si="27"/>
        <v>753.55024425118461</v>
      </c>
      <c r="U154" s="155" t="str">
        <f t="shared" si="27"/>
        <v>-</v>
      </c>
      <c r="V154" s="155" t="str">
        <f t="shared" si="27"/>
        <v>-</v>
      </c>
      <c r="W154" s="155" t="str">
        <f t="shared" si="27"/>
        <v>-</v>
      </c>
      <c r="X154" s="155" t="str">
        <f t="shared" si="27"/>
        <v>-</v>
      </c>
      <c r="Y154" s="155" t="str">
        <f t="shared" si="27"/>
        <v>-</v>
      </c>
      <c r="Z154" s="155" t="str">
        <f t="shared" si="27"/>
        <v>-</v>
      </c>
    </row>
    <row r="155" spans="1:27" s="140" customFormat="1" ht="11.25">
      <c r="A155" s="137"/>
      <c r="B155" s="87" t="s">
        <v>155</v>
      </c>
      <c r="C155" s="87" t="s">
        <v>131</v>
      </c>
      <c r="D155" s="157" t="s">
        <v>98</v>
      </c>
      <c r="E155" s="136"/>
      <c r="F155" s="139"/>
      <c r="G155" s="88">
        <f t="shared" ref="G155:N164" si="28">IF(G15="-","-",AVERAGE(G15,G25,G35,G45,G55,G65,G75,G85,G95,G105,G115,G125,G135,G145))</f>
        <v>257.53401665467328</v>
      </c>
      <c r="H155" s="88">
        <f t="shared" si="28"/>
        <v>230.53911553079294</v>
      </c>
      <c r="I155" s="88">
        <f t="shared" si="28"/>
        <v>207.88829446110617</v>
      </c>
      <c r="J155" s="88">
        <f t="shared" si="28"/>
        <v>198.01843037538666</v>
      </c>
      <c r="K155" s="88">
        <f t="shared" si="28"/>
        <v>231.08727248304805</v>
      </c>
      <c r="L155" s="88">
        <f t="shared" si="28"/>
        <v>222.53887479985914</v>
      </c>
      <c r="M155" s="88">
        <f t="shared" si="28"/>
        <v>235.40981965465372</v>
      </c>
      <c r="N155" s="88">
        <f t="shared" si="28"/>
        <v>262.73828123377126</v>
      </c>
      <c r="O155" s="139"/>
      <c r="P155" s="88">
        <f t="shared" ref="P155:Z155" si="29">IF(P15="-","-",AVERAGE(P15,P25,P35,P45,P55,P65,P75,P85,P95,P105,P115,P125,P135,P145))</f>
        <v>262.73828123377126</v>
      </c>
      <c r="Q155" s="88">
        <f t="shared" si="29"/>
        <v>305.29338052765604</v>
      </c>
      <c r="R155" s="88">
        <f t="shared" si="29"/>
        <v>273.36331230494829</v>
      </c>
      <c r="S155" s="88">
        <f t="shared" si="29"/>
        <v>251.00887731830213</v>
      </c>
      <c r="T155" s="88">
        <f t="shared" si="29"/>
        <v>209.87327464862173</v>
      </c>
      <c r="U155" s="88" t="str">
        <f t="shared" si="29"/>
        <v>-</v>
      </c>
      <c r="V155" s="88" t="str">
        <f t="shared" si="29"/>
        <v>-</v>
      </c>
      <c r="W155" s="88" t="str">
        <f t="shared" si="29"/>
        <v>-</v>
      </c>
      <c r="X155" s="88" t="str">
        <f t="shared" si="29"/>
        <v>-</v>
      </c>
      <c r="Y155" s="88" t="str">
        <f t="shared" si="29"/>
        <v>-</v>
      </c>
      <c r="Z155" s="88" t="str">
        <f t="shared" si="29"/>
        <v>-</v>
      </c>
      <c r="AA155" s="138"/>
    </row>
    <row r="156" spans="1:27" s="140" customFormat="1" ht="11.25">
      <c r="A156" s="137"/>
      <c r="B156" s="87" t="s">
        <v>155</v>
      </c>
      <c r="C156" s="87" t="s">
        <v>133</v>
      </c>
      <c r="D156" s="157" t="s">
        <v>98</v>
      </c>
      <c r="E156" s="136"/>
      <c r="F156" s="139"/>
      <c r="G156" s="88">
        <f t="shared" si="28"/>
        <v>5.9906100963410862E-2</v>
      </c>
      <c r="H156" s="88">
        <f t="shared" si="28"/>
        <v>8.9859151445116262E-2</v>
      </c>
      <c r="I156" s="88">
        <f t="shared" si="28"/>
        <v>0.28295669940976914</v>
      </c>
      <c r="J156" s="88">
        <f t="shared" si="28"/>
        <v>0.28775287064021532</v>
      </c>
      <c r="K156" s="88">
        <f t="shared" si="28"/>
        <v>3.695838468799503</v>
      </c>
      <c r="L156" s="88">
        <f t="shared" si="28"/>
        <v>3.5853367720281919</v>
      </c>
      <c r="M156" s="88">
        <f t="shared" si="28"/>
        <v>12.42910064094038</v>
      </c>
      <c r="N156" s="88">
        <f t="shared" si="28"/>
        <v>11.815456613688003</v>
      </c>
      <c r="O156" s="139"/>
      <c r="P156" s="88">
        <f t="shared" ref="P156:Z156" si="30">IF(P16="-","-",AVERAGE(P16,P26,P36,P46,P56,P66,P76,P86,P96,P106,P116,P126,P136,P146))</f>
        <v>11.815456613688003</v>
      </c>
      <c r="Q156" s="88">
        <f t="shared" si="30"/>
        <v>15.875278204103214</v>
      </c>
      <c r="R156" s="88">
        <f t="shared" si="30"/>
        <v>15.252517859400495</v>
      </c>
      <c r="S156" s="88">
        <f t="shared" si="30"/>
        <v>18.162094323274683</v>
      </c>
      <c r="T156" s="88">
        <f t="shared" si="30"/>
        <v>18.515809469683656</v>
      </c>
      <c r="U156" s="88" t="str">
        <f t="shared" si="30"/>
        <v>-</v>
      </c>
      <c r="V156" s="88" t="str">
        <f t="shared" si="30"/>
        <v>-</v>
      </c>
      <c r="W156" s="88" t="str">
        <f t="shared" si="30"/>
        <v>-</v>
      </c>
      <c r="X156" s="88" t="str">
        <f t="shared" si="30"/>
        <v>-</v>
      </c>
      <c r="Y156" s="88" t="str">
        <f t="shared" si="30"/>
        <v>-</v>
      </c>
      <c r="Z156" s="88" t="str">
        <f t="shared" si="30"/>
        <v>-</v>
      </c>
      <c r="AA156" s="138"/>
    </row>
    <row r="157" spans="1:27" s="140" customFormat="1" ht="11.25">
      <c r="A157" s="137"/>
      <c r="B157" s="87" t="s">
        <v>220</v>
      </c>
      <c r="C157" s="87" t="s">
        <v>134</v>
      </c>
      <c r="D157" s="157" t="s">
        <v>98</v>
      </c>
      <c r="E157" s="136"/>
      <c r="F157" s="139"/>
      <c r="G157" s="88">
        <f t="shared" si="28"/>
        <v>90.736922258774641</v>
      </c>
      <c r="H157" s="88">
        <f t="shared" si="28"/>
        <v>90.709718691753594</v>
      </c>
      <c r="I157" s="88">
        <f t="shared" si="28"/>
        <v>115.04389962958524</v>
      </c>
      <c r="J157" s="88">
        <f t="shared" si="28"/>
        <v>113.80333525040321</v>
      </c>
      <c r="K157" s="88">
        <f t="shared" si="28"/>
        <v>130.55258801843289</v>
      </c>
      <c r="L157" s="88">
        <f t="shared" si="28"/>
        <v>129.35238675068516</v>
      </c>
      <c r="M157" s="88">
        <f t="shared" si="28"/>
        <v>157.8318837971301</v>
      </c>
      <c r="N157" s="88">
        <f t="shared" si="28"/>
        <v>154.98567213011947</v>
      </c>
      <c r="O157" s="139"/>
      <c r="P157" s="88">
        <f t="shared" ref="P157:Z157" si="31">IF(P17="-","-",AVERAGE(P17,P27,P37,P47,P57,P67,P77,P87,P97,P107,P117,P127,P137,P147))</f>
        <v>154.98567213011947</v>
      </c>
      <c r="Q157" s="88">
        <f t="shared" si="31"/>
        <v>173.56318588672494</v>
      </c>
      <c r="R157" s="88">
        <f t="shared" si="31"/>
        <v>176.27169701252936</v>
      </c>
      <c r="S157" s="88">
        <f t="shared" si="31"/>
        <v>192.37787530232828</v>
      </c>
      <c r="T157" s="88">
        <f t="shared" si="31"/>
        <v>195.97839369940553</v>
      </c>
      <c r="U157" s="88" t="str">
        <f t="shared" si="31"/>
        <v>-</v>
      </c>
      <c r="V157" s="88" t="str">
        <f t="shared" si="31"/>
        <v>-</v>
      </c>
      <c r="W157" s="88" t="str">
        <f t="shared" si="31"/>
        <v>-</v>
      </c>
      <c r="X157" s="88" t="str">
        <f t="shared" si="31"/>
        <v>-</v>
      </c>
      <c r="Y157" s="88" t="str">
        <f t="shared" si="31"/>
        <v>-</v>
      </c>
      <c r="Z157" s="88" t="str">
        <f t="shared" si="31"/>
        <v>-</v>
      </c>
      <c r="AA157" s="138"/>
    </row>
    <row r="158" spans="1:27" s="140" customFormat="1" ht="11.25">
      <c r="A158" s="137"/>
      <c r="B158" s="87" t="s">
        <v>221</v>
      </c>
      <c r="C158" s="87" t="s">
        <v>135</v>
      </c>
      <c r="D158" s="157" t="s">
        <v>98</v>
      </c>
      <c r="E158" s="136"/>
      <c r="F158" s="139"/>
      <c r="G158" s="88">
        <f t="shared" si="28"/>
        <v>129.31507525491892</v>
      </c>
      <c r="H158" s="88">
        <f t="shared" si="28"/>
        <v>130.320527277114</v>
      </c>
      <c r="I158" s="88">
        <f t="shared" si="28"/>
        <v>143.75542844413056</v>
      </c>
      <c r="J158" s="88">
        <f t="shared" si="28"/>
        <v>142.99919295387261</v>
      </c>
      <c r="K158" s="88">
        <f t="shared" si="28"/>
        <v>140.67827761874798</v>
      </c>
      <c r="L158" s="88">
        <f t="shared" si="28"/>
        <v>141.88362767308908</v>
      </c>
      <c r="M158" s="88">
        <f t="shared" si="28"/>
        <v>146.74643050364855</v>
      </c>
      <c r="N158" s="88">
        <f t="shared" si="28"/>
        <v>146.21321809921974</v>
      </c>
      <c r="O158" s="139"/>
      <c r="P158" s="88">
        <f t="shared" ref="P158:Z158" si="32">IF(P18="-","-",AVERAGE(P18,P28,P38,P48,P58,P68,P78,P88,P98,P108,P118,P128,P138,P148))</f>
        <v>146.21321809921974</v>
      </c>
      <c r="Q158" s="88">
        <f t="shared" si="32"/>
        <v>154.98695474225545</v>
      </c>
      <c r="R158" s="88">
        <f t="shared" si="32"/>
        <v>155.91941768584419</v>
      </c>
      <c r="S158" s="88">
        <f t="shared" si="32"/>
        <v>156.82128408270361</v>
      </c>
      <c r="T158" s="88">
        <f t="shared" si="32"/>
        <v>160.05334295858538</v>
      </c>
      <c r="U158" s="88" t="str">
        <f t="shared" si="32"/>
        <v>-</v>
      </c>
      <c r="V158" s="88" t="str">
        <f t="shared" si="32"/>
        <v>-</v>
      </c>
      <c r="W158" s="88" t="str">
        <f t="shared" si="32"/>
        <v>-</v>
      </c>
      <c r="X158" s="88" t="str">
        <f t="shared" si="32"/>
        <v>-</v>
      </c>
      <c r="Y158" s="88" t="str">
        <f t="shared" si="32"/>
        <v>-</v>
      </c>
      <c r="Z158" s="88" t="str">
        <f t="shared" si="32"/>
        <v>-</v>
      </c>
      <c r="AA158" s="138"/>
    </row>
    <row r="159" spans="1:27" s="140" customFormat="1" ht="11.25">
      <c r="A159" s="137"/>
      <c r="B159" s="87" t="s">
        <v>168</v>
      </c>
      <c r="C159" s="87" t="s">
        <v>136</v>
      </c>
      <c r="D159" s="157" t="s">
        <v>98</v>
      </c>
      <c r="E159" s="136"/>
      <c r="F159" s="139"/>
      <c r="G159" s="88">
        <f t="shared" si="28"/>
        <v>76.502677103718185</v>
      </c>
      <c r="H159" s="88">
        <f t="shared" si="28"/>
        <v>76.655835616438353</v>
      </c>
      <c r="I159" s="88">
        <f t="shared" si="28"/>
        <v>76.885573385518583</v>
      </c>
      <c r="J159" s="88">
        <f t="shared" si="28"/>
        <v>77.345048923679073</v>
      </c>
      <c r="K159" s="88">
        <f t="shared" si="28"/>
        <v>78.263999999999996</v>
      </c>
      <c r="L159" s="88">
        <f t="shared" si="28"/>
        <v>79.259530332681024</v>
      </c>
      <c r="M159" s="88">
        <f t="shared" si="28"/>
        <v>80.408219178082177</v>
      </c>
      <c r="N159" s="88">
        <f t="shared" si="28"/>
        <v>81.097432485322898</v>
      </c>
      <c r="O159" s="139"/>
      <c r="P159" s="88">
        <f t="shared" ref="P159:Z159" si="33">IF(P19="-","-",AVERAGE(P19,P29,P39,P49,P59,P69,P79,P89,P99,P109,P119,P129,P139,P149))</f>
        <v>81.097432485322898</v>
      </c>
      <c r="Q159" s="88">
        <f t="shared" si="33"/>
        <v>82.016383561643821</v>
      </c>
      <c r="R159" s="88">
        <f t="shared" si="33"/>
        <v>82.629017612524436</v>
      </c>
      <c r="S159" s="88">
        <f t="shared" si="33"/>
        <v>83.088493150684926</v>
      </c>
      <c r="T159" s="88">
        <f t="shared" si="33"/>
        <v>83.318230919765156</v>
      </c>
      <c r="U159" s="88" t="str">
        <f t="shared" si="33"/>
        <v>-</v>
      </c>
      <c r="V159" s="88" t="str">
        <f t="shared" si="33"/>
        <v>-</v>
      </c>
      <c r="W159" s="88" t="str">
        <f t="shared" si="33"/>
        <v>-</v>
      </c>
      <c r="X159" s="88" t="str">
        <f t="shared" si="33"/>
        <v>-</v>
      </c>
      <c r="Y159" s="88" t="str">
        <f t="shared" si="33"/>
        <v>-</v>
      </c>
      <c r="Z159" s="88" t="str">
        <f t="shared" si="33"/>
        <v>-</v>
      </c>
      <c r="AA159" s="138"/>
    </row>
    <row r="160" spans="1:27" s="140" customFormat="1" ht="11.25">
      <c r="A160" s="137"/>
      <c r="B160" s="87" t="s">
        <v>168</v>
      </c>
      <c r="C160" s="87" t="s">
        <v>137</v>
      </c>
      <c r="D160" s="157" t="s">
        <v>98</v>
      </c>
      <c r="E160" s="136"/>
      <c r="F160" s="139"/>
      <c r="G160" s="88" t="str">
        <f t="shared" si="28"/>
        <v>-</v>
      </c>
      <c r="H160" s="88" t="str">
        <f t="shared" si="28"/>
        <v>-</v>
      </c>
      <c r="I160" s="88" t="str">
        <f t="shared" si="28"/>
        <v>-</v>
      </c>
      <c r="J160" s="88" t="str">
        <f t="shared" si="28"/>
        <v>-</v>
      </c>
      <c r="K160" s="88">
        <f t="shared" si="28"/>
        <v>0</v>
      </c>
      <c r="L160" s="88">
        <f t="shared" si="28"/>
        <v>-0.18995176814939541</v>
      </c>
      <c r="M160" s="88">
        <f t="shared" si="28"/>
        <v>2.389867465621514</v>
      </c>
      <c r="N160" s="88">
        <f t="shared" si="28"/>
        <v>2.4654635585146534</v>
      </c>
      <c r="O160" s="139"/>
      <c r="P160" s="88">
        <f t="shared" ref="P160:Z160" si="34">IF(P20="-","-",AVERAGE(P20,P30,P40,P50,P60,P70,P80,P90,P100,P110,P120,P130,P140,P150))</f>
        <v>2.4654635585146534</v>
      </c>
      <c r="Q160" s="88">
        <f t="shared" si="34"/>
        <v>4.8850955964817686</v>
      </c>
      <c r="R160" s="88">
        <f t="shared" si="34"/>
        <v>4.7480163427765101</v>
      </c>
      <c r="S160" s="88">
        <f t="shared" si="34"/>
        <v>7.0936419973386942</v>
      </c>
      <c r="T160" s="88">
        <f t="shared" si="34"/>
        <v>6.2155900817178926</v>
      </c>
      <c r="U160" s="88" t="str">
        <f t="shared" si="34"/>
        <v>-</v>
      </c>
      <c r="V160" s="88" t="str">
        <f t="shared" si="34"/>
        <v>-</v>
      </c>
      <c r="W160" s="88" t="str">
        <f t="shared" si="34"/>
        <v>-</v>
      </c>
      <c r="X160" s="88" t="str">
        <f t="shared" si="34"/>
        <v>-</v>
      </c>
      <c r="Y160" s="88" t="str">
        <f t="shared" si="34"/>
        <v>-</v>
      </c>
      <c r="Z160" s="88" t="str">
        <f t="shared" si="34"/>
        <v>-</v>
      </c>
      <c r="AA160" s="138"/>
    </row>
    <row r="161" spans="1:27" s="140" customFormat="1" ht="11.25">
      <c r="A161" s="137"/>
      <c r="B161" s="87" t="s">
        <v>168</v>
      </c>
      <c r="C161" s="87" t="s">
        <v>124</v>
      </c>
      <c r="D161" s="157" t="s">
        <v>98</v>
      </c>
      <c r="E161" s="136"/>
      <c r="F161" s="139"/>
      <c r="G161" s="88">
        <f t="shared" si="28"/>
        <v>23.85791859099805</v>
      </c>
      <c r="H161" s="88">
        <f t="shared" si="28"/>
        <v>23.905682191780819</v>
      </c>
      <c r="I161" s="88">
        <f t="shared" si="28"/>
        <v>23.977327592954996</v>
      </c>
      <c r="J161" s="88">
        <f t="shared" si="28"/>
        <v>24.120618395303325</v>
      </c>
      <c r="K161" s="88">
        <f t="shared" si="28"/>
        <v>24.407199999999992</v>
      </c>
      <c r="L161" s="88">
        <f t="shared" si="28"/>
        <v>24.717663405088064</v>
      </c>
      <c r="M161" s="88">
        <f t="shared" si="28"/>
        <v>25.075890410958895</v>
      </c>
      <c r="N161" s="88">
        <f t="shared" si="28"/>
        <v>25.290826614481411</v>
      </c>
      <c r="O161" s="139"/>
      <c r="P161" s="88">
        <f t="shared" ref="P161:Z161" si="35">IF(P21="-","-",AVERAGE(P21,P31,P41,P51,P61,P71,P81,P91,P101,P111,P121,P131,P141,P151))</f>
        <v>25.290826614481411</v>
      </c>
      <c r="Q161" s="88">
        <f t="shared" si="35"/>
        <v>25.577408219178089</v>
      </c>
      <c r="R161" s="88">
        <f t="shared" si="35"/>
        <v>25.76846262230919</v>
      </c>
      <c r="S161" s="88">
        <f t="shared" si="35"/>
        <v>25.911753424657544</v>
      </c>
      <c r="T161" s="88">
        <f t="shared" si="35"/>
        <v>25.983398825831703</v>
      </c>
      <c r="U161" s="88" t="str">
        <f t="shared" si="35"/>
        <v>-</v>
      </c>
      <c r="V161" s="88" t="str">
        <f t="shared" si="35"/>
        <v>-</v>
      </c>
      <c r="W161" s="88" t="str">
        <f t="shared" si="35"/>
        <v>-</v>
      </c>
      <c r="X161" s="88" t="str">
        <f t="shared" si="35"/>
        <v>-</v>
      </c>
      <c r="Y161" s="88" t="str">
        <f t="shared" si="35"/>
        <v>-</v>
      </c>
      <c r="Z161" s="88" t="str">
        <f t="shared" si="35"/>
        <v>-</v>
      </c>
      <c r="AA161" s="138"/>
    </row>
    <row r="162" spans="1:27" s="140" customFormat="1" ht="11.25">
      <c r="A162" s="137"/>
      <c r="B162" s="87" t="s">
        <v>138</v>
      </c>
      <c r="C162" s="87" t="s">
        <v>222</v>
      </c>
      <c r="D162" s="157" t="s">
        <v>98</v>
      </c>
      <c r="E162" s="136"/>
      <c r="F162" s="139"/>
      <c r="G162" s="88">
        <f t="shared" si="28"/>
        <v>11.194830201191651</v>
      </c>
      <c r="H162" s="88">
        <f t="shared" si="28"/>
        <v>10.695411262480203</v>
      </c>
      <c r="I162" s="88">
        <f t="shared" si="28"/>
        <v>10.997798844759675</v>
      </c>
      <c r="J162" s="88">
        <f t="shared" si="28"/>
        <v>10.779732568003514</v>
      </c>
      <c r="K162" s="88">
        <f t="shared" si="28"/>
        <v>11.789014500176306</v>
      </c>
      <c r="L162" s="88">
        <f t="shared" si="28"/>
        <v>11.643024159551567</v>
      </c>
      <c r="M162" s="88">
        <f t="shared" si="28"/>
        <v>12.78852018725725</v>
      </c>
      <c r="N162" s="88">
        <f t="shared" si="28"/>
        <v>13.259455801037754</v>
      </c>
      <c r="O162" s="139"/>
      <c r="P162" s="88">
        <f t="shared" ref="P162:Z162" si="36">IF(P22="-","-",AVERAGE(P22,P32,P42,P52,P62,P72,P82,P92,P102,P112,P122,P132,P142,P152))</f>
        <v>13.259455801037754</v>
      </c>
      <c r="Q162" s="88">
        <f t="shared" si="36"/>
        <v>14.76224479674242</v>
      </c>
      <c r="R162" s="88">
        <f t="shared" si="36"/>
        <v>14.21519088581636</v>
      </c>
      <c r="S162" s="88">
        <f t="shared" si="36"/>
        <v>14.225099131599046</v>
      </c>
      <c r="T162" s="88">
        <f t="shared" si="36"/>
        <v>13.556399970410739</v>
      </c>
      <c r="U162" s="88" t="str">
        <f t="shared" si="36"/>
        <v>-</v>
      </c>
      <c r="V162" s="88" t="str">
        <f t="shared" si="36"/>
        <v>-</v>
      </c>
      <c r="W162" s="88" t="str">
        <f t="shared" si="36"/>
        <v>-</v>
      </c>
      <c r="X162" s="88" t="str">
        <f t="shared" si="36"/>
        <v>-</v>
      </c>
      <c r="Y162" s="88" t="str">
        <f t="shared" si="36"/>
        <v>-</v>
      </c>
      <c r="Z162" s="88" t="str">
        <f t="shared" si="36"/>
        <v>-</v>
      </c>
      <c r="AA162" s="138"/>
    </row>
    <row r="163" spans="1:27" s="140" customFormat="1" ht="11.25">
      <c r="A163" s="137"/>
      <c r="B163" s="87" t="s">
        <v>223</v>
      </c>
      <c r="C163" s="87" t="s">
        <v>224</v>
      </c>
      <c r="D163" s="157" t="s">
        <v>98</v>
      </c>
      <c r="E163" s="136"/>
      <c r="F163" s="139"/>
      <c r="G163" s="88">
        <f t="shared" si="28"/>
        <v>6.733194892397985</v>
      </c>
      <c r="H163" s="88">
        <f t="shared" si="28"/>
        <v>6.3336325082127223</v>
      </c>
      <c r="I163" s="88">
        <f t="shared" si="28"/>
        <v>6.3699455288298292</v>
      </c>
      <c r="J163" s="88">
        <f t="shared" si="28"/>
        <v>6.2129803600515929</v>
      </c>
      <c r="K163" s="88">
        <f t="shared" si="28"/>
        <v>7.0246919691209575</v>
      </c>
      <c r="L163" s="88">
        <f t="shared" si="28"/>
        <v>6.8945474024379791</v>
      </c>
      <c r="M163" s="88">
        <f t="shared" si="28"/>
        <v>7.7060458648405232</v>
      </c>
      <c r="N163" s="88">
        <f t="shared" si="28"/>
        <v>8.0767455473051708</v>
      </c>
      <c r="O163" s="139"/>
      <c r="P163" s="88">
        <f t="shared" ref="P163:Z163" si="37">IF(P23="-","-",AVERAGE(P23,P33,P43,P53,P63,P73,P83,P93,P103,P113,P123,P133,P143,P153))</f>
        <v>8.0767455473051708</v>
      </c>
      <c r="Q163" s="88">
        <f t="shared" si="37"/>
        <v>9.1063063532194342</v>
      </c>
      <c r="R163" s="88">
        <f t="shared" si="37"/>
        <v>8.6711061105487008</v>
      </c>
      <c r="S163" s="88">
        <f t="shared" si="37"/>
        <v>8.6655369670840816</v>
      </c>
      <c r="T163" s="88">
        <f t="shared" si="37"/>
        <v>8.1029311101876029</v>
      </c>
      <c r="U163" s="88" t="str">
        <f t="shared" si="37"/>
        <v>-</v>
      </c>
      <c r="V163" s="88" t="str">
        <f t="shared" si="37"/>
        <v>-</v>
      </c>
      <c r="W163" s="88" t="str">
        <f t="shared" si="37"/>
        <v>-</v>
      </c>
      <c r="X163" s="88" t="str">
        <f t="shared" si="37"/>
        <v>-</v>
      </c>
      <c r="Y163" s="88" t="str">
        <f t="shared" si="37"/>
        <v>-</v>
      </c>
      <c r="Z163" s="88" t="str">
        <f t="shared" si="37"/>
        <v>-</v>
      </c>
      <c r="AA163" s="138"/>
    </row>
    <row r="164" spans="1:27" s="140" customFormat="1" ht="11.25">
      <c r="A164" s="137"/>
      <c r="B164" s="87" t="s">
        <v>225</v>
      </c>
      <c r="C164" s="87" t="str">
        <f>B164&amp;"_"&amp;D164</f>
        <v>Total_GB average</v>
      </c>
      <c r="D164" s="150" t="s">
        <v>98</v>
      </c>
      <c r="E164" s="136"/>
      <c r="F164" s="139"/>
      <c r="G164" s="88">
        <f t="shared" si="28"/>
        <v>595.93454105763612</v>
      </c>
      <c r="H164" s="88">
        <f t="shared" si="28"/>
        <v>569.24978223001779</v>
      </c>
      <c r="I164" s="88">
        <f t="shared" si="28"/>
        <v>585.20122458629487</v>
      </c>
      <c r="J164" s="88">
        <f t="shared" si="28"/>
        <v>573.56709169734006</v>
      </c>
      <c r="K164" s="88">
        <f t="shared" si="28"/>
        <v>627.49888305832553</v>
      </c>
      <c r="L164" s="88">
        <f t="shared" si="28"/>
        <v>619.68503952727065</v>
      </c>
      <c r="M164" s="88">
        <f t="shared" si="28"/>
        <v>680.78577770313302</v>
      </c>
      <c r="N164" s="88">
        <f t="shared" si="28"/>
        <v>705.94255208346021</v>
      </c>
      <c r="O164" s="139"/>
      <c r="P164" s="88">
        <f t="shared" ref="P164:Z164" si="38">IF(P24="-","-",AVERAGE(P24,P34,P44,P54,P64,P74,P84,P94,P104,P114,P124,P134,P144,P154))</f>
        <v>705.94255208346021</v>
      </c>
      <c r="Q164" s="88">
        <f t="shared" si="38"/>
        <v>786.06623788800505</v>
      </c>
      <c r="R164" s="88">
        <f t="shared" si="38"/>
        <v>756.83873843669755</v>
      </c>
      <c r="S164" s="88">
        <f t="shared" si="38"/>
        <v>757.35465569797304</v>
      </c>
      <c r="T164" s="88">
        <f t="shared" si="38"/>
        <v>721.59737168420929</v>
      </c>
      <c r="U164" s="88" t="str">
        <f t="shared" si="38"/>
        <v>-</v>
      </c>
      <c r="V164" s="88" t="str">
        <f t="shared" si="38"/>
        <v>-</v>
      </c>
      <c r="W164" s="88" t="str">
        <f t="shared" si="38"/>
        <v>-</v>
      </c>
      <c r="X164" s="88" t="str">
        <f t="shared" si="38"/>
        <v>-</v>
      </c>
      <c r="Y164" s="88" t="str">
        <f t="shared" si="38"/>
        <v>-</v>
      </c>
      <c r="Z164" s="88" t="str">
        <f t="shared" si="38"/>
        <v>-</v>
      </c>
      <c r="AA164" s="138"/>
    </row>
    <row r="165" spans="1:27"/>
    <row r="166" spans="1:27"/>
    <row r="167" spans="1:27"/>
    <row r="168" spans="1:27"/>
    <row r="169" spans="1:27"/>
    <row r="170" spans="1:27"/>
    <row r="171" spans="1:27"/>
    <row r="172" spans="1:27"/>
    <row r="173" spans="1:27"/>
    <row r="174" spans="1:27"/>
    <row r="175" spans="1:27"/>
    <row r="176" spans="1:27"/>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sheetData>
  <mergeCells count="9">
    <mergeCell ref="P10:Z10"/>
    <mergeCell ref="G11:N11"/>
    <mergeCell ref="P11:Z11"/>
    <mergeCell ref="B3:H3"/>
    <mergeCell ref="B10:B14"/>
    <mergeCell ref="C10:C14"/>
    <mergeCell ref="D10:D14"/>
    <mergeCell ref="E10:E11"/>
    <mergeCell ref="G10:N10"/>
  </mergeCells>
  <pageMargins left="0.70000000000000007" right="0.70000000000000007" top="0.75" bottom="0.75" header="0.30000000000000004" footer="0.30000000000000004"/>
  <pageSetup paperSize="9" fitToWidth="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4"/>
  <cols>
    <col min="1" max="1" width="9" customWidth="1"/>
  </cols>
  <sheetData/>
  <pageMargins left="0.70000000000000007" right="0.70000000000000007" top="0.75" bottom="0.75" header="0.30000000000000004" footer="0.30000000000000004"/>
  <pageSetup paperSize="9" fitToWidth="0" fitToHeight="0"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116"/>
  <sheetViews>
    <sheetView zoomScaleNormal="100" workbookViewId="0"/>
  </sheetViews>
  <sheetFormatPr defaultColWidth="0" defaultRowHeight="0" customHeight="1" zeroHeight="1"/>
  <cols>
    <col min="1" max="1" width="6" style="179" customWidth="1"/>
    <col min="2" max="2" width="35" style="179" customWidth="1"/>
    <col min="3" max="3" width="15.1171875" style="179" customWidth="1"/>
    <col min="4" max="4" width="17.17578125" style="179" customWidth="1"/>
    <col min="5" max="5" width="13" style="179" customWidth="1"/>
    <col min="6" max="6" width="25.46875" style="179" customWidth="1"/>
    <col min="7" max="7" width="1" style="179" customWidth="1"/>
    <col min="8" max="15" width="13.64453125" style="179" customWidth="1"/>
    <col min="16" max="16" width="0.87890625" style="179" customWidth="1"/>
    <col min="17" max="27" width="13.64453125" style="179" customWidth="1"/>
    <col min="28" max="28" width="7.87890625" style="71" customWidth="1"/>
    <col min="29" max="59" width="0" style="179" hidden="1" customWidth="1"/>
    <col min="60" max="60" width="7.87890625" style="179" hidden="1" customWidth="1"/>
    <col min="61" max="16384" width="7.87890625" style="179" hidden="1"/>
  </cols>
  <sheetData>
    <row r="1" spans="1:40" s="169" customFormat="1" ht="12.5" customHeight="1"/>
    <row r="2" spans="1:40" s="169" customFormat="1" ht="18.5" customHeight="1">
      <c r="A2" s="170"/>
      <c r="B2" s="400" t="s">
        <v>230</v>
      </c>
      <c r="C2" s="400"/>
      <c r="D2" s="400"/>
      <c r="E2" s="400"/>
      <c r="F2" s="400"/>
      <c r="G2" s="400"/>
      <c r="H2" s="400"/>
      <c r="I2" s="400"/>
      <c r="J2" s="400"/>
      <c r="K2" s="400"/>
      <c r="L2" s="400"/>
      <c r="M2" s="400"/>
      <c r="N2" s="400"/>
      <c r="O2" s="171"/>
      <c r="P2" s="171"/>
      <c r="Q2" s="171"/>
      <c r="R2" s="171"/>
      <c r="S2" s="171"/>
      <c r="U2" s="171"/>
      <c r="V2" s="171"/>
      <c r="W2" s="171"/>
      <c r="X2" s="171"/>
      <c r="Y2" s="171"/>
      <c r="AB2" s="171"/>
      <c r="AC2" s="171"/>
      <c r="AD2" s="171"/>
      <c r="AE2" s="171"/>
      <c r="AF2" s="171"/>
      <c r="AH2" s="171"/>
      <c r="AI2" s="171"/>
      <c r="AJ2" s="171"/>
      <c r="AK2" s="171"/>
      <c r="AL2" s="171"/>
    </row>
    <row r="3" spans="1:40" s="169" customFormat="1" ht="46.25" customHeight="1">
      <c r="A3" s="172"/>
      <c r="B3" s="401" t="s">
        <v>231</v>
      </c>
      <c r="C3" s="401"/>
      <c r="D3" s="401"/>
      <c r="E3" s="401"/>
      <c r="F3" s="401"/>
      <c r="G3" s="401"/>
      <c r="H3" s="401"/>
      <c r="I3" s="401"/>
      <c r="J3" s="401"/>
      <c r="K3" s="401"/>
      <c r="L3" s="401"/>
      <c r="M3" s="401"/>
      <c r="N3" s="401"/>
      <c r="O3" s="173"/>
      <c r="P3" s="173"/>
      <c r="Q3" s="173"/>
      <c r="R3" s="173"/>
      <c r="S3" s="173"/>
      <c r="T3" s="173"/>
      <c r="U3" s="173"/>
      <c r="V3" s="173"/>
      <c r="W3" s="173"/>
      <c r="X3" s="173"/>
      <c r="Y3" s="173"/>
      <c r="Z3" s="173"/>
      <c r="AA3" s="174"/>
      <c r="AB3" s="173"/>
      <c r="AC3" s="173"/>
      <c r="AD3" s="173"/>
      <c r="AE3" s="173"/>
      <c r="AF3" s="173"/>
      <c r="AG3" s="173"/>
      <c r="AH3" s="173"/>
      <c r="AI3" s="173"/>
      <c r="AJ3" s="173"/>
      <c r="AK3" s="173"/>
      <c r="AL3" s="173"/>
      <c r="AM3" s="173"/>
      <c r="AN3" s="174"/>
    </row>
    <row r="4" spans="1:40" s="71" customFormat="1" ht="17.55" customHeight="1">
      <c r="A4" s="175"/>
      <c r="B4" s="175"/>
      <c r="C4" s="175"/>
      <c r="D4" s="175"/>
      <c r="E4" s="175"/>
      <c r="F4" s="175"/>
      <c r="G4" s="176"/>
      <c r="H4" s="176"/>
      <c r="I4" s="176"/>
      <c r="J4" s="176"/>
      <c r="K4" s="176"/>
      <c r="L4" s="176"/>
      <c r="N4" s="114"/>
      <c r="O4" s="176"/>
      <c r="P4" s="176"/>
      <c r="Q4" s="176"/>
      <c r="R4" s="176"/>
      <c r="S4" s="176"/>
      <c r="T4" s="176"/>
      <c r="U4" s="176"/>
      <c r="V4" s="176"/>
      <c r="W4" s="176"/>
      <c r="X4" s="176"/>
      <c r="Y4" s="176"/>
      <c r="Z4" s="176"/>
      <c r="AA4" s="114"/>
      <c r="AB4" s="176"/>
      <c r="AC4" s="176"/>
      <c r="AD4" s="176"/>
      <c r="AE4" s="176"/>
      <c r="AF4" s="176"/>
      <c r="AG4" s="176"/>
      <c r="AH4" s="176"/>
      <c r="AI4" s="176"/>
      <c r="AJ4" s="176"/>
      <c r="AK4" s="176"/>
      <c r="AL4" s="176"/>
      <c r="AM4" s="176"/>
      <c r="AN4" s="114"/>
    </row>
    <row r="5" spans="1:40" s="178" customFormat="1" ht="12.4">
      <c r="A5" s="177"/>
      <c r="B5" s="177" t="s">
        <v>232</v>
      </c>
    </row>
    <row r="6" spans="1:40" s="71" customFormat="1" ht="12.5" customHeight="1"/>
    <row r="7" spans="1:40" ht="11.25">
      <c r="A7" s="71"/>
      <c r="C7" s="71"/>
      <c r="D7" s="71"/>
      <c r="E7" s="71"/>
      <c r="F7" s="71"/>
      <c r="G7" s="71"/>
      <c r="H7" s="71"/>
      <c r="I7" s="71"/>
      <c r="J7" s="71"/>
      <c r="K7" s="71"/>
      <c r="L7" s="71"/>
      <c r="M7" s="71"/>
      <c r="N7" s="71"/>
      <c r="O7" s="71"/>
      <c r="P7" s="71"/>
      <c r="Q7" s="71"/>
      <c r="R7" s="71"/>
      <c r="S7" s="71"/>
      <c r="T7" s="71"/>
      <c r="U7" s="71"/>
      <c r="V7" s="71"/>
      <c r="W7" s="71"/>
      <c r="X7" s="71"/>
      <c r="Y7" s="71"/>
      <c r="Z7" s="71"/>
      <c r="AA7" s="71"/>
    </row>
    <row r="8" spans="1:40" ht="14.25" customHeight="1">
      <c r="A8" s="71"/>
      <c r="B8" s="402" t="s">
        <v>233</v>
      </c>
      <c r="C8" s="403" t="s">
        <v>234</v>
      </c>
      <c r="D8" s="404" t="s">
        <v>74</v>
      </c>
      <c r="E8" s="402" t="s">
        <v>235</v>
      </c>
      <c r="F8" s="393"/>
      <c r="G8" s="182"/>
      <c r="H8" s="405" t="s">
        <v>184</v>
      </c>
      <c r="I8" s="405"/>
      <c r="J8" s="405"/>
      <c r="K8" s="405"/>
      <c r="L8" s="405"/>
      <c r="M8" s="405"/>
      <c r="N8" s="405"/>
      <c r="O8" s="405"/>
      <c r="P8" s="182"/>
      <c r="Q8" s="405" t="s">
        <v>185</v>
      </c>
      <c r="R8" s="405"/>
      <c r="S8" s="405"/>
      <c r="T8" s="405"/>
      <c r="U8" s="405"/>
      <c r="V8" s="405"/>
      <c r="W8" s="405"/>
      <c r="X8" s="405"/>
      <c r="Y8" s="405"/>
      <c r="Z8" s="405"/>
      <c r="AA8" s="405"/>
    </row>
    <row r="9" spans="1:40" ht="11.25" customHeight="1">
      <c r="A9" s="71"/>
      <c r="B9" s="402"/>
      <c r="C9" s="403"/>
      <c r="D9" s="404"/>
      <c r="E9" s="402"/>
      <c r="F9" s="393"/>
      <c r="G9" s="182"/>
      <c r="H9" s="390" t="s">
        <v>186</v>
      </c>
      <c r="I9" s="390"/>
      <c r="J9" s="390"/>
      <c r="K9" s="390"/>
      <c r="L9" s="390"/>
      <c r="M9" s="390"/>
      <c r="N9" s="390"/>
      <c r="O9" s="390"/>
      <c r="P9" s="182"/>
      <c r="Q9" s="406" t="s">
        <v>187</v>
      </c>
      <c r="R9" s="406"/>
      <c r="S9" s="406"/>
      <c r="T9" s="406"/>
      <c r="U9" s="406"/>
      <c r="V9" s="406"/>
      <c r="W9" s="406"/>
      <c r="X9" s="406"/>
      <c r="Y9" s="406"/>
      <c r="Z9" s="406"/>
      <c r="AA9" s="406"/>
    </row>
    <row r="10" spans="1:40" ht="25.5" customHeight="1">
      <c r="A10" s="71"/>
      <c r="B10" s="402"/>
      <c r="C10" s="403"/>
      <c r="D10" s="404"/>
      <c r="E10" s="402"/>
      <c r="F10" s="183" t="s">
        <v>188</v>
      </c>
      <c r="G10" s="182"/>
      <c r="H10" s="184" t="s">
        <v>103</v>
      </c>
      <c r="I10" s="184" t="s">
        <v>105</v>
      </c>
      <c r="J10" s="184" t="s">
        <v>106</v>
      </c>
      <c r="K10" s="184" t="s">
        <v>107</v>
      </c>
      <c r="L10" s="184" t="s">
        <v>108</v>
      </c>
      <c r="M10" s="185" t="s">
        <v>109</v>
      </c>
      <c r="N10" s="184" t="s">
        <v>110</v>
      </c>
      <c r="O10" s="184" t="s">
        <v>111</v>
      </c>
      <c r="P10" s="182"/>
      <c r="Q10" s="85" t="s">
        <v>112</v>
      </c>
      <c r="R10" s="181" t="s">
        <v>73</v>
      </c>
      <c r="S10" s="181" t="s">
        <v>113</v>
      </c>
      <c r="T10" s="186" t="s">
        <v>114</v>
      </c>
      <c r="U10" s="181" t="s">
        <v>115</v>
      </c>
      <c r="V10" s="181" t="s">
        <v>116</v>
      </c>
      <c r="W10" s="181" t="s">
        <v>117</v>
      </c>
      <c r="X10" s="181" t="s">
        <v>118</v>
      </c>
      <c r="Y10" s="181" t="s">
        <v>119</v>
      </c>
      <c r="Z10" s="181" t="s">
        <v>120</v>
      </c>
      <c r="AA10" s="181" t="s">
        <v>121</v>
      </c>
    </row>
    <row r="11" spans="1:40" ht="16.5" customHeight="1">
      <c r="A11" s="71"/>
      <c r="B11" s="402"/>
      <c r="C11" s="403"/>
      <c r="D11" s="404"/>
      <c r="E11" s="402"/>
      <c r="F11" s="183" t="s">
        <v>189</v>
      </c>
      <c r="G11" s="182"/>
      <c r="H11" s="187" t="s">
        <v>190</v>
      </c>
      <c r="I11" s="187" t="s">
        <v>191</v>
      </c>
      <c r="J11" s="187" t="s">
        <v>192</v>
      </c>
      <c r="K11" s="187" t="s">
        <v>193</v>
      </c>
      <c r="L11" s="187" t="s">
        <v>194</v>
      </c>
      <c r="M11" s="188" t="s">
        <v>195</v>
      </c>
      <c r="N11" s="187" t="s">
        <v>196</v>
      </c>
      <c r="O11" s="187" t="s">
        <v>197</v>
      </c>
      <c r="P11" s="182"/>
      <c r="Q11" s="145" t="s">
        <v>198</v>
      </c>
      <c r="R11" s="187" t="s">
        <v>199</v>
      </c>
      <c r="S11" s="187" t="s">
        <v>200</v>
      </c>
      <c r="T11" s="189" t="s">
        <v>201</v>
      </c>
      <c r="U11" s="187" t="s">
        <v>202</v>
      </c>
      <c r="V11" s="187" t="s">
        <v>203</v>
      </c>
      <c r="W11" s="187" t="s">
        <v>204</v>
      </c>
      <c r="X11" s="187" t="s">
        <v>205</v>
      </c>
      <c r="Y11" s="187" t="s">
        <v>206</v>
      </c>
      <c r="Z11" s="187" t="s">
        <v>207</v>
      </c>
      <c r="AA11" s="187" t="s">
        <v>208</v>
      </c>
    </row>
    <row r="12" spans="1:40" ht="15" customHeight="1">
      <c r="A12" s="71"/>
      <c r="B12" s="402"/>
      <c r="C12" s="403"/>
      <c r="D12" s="404"/>
      <c r="E12" s="402"/>
      <c r="F12" s="183" t="s">
        <v>236</v>
      </c>
      <c r="G12" s="182"/>
      <c r="H12" s="190" t="s">
        <v>237</v>
      </c>
      <c r="I12" s="190" t="s">
        <v>237</v>
      </c>
      <c r="J12" s="184" t="s">
        <v>238</v>
      </c>
      <c r="K12" s="184" t="s">
        <v>238</v>
      </c>
      <c r="L12" s="184" t="s">
        <v>239</v>
      </c>
      <c r="M12" s="184" t="s">
        <v>239</v>
      </c>
      <c r="N12" s="184" t="s">
        <v>214</v>
      </c>
      <c r="O12" s="184" t="s">
        <v>214</v>
      </c>
      <c r="P12" s="182"/>
      <c r="Q12" s="184" t="s">
        <v>214</v>
      </c>
      <c r="R12" s="184" t="s">
        <v>215</v>
      </c>
      <c r="S12" s="184" t="s">
        <v>215</v>
      </c>
      <c r="T12" s="184" t="s">
        <v>216</v>
      </c>
      <c r="U12" s="184" t="s">
        <v>216</v>
      </c>
      <c r="V12" s="184" t="s">
        <v>217</v>
      </c>
      <c r="W12" s="184" t="s">
        <v>217</v>
      </c>
      <c r="X12" s="184" t="s">
        <v>218</v>
      </c>
      <c r="Y12" s="184" t="s">
        <v>218</v>
      </c>
      <c r="Z12" s="184" t="s">
        <v>219</v>
      </c>
      <c r="AA12" s="184" t="s">
        <v>219</v>
      </c>
    </row>
    <row r="13" spans="1:40" ht="11.25">
      <c r="A13" s="71"/>
      <c r="B13" s="407" t="s">
        <v>150</v>
      </c>
      <c r="C13" s="408" t="s">
        <v>240</v>
      </c>
      <c r="D13" s="191" t="s">
        <v>93</v>
      </c>
      <c r="E13" s="409" t="s">
        <v>241</v>
      </c>
      <c r="F13" s="410"/>
      <c r="G13" s="182"/>
      <c r="H13" s="192">
        <v>191.97091994295369</v>
      </c>
      <c r="I13" s="192">
        <v>171.96724629284955</v>
      </c>
      <c r="J13" s="192">
        <v>154.90765893492028</v>
      </c>
      <c r="K13" s="192">
        <v>147.21109766394588</v>
      </c>
      <c r="L13" s="192">
        <v>172.21254857880399</v>
      </c>
      <c r="M13" s="192">
        <v>165.53768942392196</v>
      </c>
      <c r="N13" s="192">
        <v>174.32210247101548</v>
      </c>
      <c r="O13" s="192">
        <v>193.96951941469163</v>
      </c>
      <c r="P13" s="182"/>
      <c r="Q13" s="192">
        <v>193.96951941469163</v>
      </c>
      <c r="R13" s="192">
        <v>227.10500288338588</v>
      </c>
      <c r="S13" s="320">
        <v>202.69800409075677</v>
      </c>
      <c r="T13" s="192">
        <v>185.70165658710286</v>
      </c>
      <c r="U13" s="192">
        <v>155.44826033483892</v>
      </c>
      <c r="V13" s="192" t="s">
        <v>132</v>
      </c>
      <c r="W13" s="192" t="s">
        <v>132</v>
      </c>
      <c r="X13" s="192" t="s">
        <v>132</v>
      </c>
      <c r="Y13" s="192" t="s">
        <v>132</v>
      </c>
      <c r="Z13" s="192" t="s">
        <v>132</v>
      </c>
      <c r="AA13" s="192" t="s">
        <v>132</v>
      </c>
    </row>
    <row r="14" spans="1:40" ht="11.25">
      <c r="A14" s="71"/>
      <c r="B14" s="407"/>
      <c r="C14" s="408"/>
      <c r="D14" s="191" t="s">
        <v>94</v>
      </c>
      <c r="E14" s="409"/>
      <c r="F14" s="410"/>
      <c r="G14" s="182"/>
      <c r="H14" s="192">
        <v>187.73122808241266</v>
      </c>
      <c r="I14" s="192">
        <v>168.16933703344657</v>
      </c>
      <c r="J14" s="192">
        <v>151.48651191475173</v>
      </c>
      <c r="K14" s="192">
        <v>143.95992976449207</v>
      </c>
      <c r="L14" s="192">
        <v>168.40922180040678</v>
      </c>
      <c r="M14" s="192">
        <v>161.88177739999705</v>
      </c>
      <c r="N14" s="192">
        <v>172.14662653320042</v>
      </c>
      <c r="O14" s="192">
        <v>191.54885091554721</v>
      </c>
      <c r="P14" s="182"/>
      <c r="Q14" s="192">
        <v>191.54885091554721</v>
      </c>
      <c r="R14" s="192">
        <v>222.70710980886139</v>
      </c>
      <c r="S14" s="320">
        <v>198.77353090117069</v>
      </c>
      <c r="T14" s="192">
        <v>182.62300518042201</v>
      </c>
      <c r="U14" s="192">
        <v>152.86587087032703</v>
      </c>
      <c r="V14" s="192" t="s">
        <v>132</v>
      </c>
      <c r="W14" s="192" t="s">
        <v>132</v>
      </c>
      <c r="X14" s="192" t="s">
        <v>132</v>
      </c>
      <c r="Y14" s="192" t="s">
        <v>132</v>
      </c>
      <c r="Z14" s="192" t="s">
        <v>132</v>
      </c>
      <c r="AA14" s="192" t="s">
        <v>132</v>
      </c>
    </row>
    <row r="15" spans="1:40" ht="11.25">
      <c r="A15" s="71"/>
      <c r="B15" s="407"/>
      <c r="C15" s="408"/>
      <c r="D15" s="191" t="s">
        <v>91</v>
      </c>
      <c r="E15" s="409"/>
      <c r="F15" s="410"/>
      <c r="G15" s="182"/>
      <c r="H15" s="192">
        <v>189.65040724187483</v>
      </c>
      <c r="I15" s="192">
        <v>169.8885346874111</v>
      </c>
      <c r="J15" s="192">
        <v>153.03516079739146</v>
      </c>
      <c r="K15" s="192">
        <v>145.43163428495879</v>
      </c>
      <c r="L15" s="192">
        <v>170.13087179994068</v>
      </c>
      <c r="M15" s="192">
        <v>163.53669723755536</v>
      </c>
      <c r="N15" s="192">
        <v>175.81856626263644</v>
      </c>
      <c r="O15" s="192">
        <v>195.63464597275654</v>
      </c>
      <c r="P15" s="182"/>
      <c r="Q15" s="192">
        <v>195.63464597275654</v>
      </c>
      <c r="R15" s="192">
        <v>228.27326184711356</v>
      </c>
      <c r="S15" s="320">
        <v>203.74044657158009</v>
      </c>
      <c r="T15" s="192">
        <v>187.24162712489229</v>
      </c>
      <c r="U15" s="192">
        <v>156.73737830101803</v>
      </c>
      <c r="V15" s="192" t="s">
        <v>132</v>
      </c>
      <c r="W15" s="192" t="s">
        <v>132</v>
      </c>
      <c r="X15" s="192" t="s">
        <v>132</v>
      </c>
      <c r="Y15" s="192" t="s">
        <v>132</v>
      </c>
      <c r="Z15" s="192" t="s">
        <v>132</v>
      </c>
      <c r="AA15" s="192" t="s">
        <v>132</v>
      </c>
    </row>
    <row r="16" spans="1:40" ht="11.25">
      <c r="A16" s="71"/>
      <c r="B16" s="407"/>
      <c r="C16" s="408"/>
      <c r="D16" s="191" t="s">
        <v>90</v>
      </c>
      <c r="E16" s="409"/>
      <c r="F16" s="410"/>
      <c r="G16" s="182"/>
      <c r="H16" s="192">
        <v>191.96482988995277</v>
      </c>
      <c r="I16" s="192">
        <v>171.96179083300876</v>
      </c>
      <c r="J16" s="192">
        <v>154.90274467054394</v>
      </c>
      <c r="K16" s="192">
        <v>147.2064275639778</v>
      </c>
      <c r="L16" s="192">
        <v>172.20708533703495</v>
      </c>
      <c r="M16" s="192">
        <v>165.53243793425602</v>
      </c>
      <c r="N16" s="192">
        <v>177.09463188341488</v>
      </c>
      <c r="O16" s="192">
        <v>197.05453382229163</v>
      </c>
      <c r="P16" s="182"/>
      <c r="Q16" s="192">
        <v>197.05453382229163</v>
      </c>
      <c r="R16" s="192">
        <v>229.99728029828802</v>
      </c>
      <c r="S16" s="320">
        <v>205.28957699618584</v>
      </c>
      <c r="T16" s="192">
        <v>188.95690139324483</v>
      </c>
      <c r="U16" s="192">
        <v>158.17441796161296</v>
      </c>
      <c r="V16" s="192" t="s">
        <v>132</v>
      </c>
      <c r="W16" s="192" t="s">
        <v>132</v>
      </c>
      <c r="X16" s="192" t="s">
        <v>132</v>
      </c>
      <c r="Y16" s="192" t="s">
        <v>132</v>
      </c>
      <c r="Z16" s="192" t="s">
        <v>132</v>
      </c>
      <c r="AA16" s="192" t="s">
        <v>132</v>
      </c>
    </row>
    <row r="17" spans="1:27" ht="11.25">
      <c r="A17" s="71"/>
      <c r="B17" s="407"/>
      <c r="C17" s="408"/>
      <c r="D17" s="191" t="s">
        <v>95</v>
      </c>
      <c r="E17" s="409"/>
      <c r="F17" s="410"/>
      <c r="G17" s="182"/>
      <c r="H17" s="192">
        <v>188.12599832717561</v>
      </c>
      <c r="I17" s="192">
        <v>168.52297159398529</v>
      </c>
      <c r="J17" s="192">
        <v>151.80506502921077</v>
      </c>
      <c r="K17" s="192">
        <v>144.26265562043884</v>
      </c>
      <c r="L17" s="192">
        <v>168.76336080215719</v>
      </c>
      <c r="M17" s="192">
        <v>162.22219017809277</v>
      </c>
      <c r="N17" s="192">
        <v>173.40253709408012</v>
      </c>
      <c r="O17" s="192">
        <v>192.94631207777806</v>
      </c>
      <c r="P17" s="182"/>
      <c r="Q17" s="192">
        <v>192.94631207777806</v>
      </c>
      <c r="R17" s="192">
        <v>225.20086846576584</v>
      </c>
      <c r="S17" s="320">
        <v>200.99960965019901</v>
      </c>
      <c r="T17" s="192">
        <v>185.56690578166118</v>
      </c>
      <c r="U17" s="192">
        <v>155.33102693624872</v>
      </c>
      <c r="V17" s="192" t="s">
        <v>132</v>
      </c>
      <c r="W17" s="192" t="s">
        <v>132</v>
      </c>
      <c r="X17" s="192" t="s">
        <v>132</v>
      </c>
      <c r="Y17" s="192" t="s">
        <v>132</v>
      </c>
      <c r="Z17" s="192" t="s">
        <v>132</v>
      </c>
      <c r="AA17" s="192" t="s">
        <v>132</v>
      </c>
    </row>
    <row r="18" spans="1:27" ht="11.25">
      <c r="A18" s="71"/>
      <c r="B18" s="407"/>
      <c r="C18" s="408"/>
      <c r="D18" s="191" t="s">
        <v>85</v>
      </c>
      <c r="E18" s="409"/>
      <c r="F18" s="410"/>
      <c r="G18" s="182"/>
      <c r="H18" s="192">
        <v>189.64587973832505</v>
      </c>
      <c r="I18" s="192">
        <v>169.88447895689592</v>
      </c>
      <c r="J18" s="192">
        <v>153.03150740563856</v>
      </c>
      <c r="K18" s="192">
        <v>145.42816241136751</v>
      </c>
      <c r="L18" s="192">
        <v>170.12681028413797</v>
      </c>
      <c r="M18" s="192">
        <v>163.53279314376493</v>
      </c>
      <c r="N18" s="192">
        <v>171.31098466799796</v>
      </c>
      <c r="O18" s="192">
        <v>190.61902590369556</v>
      </c>
      <c r="P18" s="182"/>
      <c r="Q18" s="192">
        <v>190.61902590369556</v>
      </c>
      <c r="R18" s="192">
        <v>221.00726263088399</v>
      </c>
      <c r="S18" s="320">
        <v>197.25878268272322</v>
      </c>
      <c r="T18" s="192">
        <v>180.46473705907127</v>
      </c>
      <c r="U18" s="192">
        <v>151.05885388385178</v>
      </c>
      <c r="V18" s="192" t="s">
        <v>132</v>
      </c>
      <c r="W18" s="192" t="s">
        <v>132</v>
      </c>
      <c r="X18" s="192" t="s">
        <v>132</v>
      </c>
      <c r="Y18" s="192" t="s">
        <v>132</v>
      </c>
      <c r="Z18" s="192" t="s">
        <v>132</v>
      </c>
      <c r="AA18" s="192" t="s">
        <v>132</v>
      </c>
    </row>
    <row r="19" spans="1:27" ht="11.25">
      <c r="A19" s="71"/>
      <c r="B19" s="407"/>
      <c r="C19" s="408"/>
      <c r="D19" s="191" t="s">
        <v>84</v>
      </c>
      <c r="E19" s="409"/>
      <c r="F19" s="410"/>
      <c r="G19" s="182"/>
      <c r="H19" s="192">
        <v>190.52852232458511</v>
      </c>
      <c r="I19" s="192">
        <v>170.67514878889466</v>
      </c>
      <c r="J19" s="192">
        <v>153.74374078324823</v>
      </c>
      <c r="K19" s="192">
        <v>146.10500859206456</v>
      </c>
      <c r="L19" s="192">
        <v>170.91860796531387</v>
      </c>
      <c r="M19" s="192">
        <v>164.29390120304842</v>
      </c>
      <c r="N19" s="192">
        <v>174.21769516624019</v>
      </c>
      <c r="O19" s="192">
        <v>193.85334461847489</v>
      </c>
      <c r="P19" s="182"/>
      <c r="Q19" s="192">
        <v>193.85334461847489</v>
      </c>
      <c r="R19" s="192">
        <v>226.01322976441469</v>
      </c>
      <c r="S19" s="320">
        <v>201.72940985350638</v>
      </c>
      <c r="T19" s="192">
        <v>184.18509410627877</v>
      </c>
      <c r="U19" s="192">
        <v>154.17558280250668</v>
      </c>
      <c r="V19" s="192" t="s">
        <v>132</v>
      </c>
      <c r="W19" s="192" t="s">
        <v>132</v>
      </c>
      <c r="X19" s="192" t="s">
        <v>132</v>
      </c>
      <c r="Y19" s="192" t="s">
        <v>132</v>
      </c>
      <c r="Z19" s="192" t="s">
        <v>132</v>
      </c>
      <c r="AA19" s="192" t="s">
        <v>132</v>
      </c>
    </row>
    <row r="20" spans="1:27" ht="11.25">
      <c r="A20" s="71"/>
      <c r="B20" s="407"/>
      <c r="C20" s="408"/>
      <c r="D20" s="191" t="s">
        <v>88</v>
      </c>
      <c r="E20" s="409"/>
      <c r="F20" s="410"/>
      <c r="G20" s="182"/>
      <c r="H20" s="192">
        <v>187.24517511052142</v>
      </c>
      <c r="I20" s="192">
        <v>167.73393155040034</v>
      </c>
      <c r="J20" s="192">
        <v>151.09429976086713</v>
      </c>
      <c r="K20" s="192">
        <v>143.58720460624312</v>
      </c>
      <c r="L20" s="192">
        <v>167.97319523420305</v>
      </c>
      <c r="M20" s="192">
        <v>161.46265097226299</v>
      </c>
      <c r="N20" s="192">
        <v>172.88073643829014</v>
      </c>
      <c r="O20" s="192">
        <v>192.36570054889472</v>
      </c>
      <c r="P20" s="182"/>
      <c r="Q20" s="192">
        <v>192.36570054889472</v>
      </c>
      <c r="R20" s="192">
        <v>224.82422972020103</v>
      </c>
      <c r="S20" s="320">
        <v>201.55502468762299</v>
      </c>
      <c r="T20" s="192">
        <v>185.40828624805357</v>
      </c>
      <c r="U20" s="192">
        <v>155.74321244654092</v>
      </c>
      <c r="V20" s="192" t="s">
        <v>132</v>
      </c>
      <c r="W20" s="192" t="s">
        <v>132</v>
      </c>
      <c r="X20" s="192" t="s">
        <v>132</v>
      </c>
      <c r="Y20" s="192" t="s">
        <v>132</v>
      </c>
      <c r="Z20" s="192" t="s">
        <v>132</v>
      </c>
      <c r="AA20" s="192" t="s">
        <v>132</v>
      </c>
    </row>
    <row r="21" spans="1:27" ht="11.25">
      <c r="A21" s="71"/>
      <c r="B21" s="407"/>
      <c r="C21" s="408"/>
      <c r="D21" s="191" t="s">
        <v>92</v>
      </c>
      <c r="E21" s="409"/>
      <c r="F21" s="410"/>
      <c r="G21" s="182"/>
      <c r="H21" s="192">
        <v>189.40527294156934</v>
      </c>
      <c r="I21" s="192">
        <v>169.66894376912001</v>
      </c>
      <c r="J21" s="192">
        <v>152.83735385560954</v>
      </c>
      <c r="K21" s="192">
        <v>145.24365534818136</v>
      </c>
      <c r="L21" s="192">
        <v>169.91096764668541</v>
      </c>
      <c r="M21" s="192">
        <v>163.32531644257256</v>
      </c>
      <c r="N21" s="192">
        <v>173.27160644268815</v>
      </c>
      <c r="O21" s="192">
        <v>192.80062455355045</v>
      </c>
      <c r="P21" s="182"/>
      <c r="Q21" s="192">
        <v>192.80062455355045</v>
      </c>
      <c r="R21" s="192">
        <v>225.27605178730428</v>
      </c>
      <c r="S21" s="320">
        <v>201.06500723158197</v>
      </c>
      <c r="T21" s="192">
        <v>185.50448506228201</v>
      </c>
      <c r="U21" s="192">
        <v>155.28382858281989</v>
      </c>
      <c r="V21" s="192" t="s">
        <v>132</v>
      </c>
      <c r="W21" s="192" t="s">
        <v>132</v>
      </c>
      <c r="X21" s="192" t="s">
        <v>132</v>
      </c>
      <c r="Y21" s="192" t="s">
        <v>132</v>
      </c>
      <c r="Z21" s="192" t="s">
        <v>132</v>
      </c>
      <c r="AA21" s="192" t="s">
        <v>132</v>
      </c>
    </row>
    <row r="22" spans="1:27" ht="11.25">
      <c r="A22" s="71"/>
      <c r="B22" s="407"/>
      <c r="C22" s="408"/>
      <c r="D22" s="191" t="s">
        <v>97</v>
      </c>
      <c r="E22" s="409"/>
      <c r="F22" s="410"/>
      <c r="G22" s="182"/>
      <c r="H22" s="192">
        <v>188.33994439502237</v>
      </c>
      <c r="I22" s="192">
        <v>168.71462414299489</v>
      </c>
      <c r="J22" s="192">
        <v>151.9777051588633</v>
      </c>
      <c r="K22" s="192">
        <v>144.42671815396196</v>
      </c>
      <c r="L22" s="192">
        <v>168.95528673350788</v>
      </c>
      <c r="M22" s="192">
        <v>162.40667717093112</v>
      </c>
      <c r="N22" s="192">
        <v>170.88780289009142</v>
      </c>
      <c r="O22" s="192">
        <v>190.14814834472833</v>
      </c>
      <c r="P22" s="182"/>
      <c r="Q22" s="192">
        <v>190.14814834472833</v>
      </c>
      <c r="R22" s="192">
        <v>223.22619269655343</v>
      </c>
      <c r="S22" s="320">
        <v>199.23472939316446</v>
      </c>
      <c r="T22" s="192">
        <v>182.90890675865472</v>
      </c>
      <c r="U22" s="192">
        <v>153.10454645201898</v>
      </c>
      <c r="V22" s="192" t="s">
        <v>132</v>
      </c>
      <c r="W22" s="192" t="s">
        <v>132</v>
      </c>
      <c r="X22" s="192" t="s">
        <v>132</v>
      </c>
      <c r="Y22" s="192" t="s">
        <v>132</v>
      </c>
      <c r="Z22" s="192" t="s">
        <v>132</v>
      </c>
      <c r="AA22" s="192" t="s">
        <v>132</v>
      </c>
    </row>
    <row r="23" spans="1:27" ht="11.25">
      <c r="A23" s="71"/>
      <c r="B23" s="407"/>
      <c r="C23" s="408"/>
      <c r="D23" s="191" t="s">
        <v>96</v>
      </c>
      <c r="E23" s="409"/>
      <c r="F23" s="410"/>
      <c r="G23" s="182"/>
      <c r="H23" s="192">
        <v>185.23093543690067</v>
      </c>
      <c r="I23" s="192">
        <v>165.92957883828487</v>
      </c>
      <c r="J23" s="192">
        <v>149.46894341800464</v>
      </c>
      <c r="K23" s="192">
        <v>142.04260382295737</v>
      </c>
      <c r="L23" s="192">
        <v>166.1662687072799</v>
      </c>
      <c r="M23" s="192">
        <v>159.72575987638109</v>
      </c>
      <c r="N23" s="192">
        <v>170.1263549005819</v>
      </c>
      <c r="O23" s="192">
        <v>189.3008794184658</v>
      </c>
      <c r="P23" s="182"/>
      <c r="Q23" s="192">
        <v>189.3008794184658</v>
      </c>
      <c r="R23" s="192">
        <v>222.91527530957737</v>
      </c>
      <c r="S23" s="320">
        <v>198.95675727811133</v>
      </c>
      <c r="T23" s="192">
        <v>183.21491861663296</v>
      </c>
      <c r="U23" s="192">
        <v>153.36143967381125</v>
      </c>
      <c r="V23" s="192" t="s">
        <v>132</v>
      </c>
      <c r="W23" s="192" t="s">
        <v>132</v>
      </c>
      <c r="X23" s="192" t="s">
        <v>132</v>
      </c>
      <c r="Y23" s="192" t="s">
        <v>132</v>
      </c>
      <c r="Z23" s="192" t="s">
        <v>132</v>
      </c>
      <c r="AA23" s="192" t="s">
        <v>132</v>
      </c>
    </row>
    <row r="24" spans="1:27" ht="11.25">
      <c r="A24" s="71"/>
      <c r="B24" s="407"/>
      <c r="C24" s="408"/>
      <c r="D24" s="191" t="s">
        <v>86</v>
      </c>
      <c r="E24" s="409"/>
      <c r="F24" s="410"/>
      <c r="G24" s="182"/>
      <c r="H24" s="192">
        <v>192.09598177382938</v>
      </c>
      <c r="I24" s="192">
        <v>172.07927648303888</v>
      </c>
      <c r="J24" s="192">
        <v>155.00857544586276</v>
      </c>
      <c r="K24" s="192">
        <v>147.30700015482594</v>
      </c>
      <c r="L24" s="192">
        <v>172.32473857420243</v>
      </c>
      <c r="M24" s="192">
        <v>165.64553099974208</v>
      </c>
      <c r="N24" s="192">
        <v>173.49631561246233</v>
      </c>
      <c r="O24" s="192">
        <v>193.05066014313621</v>
      </c>
      <c r="P24" s="182"/>
      <c r="Q24" s="192">
        <v>193.05066014313621</v>
      </c>
      <c r="R24" s="192">
        <v>224.95750014390049</v>
      </c>
      <c r="S24" s="320">
        <v>200.78593148732648</v>
      </c>
      <c r="T24" s="192">
        <v>185.37337933017616</v>
      </c>
      <c r="U24" s="192">
        <v>155.17157242313954</v>
      </c>
      <c r="V24" s="192" t="s">
        <v>132</v>
      </c>
      <c r="W24" s="192" t="s">
        <v>132</v>
      </c>
      <c r="X24" s="192" t="s">
        <v>132</v>
      </c>
      <c r="Y24" s="192" t="s">
        <v>132</v>
      </c>
      <c r="Z24" s="192" t="s">
        <v>132</v>
      </c>
      <c r="AA24" s="192" t="s">
        <v>132</v>
      </c>
    </row>
    <row r="25" spans="1:27" ht="11.25">
      <c r="A25" s="71"/>
      <c r="B25" s="407"/>
      <c r="C25" s="408"/>
      <c r="D25" s="191" t="s">
        <v>89</v>
      </c>
      <c r="E25" s="409"/>
      <c r="F25" s="410"/>
      <c r="G25" s="182"/>
      <c r="H25" s="192">
        <v>190.81465531518339</v>
      </c>
      <c r="I25" s="192">
        <v>170.93146626907006</v>
      </c>
      <c r="J25" s="192">
        <v>153.97463091874792</v>
      </c>
      <c r="K25" s="192">
        <v>146.32442698958207</v>
      </c>
      <c r="L25" s="192">
        <v>171.17529106897376</v>
      </c>
      <c r="M25" s="192">
        <v>164.54063541751003</v>
      </c>
      <c r="N25" s="192">
        <v>173.63261023395609</v>
      </c>
      <c r="O25" s="192">
        <v>193.20231619738985</v>
      </c>
      <c r="P25" s="182"/>
      <c r="Q25" s="192">
        <v>193.20231619738985</v>
      </c>
      <c r="R25" s="192">
        <v>225.18223120063152</v>
      </c>
      <c r="S25" s="320">
        <v>200.99163382551481</v>
      </c>
      <c r="T25" s="192">
        <v>183.79322460993532</v>
      </c>
      <c r="U25" s="192">
        <v>153.84976282475452</v>
      </c>
      <c r="V25" s="192" t="s">
        <v>132</v>
      </c>
      <c r="W25" s="192" t="s">
        <v>132</v>
      </c>
      <c r="X25" s="192" t="s">
        <v>132</v>
      </c>
      <c r="Y25" s="192" t="s">
        <v>132</v>
      </c>
      <c r="Z25" s="192" t="s">
        <v>132</v>
      </c>
      <c r="AA25" s="192" t="s">
        <v>132</v>
      </c>
    </row>
    <row r="26" spans="1:27" ht="11.25">
      <c r="A26" s="71"/>
      <c r="B26" s="407"/>
      <c r="C26" s="408"/>
      <c r="D26" s="191" t="s">
        <v>87</v>
      </c>
      <c r="E26" s="409"/>
      <c r="F26" s="410"/>
      <c r="G26" s="182"/>
      <c r="H26" s="192">
        <v>190.88202538701998</v>
      </c>
      <c r="I26" s="192">
        <v>170.99181627280879</v>
      </c>
      <c r="J26" s="192">
        <v>154.0289940489219</v>
      </c>
      <c r="K26" s="192">
        <v>146.37608909667466</v>
      </c>
      <c r="L26" s="192">
        <v>171.23572715883759</v>
      </c>
      <c r="M26" s="192">
        <v>164.59872903935371</v>
      </c>
      <c r="N26" s="192">
        <v>171.60428014369325</v>
      </c>
      <c r="O26" s="192">
        <v>190.94537799365256</v>
      </c>
      <c r="P26" s="182"/>
      <c r="Q26" s="192">
        <v>190.94537799365256</v>
      </c>
      <c r="R26" s="192">
        <v>220.28334141228603</v>
      </c>
      <c r="S26" s="320">
        <v>195.69560821631683</v>
      </c>
      <c r="T26" s="192">
        <v>178.0007472485604</v>
      </c>
      <c r="U26" s="192">
        <v>150.24798368486609</v>
      </c>
      <c r="V26" s="192" t="s">
        <v>132</v>
      </c>
      <c r="W26" s="192" t="s">
        <v>132</v>
      </c>
      <c r="X26" s="192" t="s">
        <v>132</v>
      </c>
      <c r="Y26" s="192" t="s">
        <v>132</v>
      </c>
      <c r="Z26" s="192" t="s">
        <v>132</v>
      </c>
      <c r="AA26" s="192" t="s">
        <v>132</v>
      </c>
    </row>
    <row r="27" spans="1:27" ht="11.25">
      <c r="A27" s="71"/>
      <c r="B27" s="407"/>
      <c r="C27" s="408" t="s">
        <v>242</v>
      </c>
      <c r="D27" s="191" t="s">
        <v>93</v>
      </c>
      <c r="E27" s="409"/>
      <c r="F27" s="410"/>
      <c r="G27" s="182"/>
      <c r="H27" s="192">
        <v>260.73395089416721</v>
      </c>
      <c r="I27" s="192">
        <v>233.40363035843541</v>
      </c>
      <c r="J27" s="192">
        <v>210.47136632119404</v>
      </c>
      <c r="K27" s="192">
        <v>200.47886633503191</v>
      </c>
      <c r="L27" s="192">
        <v>233.95859831850581</v>
      </c>
      <c r="M27" s="192">
        <v>225.30398433506039</v>
      </c>
      <c r="N27" s="192">
        <v>236.91196719508665</v>
      </c>
      <c r="O27" s="192">
        <v>264.41481139513786</v>
      </c>
      <c r="P27" s="182"/>
      <c r="Q27" s="192">
        <v>264.41481139513786</v>
      </c>
      <c r="R27" s="192">
        <v>308.15230705341878</v>
      </c>
      <c r="S27" s="320">
        <v>275.91572274259261</v>
      </c>
      <c r="T27" s="192">
        <v>252.83853271636613</v>
      </c>
      <c r="U27" s="192">
        <v>211.21929602604527</v>
      </c>
      <c r="V27" s="192" t="s">
        <v>132</v>
      </c>
      <c r="W27" s="192" t="s">
        <v>132</v>
      </c>
      <c r="X27" s="192" t="s">
        <v>132</v>
      </c>
      <c r="Y27" s="192" t="s">
        <v>132</v>
      </c>
      <c r="Z27" s="192" t="s">
        <v>132</v>
      </c>
      <c r="AA27" s="192" t="s">
        <v>132</v>
      </c>
    </row>
    <row r="28" spans="1:27" ht="11.25">
      <c r="A28" s="71"/>
      <c r="B28" s="407"/>
      <c r="C28" s="408"/>
      <c r="D28" s="191" t="s">
        <v>94</v>
      </c>
      <c r="E28" s="409"/>
      <c r="F28" s="410"/>
      <c r="G28" s="182"/>
      <c r="H28" s="192">
        <v>255.30562071691679</v>
      </c>
      <c r="I28" s="192">
        <v>228.54430166031443</v>
      </c>
      <c r="J28" s="192">
        <v>206.08947410757813</v>
      </c>
      <c r="K28" s="192">
        <v>196.30501219637722</v>
      </c>
      <c r="L28" s="192">
        <v>229.08771550817684</v>
      </c>
      <c r="M28" s="192">
        <v>220.61328558629179</v>
      </c>
      <c r="N28" s="192">
        <v>234.21714797993431</v>
      </c>
      <c r="O28" s="192">
        <v>261.40715364380213</v>
      </c>
      <c r="P28" s="182"/>
      <c r="Q28" s="192">
        <v>261.40715364380213</v>
      </c>
      <c r="R28" s="192">
        <v>302.73222346308756</v>
      </c>
      <c r="S28" s="320">
        <v>271.08457965045949</v>
      </c>
      <c r="T28" s="192">
        <v>249.08593865992586</v>
      </c>
      <c r="U28" s="192">
        <v>208.09846604607478</v>
      </c>
      <c r="V28" s="192" t="s">
        <v>132</v>
      </c>
      <c r="W28" s="192" t="s">
        <v>132</v>
      </c>
      <c r="X28" s="192" t="s">
        <v>132</v>
      </c>
      <c r="Y28" s="192" t="s">
        <v>132</v>
      </c>
      <c r="Z28" s="192" t="s">
        <v>132</v>
      </c>
      <c r="AA28" s="192" t="s">
        <v>132</v>
      </c>
    </row>
    <row r="29" spans="1:27" ht="11.25">
      <c r="A29" s="71"/>
      <c r="B29" s="407"/>
      <c r="C29" s="408"/>
      <c r="D29" s="191" t="s">
        <v>91</v>
      </c>
      <c r="E29" s="409"/>
      <c r="F29" s="410"/>
      <c r="G29" s="182"/>
      <c r="H29" s="192">
        <v>257.51079589823433</v>
      </c>
      <c r="I29" s="192">
        <v>230.51832879076954</v>
      </c>
      <c r="J29" s="192">
        <v>207.86955005011575</v>
      </c>
      <c r="K29" s="192">
        <v>198.00057588842645</v>
      </c>
      <c r="L29" s="192">
        <v>231.06643631802345</v>
      </c>
      <c r="M29" s="192">
        <v>222.51880940781095</v>
      </c>
      <c r="N29" s="192">
        <v>238.82164682330844</v>
      </c>
      <c r="O29" s="192">
        <v>266.54618358667256</v>
      </c>
      <c r="P29" s="182"/>
      <c r="Q29" s="192">
        <v>266.54618358667256</v>
      </c>
      <c r="R29" s="192">
        <v>309.55777766368232</v>
      </c>
      <c r="S29" s="320">
        <v>277.16998848458883</v>
      </c>
      <c r="T29" s="192">
        <v>254.75346138464033</v>
      </c>
      <c r="U29" s="192">
        <v>212.81343464675621</v>
      </c>
      <c r="V29" s="192" t="s">
        <v>132</v>
      </c>
      <c r="W29" s="192" t="s">
        <v>132</v>
      </c>
      <c r="X29" s="192" t="s">
        <v>132</v>
      </c>
      <c r="Y29" s="192" t="s">
        <v>132</v>
      </c>
      <c r="Z29" s="192" t="s">
        <v>132</v>
      </c>
      <c r="AA29" s="192" t="s">
        <v>132</v>
      </c>
    </row>
    <row r="30" spans="1:27" ht="11.25">
      <c r="A30" s="71"/>
      <c r="B30" s="407"/>
      <c r="C30" s="408"/>
      <c r="D30" s="191" t="s">
        <v>90</v>
      </c>
      <c r="E30" s="409"/>
      <c r="F30" s="410"/>
      <c r="G30" s="182"/>
      <c r="H30" s="192">
        <v>260.46759170384576</v>
      </c>
      <c r="I30" s="192">
        <v>233.16519113029824</v>
      </c>
      <c r="J30" s="192">
        <v>210.25635411228563</v>
      </c>
      <c r="K30" s="192">
        <v>200.2740622106345</v>
      </c>
      <c r="L30" s="192">
        <v>233.71959214917823</v>
      </c>
      <c r="M30" s="192">
        <v>225.07381949984091</v>
      </c>
      <c r="N30" s="192">
        <v>240.31704711393527</v>
      </c>
      <c r="O30" s="192">
        <v>268.21518321758077</v>
      </c>
      <c r="P30" s="182"/>
      <c r="Q30" s="192">
        <v>268.21518321758077</v>
      </c>
      <c r="R30" s="192">
        <v>311.70389339714734</v>
      </c>
      <c r="S30" s="320">
        <v>279.0849371729239</v>
      </c>
      <c r="T30" s="192">
        <v>256.88152171824601</v>
      </c>
      <c r="U30" s="192">
        <v>214.58733983309946</v>
      </c>
      <c r="V30" s="192" t="s">
        <v>132</v>
      </c>
      <c r="W30" s="192" t="s">
        <v>132</v>
      </c>
      <c r="X30" s="192" t="s">
        <v>132</v>
      </c>
      <c r="Y30" s="192" t="s">
        <v>132</v>
      </c>
      <c r="Z30" s="192" t="s">
        <v>132</v>
      </c>
      <c r="AA30" s="192" t="s">
        <v>132</v>
      </c>
    </row>
    <row r="31" spans="1:27" ht="11.25">
      <c r="A31" s="71"/>
      <c r="B31" s="407"/>
      <c r="C31" s="408"/>
      <c r="D31" s="191" t="s">
        <v>95</v>
      </c>
      <c r="E31" s="409"/>
      <c r="F31" s="410"/>
      <c r="G31" s="182"/>
      <c r="H31" s="192">
        <v>255.68421167606365</v>
      </c>
      <c r="I31" s="192">
        <v>228.88320844242975</v>
      </c>
      <c r="J31" s="192">
        <v>206.39508277946462</v>
      </c>
      <c r="K31" s="192">
        <v>196.59611155660309</v>
      </c>
      <c r="L31" s="192">
        <v>229.42742811497121</v>
      </c>
      <c r="M31" s="192">
        <v>220.94043151890429</v>
      </c>
      <c r="N31" s="192">
        <v>235.81729371787185</v>
      </c>
      <c r="O31" s="192">
        <v>263.19305850336156</v>
      </c>
      <c r="P31" s="182"/>
      <c r="Q31" s="192">
        <v>263.19305850336156</v>
      </c>
      <c r="R31" s="192">
        <v>305.9800838216521</v>
      </c>
      <c r="S31" s="320">
        <v>273.98928802978378</v>
      </c>
      <c r="T31" s="192">
        <v>252.96481223256606</v>
      </c>
      <c r="U31" s="192">
        <v>211.33626930671991</v>
      </c>
      <c r="V31" s="192" t="s">
        <v>132</v>
      </c>
      <c r="W31" s="192" t="s">
        <v>132</v>
      </c>
      <c r="X31" s="192" t="s">
        <v>132</v>
      </c>
      <c r="Y31" s="192" t="s">
        <v>132</v>
      </c>
      <c r="Z31" s="192" t="s">
        <v>132</v>
      </c>
      <c r="AA31" s="192" t="s">
        <v>132</v>
      </c>
    </row>
    <row r="32" spans="1:27" ht="11.25">
      <c r="A32" s="71"/>
      <c r="B32" s="407"/>
      <c r="C32" s="408"/>
      <c r="D32" s="191" t="s">
        <v>85</v>
      </c>
      <c r="E32" s="409"/>
      <c r="F32" s="410"/>
      <c r="G32" s="182"/>
      <c r="H32" s="192">
        <v>257.52558723627214</v>
      </c>
      <c r="I32" s="192">
        <v>230.53156969010024</v>
      </c>
      <c r="J32" s="192">
        <v>207.88149001081462</v>
      </c>
      <c r="K32" s="192">
        <v>198.01194897839505</v>
      </c>
      <c r="L32" s="192">
        <v>231.07970870047581</v>
      </c>
      <c r="M32" s="192">
        <v>222.53159081729802</v>
      </c>
      <c r="N32" s="192">
        <v>232.84949385538494</v>
      </c>
      <c r="O32" s="192">
        <v>259.8807300879219</v>
      </c>
      <c r="P32" s="182"/>
      <c r="Q32" s="192">
        <v>259.8807300879219</v>
      </c>
      <c r="R32" s="192">
        <v>300.3099333395275</v>
      </c>
      <c r="S32" s="320">
        <v>268.91337443656164</v>
      </c>
      <c r="T32" s="192">
        <v>246.0952348562511</v>
      </c>
      <c r="U32" s="192">
        <v>205.59542798457818</v>
      </c>
      <c r="V32" s="192" t="s">
        <v>132</v>
      </c>
      <c r="W32" s="192" t="s">
        <v>132</v>
      </c>
      <c r="X32" s="192" t="s">
        <v>132</v>
      </c>
      <c r="Y32" s="192" t="s">
        <v>132</v>
      </c>
      <c r="Z32" s="192" t="s">
        <v>132</v>
      </c>
      <c r="AA32" s="192" t="s">
        <v>132</v>
      </c>
    </row>
    <row r="33" spans="1:28" ht="11.25">
      <c r="A33" s="71"/>
      <c r="B33" s="407"/>
      <c r="C33" s="408"/>
      <c r="D33" s="191" t="s">
        <v>84</v>
      </c>
      <c r="E33" s="409"/>
      <c r="F33" s="410"/>
      <c r="G33" s="182"/>
      <c r="H33" s="192">
        <v>258.93782864086342</v>
      </c>
      <c r="I33" s="192">
        <v>231.79577893344458</v>
      </c>
      <c r="J33" s="192">
        <v>209.02148876042253</v>
      </c>
      <c r="K33" s="192">
        <v>199.09782427316546</v>
      </c>
      <c r="L33" s="192">
        <v>232.34692387660624</v>
      </c>
      <c r="M33" s="192">
        <v>223.75192907476765</v>
      </c>
      <c r="N33" s="192">
        <v>236.83698592588888</v>
      </c>
      <c r="O33" s="192">
        <v>264.33112563460907</v>
      </c>
      <c r="P33" s="182"/>
      <c r="Q33" s="192">
        <v>264.33112563460907</v>
      </c>
      <c r="R33" s="192">
        <v>306.92283944638547</v>
      </c>
      <c r="S33" s="320">
        <v>274.82677649949125</v>
      </c>
      <c r="T33" s="192">
        <v>250.85913253680243</v>
      </c>
      <c r="U33" s="192">
        <v>209.5659140083398</v>
      </c>
      <c r="V33" s="192" t="s">
        <v>132</v>
      </c>
      <c r="W33" s="192" t="s">
        <v>132</v>
      </c>
      <c r="X33" s="192" t="s">
        <v>132</v>
      </c>
      <c r="Y33" s="192" t="s">
        <v>132</v>
      </c>
      <c r="Z33" s="192" t="s">
        <v>132</v>
      </c>
      <c r="AA33" s="192" t="s">
        <v>132</v>
      </c>
    </row>
    <row r="34" spans="1:28" ht="11.25">
      <c r="A34" s="71"/>
      <c r="B34" s="407"/>
      <c r="C34" s="408"/>
      <c r="D34" s="191" t="s">
        <v>88</v>
      </c>
      <c r="E34" s="409"/>
      <c r="F34" s="410"/>
      <c r="G34" s="182"/>
      <c r="H34" s="192">
        <v>254.63286552470055</v>
      </c>
      <c r="I34" s="192">
        <v>227.94206515192241</v>
      </c>
      <c r="J34" s="192">
        <v>205.54640825819473</v>
      </c>
      <c r="K34" s="192">
        <v>195.78772935770593</v>
      </c>
      <c r="L34" s="192">
        <v>228.48404705133558</v>
      </c>
      <c r="M34" s="192">
        <v>220.03194807819742</v>
      </c>
      <c r="N34" s="192">
        <v>235.26656907818526</v>
      </c>
      <c r="O34" s="192">
        <v>262.57840085876279</v>
      </c>
      <c r="P34" s="182"/>
      <c r="Q34" s="192">
        <v>262.57840085876279</v>
      </c>
      <c r="R34" s="192">
        <v>305.68875684768193</v>
      </c>
      <c r="S34" s="320">
        <v>274.85885895571062</v>
      </c>
      <c r="T34" s="192">
        <v>252.82740618535038</v>
      </c>
      <c r="U34" s="192">
        <v>211.93049991883504</v>
      </c>
      <c r="V34" s="192" t="s">
        <v>132</v>
      </c>
      <c r="W34" s="192" t="s">
        <v>132</v>
      </c>
      <c r="X34" s="192" t="s">
        <v>132</v>
      </c>
      <c r="Y34" s="192" t="s">
        <v>132</v>
      </c>
      <c r="Z34" s="192" t="s">
        <v>132</v>
      </c>
      <c r="AA34" s="192" t="s">
        <v>132</v>
      </c>
    </row>
    <row r="35" spans="1:28" ht="11.25">
      <c r="A35" s="71"/>
      <c r="B35" s="407"/>
      <c r="C35" s="408"/>
      <c r="D35" s="191" t="s">
        <v>92</v>
      </c>
      <c r="E35" s="409"/>
      <c r="F35" s="410"/>
      <c r="G35" s="182"/>
      <c r="H35" s="192">
        <v>257.0323999415719</v>
      </c>
      <c r="I35" s="192">
        <v>230.09007864286636</v>
      </c>
      <c r="J35" s="192">
        <v>207.48337613491989</v>
      </c>
      <c r="K35" s="192">
        <v>197.63273626216358</v>
      </c>
      <c r="L35" s="192">
        <v>230.6371679121325</v>
      </c>
      <c r="M35" s="192">
        <v>222.1054205309263</v>
      </c>
      <c r="N35" s="192">
        <v>235.54565129031934</v>
      </c>
      <c r="O35" s="192">
        <v>262.88988141147126</v>
      </c>
      <c r="P35" s="182"/>
      <c r="Q35" s="192">
        <v>262.88988141147126</v>
      </c>
      <c r="R35" s="192">
        <v>305.76533533283595</v>
      </c>
      <c r="S35" s="320">
        <v>273.78360549782292</v>
      </c>
      <c r="T35" s="192">
        <v>252.56552303001845</v>
      </c>
      <c r="U35" s="192">
        <v>210.99126035532393</v>
      </c>
      <c r="V35" s="192" t="s">
        <v>132</v>
      </c>
      <c r="W35" s="192" t="s">
        <v>132</v>
      </c>
      <c r="X35" s="192" t="s">
        <v>132</v>
      </c>
      <c r="Y35" s="192" t="s">
        <v>132</v>
      </c>
      <c r="Z35" s="192" t="s">
        <v>132</v>
      </c>
      <c r="AA35" s="192" t="s">
        <v>132</v>
      </c>
    </row>
    <row r="36" spans="1:28" ht="11.25">
      <c r="A36" s="71"/>
      <c r="B36" s="407"/>
      <c r="C36" s="408"/>
      <c r="D36" s="191" t="s">
        <v>97</v>
      </c>
      <c r="E36" s="409"/>
      <c r="F36" s="410"/>
      <c r="G36" s="182"/>
      <c r="H36" s="192">
        <v>256.06243024347776</v>
      </c>
      <c r="I36" s="192">
        <v>229.22178186718202</v>
      </c>
      <c r="J36" s="192">
        <v>206.70039084685936</v>
      </c>
      <c r="K36" s="192">
        <v>196.88692458406655</v>
      </c>
      <c r="L36" s="192">
        <v>229.7668065717728</v>
      </c>
      <c r="M36" s="192">
        <v>221.26725566242558</v>
      </c>
      <c r="N36" s="192">
        <v>232.50994518334161</v>
      </c>
      <c r="O36" s="192">
        <v>259.5017635918822</v>
      </c>
      <c r="P36" s="182"/>
      <c r="Q36" s="192">
        <v>259.5017635918822</v>
      </c>
      <c r="R36" s="192">
        <v>303.5207770697416</v>
      </c>
      <c r="S36" s="320">
        <v>271.79465687730334</v>
      </c>
      <c r="T36" s="192">
        <v>249.65169042863437</v>
      </c>
      <c r="U36" s="192">
        <v>208.57559736027503</v>
      </c>
      <c r="V36" s="192" t="s">
        <v>132</v>
      </c>
      <c r="W36" s="192" t="s">
        <v>132</v>
      </c>
      <c r="X36" s="192" t="s">
        <v>132</v>
      </c>
      <c r="Y36" s="192" t="s">
        <v>132</v>
      </c>
      <c r="Z36" s="192" t="s">
        <v>132</v>
      </c>
      <c r="AA36" s="192" t="s">
        <v>132</v>
      </c>
    </row>
    <row r="37" spans="1:28" ht="11.25">
      <c r="A37" s="71"/>
      <c r="B37" s="407"/>
      <c r="C37" s="408"/>
      <c r="D37" s="191" t="s">
        <v>96</v>
      </c>
      <c r="E37" s="409"/>
      <c r="F37" s="410"/>
      <c r="G37" s="182"/>
      <c r="H37" s="192">
        <v>252.01715027075286</v>
      </c>
      <c r="I37" s="192">
        <v>225.60053105495649</v>
      </c>
      <c r="J37" s="192">
        <v>203.43493347128052</v>
      </c>
      <c r="K37" s="192">
        <v>193.77650056694696</v>
      </c>
      <c r="L37" s="192">
        <v>226.13694544713238</v>
      </c>
      <c r="M37" s="192">
        <v>217.771670632244</v>
      </c>
      <c r="N37" s="192">
        <v>231.62233492430181</v>
      </c>
      <c r="O37" s="192">
        <v>258.51111165472969</v>
      </c>
      <c r="P37" s="182"/>
      <c r="Q37" s="192">
        <v>258.51111165472969</v>
      </c>
      <c r="R37" s="192">
        <v>303.25680941196811</v>
      </c>
      <c r="S37" s="320">
        <v>271.56392028917651</v>
      </c>
      <c r="T37" s="192">
        <v>250.06233830464998</v>
      </c>
      <c r="U37" s="192">
        <v>208.91797425214111</v>
      </c>
      <c r="V37" s="192" t="s">
        <v>132</v>
      </c>
      <c r="W37" s="192" t="s">
        <v>132</v>
      </c>
      <c r="X37" s="192" t="s">
        <v>132</v>
      </c>
      <c r="Y37" s="192" t="s">
        <v>132</v>
      </c>
      <c r="Z37" s="192" t="s">
        <v>132</v>
      </c>
      <c r="AA37" s="192" t="s">
        <v>132</v>
      </c>
    </row>
    <row r="38" spans="1:28" ht="11.25">
      <c r="A38" s="71"/>
      <c r="B38" s="407"/>
      <c r="C38" s="408"/>
      <c r="D38" s="191" t="s">
        <v>86</v>
      </c>
      <c r="E38" s="409"/>
      <c r="F38" s="410"/>
      <c r="G38" s="182"/>
      <c r="H38" s="192">
        <v>260.74949667938301</v>
      </c>
      <c r="I38" s="192">
        <v>233.41754662324746</v>
      </c>
      <c r="J38" s="192">
        <v>210.48391529168168</v>
      </c>
      <c r="K38" s="192">
        <v>200.49081952097359</v>
      </c>
      <c r="L38" s="192">
        <v>233.97254767226804</v>
      </c>
      <c r="M38" s="192">
        <v>225.31741767328398</v>
      </c>
      <c r="N38" s="192">
        <v>235.71967851327506</v>
      </c>
      <c r="O38" s="192">
        <v>263.08411125929302</v>
      </c>
      <c r="P38" s="182"/>
      <c r="Q38" s="192">
        <v>263.08411125929302</v>
      </c>
      <c r="R38" s="192">
        <v>305.39586100693913</v>
      </c>
      <c r="S38" s="320">
        <v>273.45544796270474</v>
      </c>
      <c r="T38" s="192">
        <v>252.41329251504411</v>
      </c>
      <c r="U38" s="192">
        <v>210.86601552379713</v>
      </c>
      <c r="V38" s="192" t="s">
        <v>132</v>
      </c>
      <c r="W38" s="192" t="s">
        <v>132</v>
      </c>
      <c r="X38" s="192" t="s">
        <v>132</v>
      </c>
      <c r="Y38" s="192" t="s">
        <v>132</v>
      </c>
      <c r="Z38" s="192" t="s">
        <v>132</v>
      </c>
      <c r="AA38" s="192" t="s">
        <v>132</v>
      </c>
    </row>
    <row r="39" spans="1:28" ht="11.25">
      <c r="A39" s="71"/>
      <c r="B39" s="407"/>
      <c r="C39" s="408"/>
      <c r="D39" s="191" t="s">
        <v>89</v>
      </c>
      <c r="E39" s="409"/>
      <c r="F39" s="410"/>
      <c r="G39" s="182"/>
      <c r="H39" s="192">
        <v>259.02838312855386</v>
      </c>
      <c r="I39" s="192">
        <v>231.87684143451017</v>
      </c>
      <c r="J39" s="192">
        <v>209.09458674664702</v>
      </c>
      <c r="K39" s="192">
        <v>199.16745180334121</v>
      </c>
      <c r="L39" s="192">
        <v>232.42817912142129</v>
      </c>
      <c r="M39" s="192">
        <v>223.83017851948364</v>
      </c>
      <c r="N39" s="192">
        <v>235.64551667942942</v>
      </c>
      <c r="O39" s="192">
        <v>263.00134006144611</v>
      </c>
      <c r="P39" s="182"/>
      <c r="Q39" s="192">
        <v>263.00134006144611</v>
      </c>
      <c r="R39" s="192">
        <v>305.44001039759826</v>
      </c>
      <c r="S39" s="320">
        <v>273.48708590194423</v>
      </c>
      <c r="T39" s="192">
        <v>250.0879249704756</v>
      </c>
      <c r="U39" s="192">
        <v>208.90839171265668</v>
      </c>
      <c r="V39" s="192" t="s">
        <v>132</v>
      </c>
      <c r="W39" s="192" t="s">
        <v>132</v>
      </c>
      <c r="X39" s="192" t="s">
        <v>132</v>
      </c>
      <c r="Y39" s="192" t="s">
        <v>132</v>
      </c>
      <c r="Z39" s="192" t="s">
        <v>132</v>
      </c>
      <c r="AA39" s="192" t="s">
        <v>132</v>
      </c>
    </row>
    <row r="40" spans="1:28" ht="11.25">
      <c r="A40" s="71"/>
      <c r="B40" s="407"/>
      <c r="C40" s="408"/>
      <c r="D40" s="191" t="s">
        <v>87</v>
      </c>
      <c r="E40" s="409"/>
      <c r="F40" s="410"/>
      <c r="G40" s="182"/>
      <c r="H40" s="192">
        <v>259.78792061062313</v>
      </c>
      <c r="I40" s="192">
        <v>232.55676365062476</v>
      </c>
      <c r="J40" s="192">
        <v>209.70770556402789</v>
      </c>
      <c r="K40" s="192">
        <v>199.75146172158165</v>
      </c>
      <c r="L40" s="192">
        <v>233.10971800067304</v>
      </c>
      <c r="M40" s="192">
        <v>224.48650586149321</v>
      </c>
      <c r="N40" s="192">
        <v>233.65619688488857</v>
      </c>
      <c r="O40" s="192">
        <v>260.78108236612672</v>
      </c>
      <c r="P40" s="182"/>
      <c r="Q40" s="192">
        <v>260.78108236612672</v>
      </c>
      <c r="R40" s="192">
        <v>299.68071913551825</v>
      </c>
      <c r="S40" s="320">
        <v>267.1581297682124</v>
      </c>
      <c r="T40" s="192">
        <v>243.03747291725824</v>
      </c>
      <c r="U40" s="192">
        <v>204.81995810606173</v>
      </c>
      <c r="V40" s="192" t="s">
        <v>132</v>
      </c>
      <c r="W40" s="192" t="s">
        <v>132</v>
      </c>
      <c r="X40" s="192" t="s">
        <v>132</v>
      </c>
      <c r="Y40" s="192" t="s">
        <v>132</v>
      </c>
      <c r="Z40" s="192" t="s">
        <v>132</v>
      </c>
      <c r="AA40" s="192" t="s">
        <v>132</v>
      </c>
    </row>
    <row r="41" spans="1:28" ht="11.25">
      <c r="A41" s="71"/>
      <c r="B41" s="362" t="s">
        <v>77</v>
      </c>
      <c r="C41" s="362"/>
      <c r="D41" s="193"/>
      <c r="E41" s="409"/>
      <c r="F41" s="410"/>
      <c r="G41" s="182"/>
      <c r="H41" s="192">
        <v>253.14985164432846</v>
      </c>
      <c r="I41" s="192">
        <v>213.57444115975193</v>
      </c>
      <c r="J41" s="192">
        <v>174.74989531236287</v>
      </c>
      <c r="K41" s="192">
        <v>160.26701947738721</v>
      </c>
      <c r="L41" s="192">
        <v>200.74683223176862</v>
      </c>
      <c r="M41" s="192">
        <v>199.05760849983216</v>
      </c>
      <c r="N41" s="192">
        <v>215.77106184657606</v>
      </c>
      <c r="O41" s="192">
        <v>243.35846990910571</v>
      </c>
      <c r="P41" s="182"/>
      <c r="Q41" s="192">
        <v>243.35846990910571</v>
      </c>
      <c r="R41" s="192">
        <v>281.17733015023742</v>
      </c>
      <c r="S41" s="320">
        <v>230.77888190073497</v>
      </c>
      <c r="T41" s="192">
        <v>206.31785050021912</v>
      </c>
      <c r="U41" s="192">
        <v>145.13269789847291</v>
      </c>
      <c r="V41" s="192" t="s">
        <v>132</v>
      </c>
      <c r="W41" s="192" t="s">
        <v>132</v>
      </c>
      <c r="X41" s="192" t="s">
        <v>132</v>
      </c>
      <c r="Y41" s="192" t="s">
        <v>132</v>
      </c>
      <c r="Z41" s="192" t="s">
        <v>132</v>
      </c>
      <c r="AA41" s="192" t="s">
        <v>132</v>
      </c>
    </row>
    <row r="42" spans="1:28" s="71" customFormat="1" ht="11.25">
      <c r="B42" s="100"/>
      <c r="C42" s="100"/>
      <c r="D42" s="102"/>
      <c r="E42" s="194"/>
      <c r="F42" s="102"/>
      <c r="G42" s="102"/>
      <c r="H42" s="195"/>
      <c r="I42" s="195"/>
      <c r="J42" s="195"/>
      <c r="K42" s="195"/>
      <c r="L42" s="195"/>
      <c r="M42" s="195"/>
      <c r="N42" s="195"/>
      <c r="O42" s="195"/>
      <c r="P42" s="195"/>
      <c r="Q42" s="195"/>
      <c r="R42" s="195"/>
      <c r="S42" s="195"/>
      <c r="T42" s="195"/>
      <c r="U42" s="195"/>
      <c r="V42" s="195"/>
      <c r="W42" s="195"/>
      <c r="X42" s="195"/>
      <c r="Y42" s="195"/>
      <c r="Z42" s="195"/>
      <c r="AA42" s="195"/>
    </row>
    <row r="43" spans="1:28" s="197" customFormat="1" ht="13.5">
      <c r="A43" s="196"/>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row>
    <row r="44" spans="1:28" s="198" customFormat="1" ht="11.25">
      <c r="B44" s="199" t="s">
        <v>243</v>
      </c>
    </row>
    <row r="45" spans="1:28" s="71" customFormat="1" ht="11.25"/>
    <row r="46" spans="1:28" ht="11.25">
      <c r="A46" s="71"/>
      <c r="B46" s="411" t="s">
        <v>244</v>
      </c>
      <c r="C46" s="411"/>
      <c r="D46" s="411"/>
      <c r="E46" s="200" t="s">
        <v>235</v>
      </c>
      <c r="F46" s="201" t="s">
        <v>245</v>
      </c>
      <c r="G46" s="182"/>
      <c r="H46" s="98" t="s">
        <v>210</v>
      </c>
      <c r="I46" s="98" t="s">
        <v>211</v>
      </c>
      <c r="J46" s="98" t="s">
        <v>212</v>
      </c>
      <c r="K46" s="71"/>
      <c r="L46" s="71"/>
      <c r="M46" s="71"/>
      <c r="N46" s="71"/>
      <c r="O46" s="71"/>
      <c r="P46" s="71"/>
      <c r="Q46" s="71"/>
      <c r="R46" s="71"/>
      <c r="S46" s="71"/>
      <c r="T46" s="71"/>
      <c r="U46" s="71"/>
      <c r="V46" s="71"/>
      <c r="W46" s="71"/>
      <c r="X46" s="71"/>
      <c r="Y46" s="71"/>
      <c r="Z46" s="71"/>
      <c r="AB46" s="179"/>
    </row>
    <row r="47" spans="1:28" ht="11.25">
      <c r="A47" s="71"/>
      <c r="B47" s="408" t="s">
        <v>148</v>
      </c>
      <c r="C47" s="408"/>
      <c r="D47" s="408"/>
      <c r="E47" s="408" t="s">
        <v>241</v>
      </c>
      <c r="F47" s="410"/>
      <c r="G47" s="182"/>
      <c r="H47" s="202">
        <v>178.33448071236876</v>
      </c>
      <c r="I47" s="202">
        <v>148.6368276293889</v>
      </c>
      <c r="J47" s="202">
        <v>166.29564018045022</v>
      </c>
      <c r="K47" s="71"/>
      <c r="L47" s="71"/>
      <c r="M47" s="71"/>
      <c r="N47" s="71"/>
      <c r="O47" s="71"/>
      <c r="P47" s="71"/>
      <c r="Q47" s="71"/>
      <c r="R47" s="71"/>
      <c r="S47" s="71"/>
      <c r="T47" s="71"/>
      <c r="U47" s="71"/>
      <c r="V47" s="71"/>
      <c r="W47" s="71"/>
      <c r="X47" s="71"/>
      <c r="Y47" s="71"/>
      <c r="Z47" s="71"/>
      <c r="AB47" s="179"/>
    </row>
    <row r="48" spans="1:28" ht="11.25">
      <c r="A48" s="71"/>
      <c r="B48" s="408" t="s">
        <v>149</v>
      </c>
      <c r="C48" s="408"/>
      <c r="D48" s="408"/>
      <c r="E48" s="408"/>
      <c r="F48" s="410"/>
      <c r="G48" s="182"/>
      <c r="H48" s="202">
        <v>241.19862672970493</v>
      </c>
      <c r="I48" s="202">
        <v>201.91575625447265</v>
      </c>
      <c r="J48" s="202">
        <v>225.91439154720877</v>
      </c>
      <c r="K48" s="71"/>
      <c r="L48" s="71"/>
      <c r="M48" s="71"/>
      <c r="N48" s="71"/>
      <c r="O48" s="71"/>
      <c r="P48" s="71"/>
      <c r="Q48" s="71"/>
      <c r="R48" s="71"/>
      <c r="S48" s="71"/>
      <c r="T48" s="71"/>
      <c r="U48" s="71"/>
      <c r="V48" s="71"/>
      <c r="W48" s="71"/>
      <c r="X48" s="71"/>
      <c r="Y48" s="71"/>
      <c r="Z48" s="71"/>
      <c r="AB48" s="179"/>
    </row>
    <row r="49" spans="1:28" ht="11.25">
      <c r="A49" s="71"/>
      <c r="B49" s="408" t="s">
        <v>77</v>
      </c>
      <c r="C49" s="408"/>
      <c r="D49" s="408"/>
      <c r="E49" s="408"/>
      <c r="F49" s="410"/>
      <c r="G49" s="182"/>
      <c r="H49" s="202">
        <v>223.35420693464852</v>
      </c>
      <c r="I49" s="202">
        <v>163.84598756890321</v>
      </c>
      <c r="J49" s="202">
        <v>199.47504466602001</v>
      </c>
      <c r="K49" s="71"/>
      <c r="L49" s="71"/>
      <c r="M49" s="71"/>
      <c r="N49" s="71"/>
      <c r="O49" s="71"/>
      <c r="P49" s="71"/>
      <c r="Q49" s="71"/>
      <c r="R49" s="71"/>
      <c r="S49" s="71"/>
      <c r="T49" s="71"/>
      <c r="U49" s="71"/>
      <c r="V49" s="71"/>
      <c r="W49" s="71"/>
      <c r="X49" s="71"/>
      <c r="Y49" s="71"/>
      <c r="Z49" s="71"/>
      <c r="AB49" s="179"/>
    </row>
    <row r="50" spans="1:28" s="71" customFormat="1" ht="11.25"/>
    <row r="51" spans="1:28" s="196" customFormat="1" ht="13.5" hidden="1"/>
    <row r="52" spans="1:28" s="71" customFormat="1" ht="11.25" hidden="1">
      <c r="D52" s="203"/>
      <c r="E52" s="203"/>
    </row>
    <row r="53" spans="1:28" ht="11.25" hidden="1">
      <c r="D53" s="204"/>
      <c r="E53" s="204"/>
    </row>
    <row r="54" spans="1:28" ht="11.25" hidden="1">
      <c r="D54" s="204"/>
      <c r="E54" s="204"/>
    </row>
    <row r="55" spans="1:28" ht="11.25" hidden="1">
      <c r="D55" s="204"/>
      <c r="E55" s="204"/>
    </row>
    <row r="56" spans="1:28" ht="11.25" hidden="1">
      <c r="D56" s="204"/>
      <c r="E56" s="204"/>
    </row>
    <row r="57" spans="1:28" ht="11.25" hidden="1"/>
    <row r="58" spans="1:28" ht="11.25" hidden="1"/>
    <row r="59" spans="1:28" ht="11.25" hidden="1"/>
    <row r="60" spans="1:28" ht="11.25" hidden="1"/>
    <row r="61" spans="1:28" ht="11.25" hidden="1"/>
    <row r="62" spans="1:28" ht="11.25" hidden="1"/>
    <row r="63" spans="1:28" ht="11.25" hidden="1"/>
    <row r="64" spans="1:28" ht="11.25" hidden="1"/>
    <row r="65" ht="11.25" hidden="1"/>
    <row r="66" ht="11.25" hidden="1"/>
    <row r="67" ht="11.25" hidden="1"/>
    <row r="68" ht="11.25" hidden="1"/>
    <row r="69" ht="11.25" hidden="1"/>
    <row r="70" ht="11.25" hidden="1"/>
    <row r="71" ht="11.25" hidden="1" customHeight="1"/>
    <row r="72" ht="11.25" hidden="1" customHeight="1"/>
    <row r="73" ht="11.25" hidden="1" customHeight="1"/>
    <row r="74" ht="11.25" hidden="1" customHeight="1"/>
    <row r="75" ht="11.25" hidden="1" customHeight="1"/>
    <row r="76" ht="11.25" hidden="1" customHeight="1"/>
    <row r="77" ht="11.25" hidden="1" customHeight="1"/>
    <row r="78" ht="11.25" hidden="1" customHeight="1"/>
    <row r="79" ht="11.25" hidden="1" customHeight="1"/>
    <row r="80" ht="11.25" hidden="1" customHeight="1"/>
    <row r="81" ht="11.25" hidden="1" customHeight="1"/>
    <row r="82" ht="11.25" hidden="1" customHeight="1"/>
    <row r="83" ht="11.25" hidden="1" customHeight="1"/>
    <row r="84" ht="11.25" hidden="1" customHeight="1"/>
    <row r="85" ht="11.25" hidden="1" customHeight="1"/>
    <row r="86" ht="11.25" hidden="1" customHeight="1"/>
    <row r="87" ht="11.25" hidden="1" customHeight="1"/>
    <row r="88" ht="11.25" hidden="1" customHeight="1"/>
    <row r="89" ht="11.25" hidden="1" customHeight="1"/>
    <row r="90" ht="11.25" hidden="1" customHeight="1"/>
    <row r="91" ht="11.25" hidden="1" customHeight="1"/>
    <row r="92" ht="11.25" hidden="1" customHeight="1"/>
    <row r="93" ht="11.25" hidden="1" customHeight="1"/>
    <row r="94" ht="11.25" hidden="1" customHeight="1"/>
    <row r="95" ht="11.25" hidden="1" customHeight="1"/>
    <row r="96" ht="11.25" hidden="1" customHeight="1"/>
    <row r="97" ht="11.25" hidden="1" customHeight="1"/>
    <row r="98" ht="11.25" hidden="1" customHeight="1"/>
    <row r="99" ht="11.25" hidden="1" customHeight="1"/>
    <row r="100" ht="11.25" hidden="1" customHeight="1"/>
    <row r="101" ht="11.25" hidden="1" customHeight="1"/>
    <row r="102" ht="11.25" hidden="1" customHeight="1"/>
    <row r="103" ht="11.25" hidden="1" customHeight="1"/>
    <row r="104" ht="11.25" hidden="1" customHeight="1"/>
    <row r="105" ht="11.25" hidden="1" customHeight="1"/>
    <row r="106" ht="11.25" hidden="1" customHeight="1"/>
    <row r="107" ht="11.25" hidden="1" customHeight="1"/>
    <row r="108" ht="11.25" hidden="1" customHeight="1"/>
    <row r="109" ht="11.25" hidden="1" customHeight="1"/>
    <row r="110" ht="11.25" hidden="1" customHeight="1"/>
    <row r="111" ht="11.25" hidden="1" customHeight="1"/>
    <row r="112" ht="11.25" hidden="1" customHeight="1"/>
    <row r="113" ht="11.25" hidden="1" customHeight="1"/>
    <row r="114" ht="11.25" hidden="1" customHeight="1"/>
    <row r="115" ht="11.25" hidden="1" customHeight="1"/>
    <row r="116" ht="11.25" hidden="1" customHeight="1"/>
  </sheetData>
  <mergeCells count="23">
    <mergeCell ref="B46:D46"/>
    <mergeCell ref="B47:D47"/>
    <mergeCell ref="E47:E49"/>
    <mergeCell ref="F47:F49"/>
    <mergeCell ref="B48:D48"/>
    <mergeCell ref="B49:D49"/>
    <mergeCell ref="Q8:AA8"/>
    <mergeCell ref="H9:O9"/>
    <mergeCell ref="Q9:AA9"/>
    <mergeCell ref="B13:B40"/>
    <mergeCell ref="C13:C26"/>
    <mergeCell ref="E13:E41"/>
    <mergeCell ref="F13:F41"/>
    <mergeCell ref="C27:C40"/>
    <mergeCell ref="B41:C41"/>
    <mergeCell ref="B2:N2"/>
    <mergeCell ref="B3:N3"/>
    <mergeCell ref="B8:B12"/>
    <mergeCell ref="C8:C12"/>
    <mergeCell ref="D8:D12"/>
    <mergeCell ref="E8:E12"/>
    <mergeCell ref="F8:F9"/>
    <mergeCell ref="H8:O8"/>
  </mergeCells>
  <pageMargins left="0.70000000000000007" right="0.70000000000000007" top="0.75" bottom="0.75" header="0.30000000000000004" footer="0.30000000000000004"/>
  <pageSetup paperSize="9" fitToWidth="0" fitToHeight="0"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zoomScaleNormal="100" workbookViewId="0"/>
  </sheetViews>
  <sheetFormatPr defaultColWidth="0" defaultRowHeight="12.4" zeroHeight="1"/>
  <cols>
    <col min="1" max="1" width="6.46875" style="213" customWidth="1"/>
    <col min="2" max="2" width="17.703125" style="213" customWidth="1"/>
    <col min="3" max="3" width="20.17578125" style="213" customWidth="1"/>
    <col min="4" max="4" width="20.3515625" style="213" customWidth="1"/>
    <col min="5" max="5" width="25.17578125" style="213" customWidth="1"/>
    <col min="6" max="6" width="1.46875" style="213" customWidth="1"/>
    <col min="7" max="14" width="15.703125" style="213" customWidth="1"/>
    <col min="15" max="15" width="1.1171875" style="213" customWidth="1"/>
    <col min="16" max="26" width="15.703125" style="213" customWidth="1"/>
    <col min="27" max="27" width="6.46875" style="213" customWidth="1"/>
    <col min="28" max="28" width="6.46875" style="213" hidden="1" customWidth="1"/>
    <col min="29" max="16384" width="6.46875" style="213" hidden="1"/>
  </cols>
  <sheetData>
    <row r="1" spans="1:27" s="205" customFormat="1" ht="12.5" customHeight="1"/>
    <row r="2" spans="1:27" s="205" customFormat="1" ht="18.5" customHeight="1">
      <c r="B2" s="206" t="s">
        <v>246</v>
      </c>
      <c r="C2" s="206"/>
      <c r="D2" s="206"/>
      <c r="E2" s="206"/>
      <c r="F2" s="206"/>
      <c r="G2" s="206"/>
      <c r="H2" s="206"/>
      <c r="I2" s="206"/>
      <c r="J2" s="206"/>
      <c r="K2" s="206"/>
      <c r="L2" s="206"/>
      <c r="O2" s="207"/>
    </row>
    <row r="3" spans="1:27" s="205" customFormat="1" ht="51" customHeight="1">
      <c r="B3" s="412" t="s">
        <v>247</v>
      </c>
      <c r="C3" s="412"/>
      <c r="D3" s="412"/>
      <c r="E3" s="412"/>
      <c r="F3" s="412"/>
      <c r="G3" s="412"/>
      <c r="H3" s="412"/>
      <c r="I3" s="412"/>
      <c r="J3" s="412"/>
      <c r="K3" s="412"/>
      <c r="L3" s="412"/>
      <c r="M3" s="412"/>
      <c r="N3" s="412"/>
      <c r="O3" s="208"/>
      <c r="P3" s="208"/>
      <c r="Q3" s="208"/>
      <c r="R3" s="208"/>
      <c r="S3" s="208"/>
      <c r="T3" s="208"/>
      <c r="U3" s="208"/>
      <c r="V3" s="208"/>
      <c r="W3" s="208"/>
      <c r="X3" s="208"/>
      <c r="Y3" s="208"/>
      <c r="Z3" s="208"/>
    </row>
    <row r="4" spans="1:27" s="205" customFormat="1" ht="12.5" customHeight="1"/>
    <row r="5" spans="1:27" s="209" customFormat="1"/>
    <row r="6" spans="1:27" s="178" customFormat="1">
      <c r="B6" s="177" t="s">
        <v>248</v>
      </c>
    </row>
    <row r="7" spans="1:27" s="209" customFormat="1">
      <c r="B7" s="210"/>
    </row>
    <row r="8" spans="1:27" ht="12.5" customHeight="1">
      <c r="A8" s="209"/>
      <c r="B8" s="413" t="s">
        <v>234</v>
      </c>
      <c r="C8" s="414" t="s">
        <v>74</v>
      </c>
      <c r="D8" s="415" t="s">
        <v>235</v>
      </c>
      <c r="E8" s="393"/>
      <c r="F8" s="212"/>
      <c r="G8" s="416" t="s">
        <v>184</v>
      </c>
      <c r="H8" s="416"/>
      <c r="I8" s="416"/>
      <c r="J8" s="416"/>
      <c r="K8" s="416"/>
      <c r="L8" s="416"/>
      <c r="M8" s="416"/>
      <c r="N8" s="416"/>
      <c r="O8" s="212"/>
      <c r="P8" s="405" t="s">
        <v>185</v>
      </c>
      <c r="Q8" s="405"/>
      <c r="R8" s="405"/>
      <c r="S8" s="405"/>
      <c r="T8" s="405"/>
      <c r="U8" s="405"/>
      <c r="V8" s="405"/>
      <c r="W8" s="405"/>
      <c r="X8" s="405"/>
      <c r="Y8" s="405"/>
      <c r="Z8" s="405"/>
      <c r="AA8" s="209"/>
    </row>
    <row r="9" spans="1:27" ht="12.5" customHeight="1">
      <c r="A9" s="209"/>
      <c r="B9" s="413"/>
      <c r="C9" s="414"/>
      <c r="D9" s="415"/>
      <c r="E9" s="393"/>
      <c r="F9" s="212"/>
      <c r="G9" s="390" t="s">
        <v>186</v>
      </c>
      <c r="H9" s="390"/>
      <c r="I9" s="390"/>
      <c r="J9" s="390"/>
      <c r="K9" s="390"/>
      <c r="L9" s="390"/>
      <c r="M9" s="390"/>
      <c r="N9" s="390"/>
      <c r="O9" s="212"/>
      <c r="P9" s="406" t="s">
        <v>187</v>
      </c>
      <c r="Q9" s="406"/>
      <c r="R9" s="406"/>
      <c r="S9" s="406"/>
      <c r="T9" s="406"/>
      <c r="U9" s="406"/>
      <c r="V9" s="406"/>
      <c r="W9" s="406"/>
      <c r="X9" s="406"/>
      <c r="Y9" s="406"/>
      <c r="Z9" s="406"/>
      <c r="AA9" s="209"/>
    </row>
    <row r="10" spans="1:27" ht="22.5">
      <c r="A10" s="209"/>
      <c r="B10" s="413"/>
      <c r="C10" s="414"/>
      <c r="D10" s="415"/>
      <c r="E10" s="214" t="s">
        <v>188</v>
      </c>
      <c r="F10" s="212"/>
      <c r="G10" s="215" t="s">
        <v>103</v>
      </c>
      <c r="H10" s="215" t="s">
        <v>105</v>
      </c>
      <c r="I10" s="215" t="s">
        <v>106</v>
      </c>
      <c r="J10" s="215" t="s">
        <v>107</v>
      </c>
      <c r="K10" s="215" t="s">
        <v>108</v>
      </c>
      <c r="L10" s="216" t="s">
        <v>109</v>
      </c>
      <c r="M10" s="215" t="s">
        <v>110</v>
      </c>
      <c r="N10" s="215" t="s">
        <v>111</v>
      </c>
      <c r="O10" s="212"/>
      <c r="P10" s="85" t="s">
        <v>112</v>
      </c>
      <c r="Q10" s="217" t="s">
        <v>73</v>
      </c>
      <c r="R10" s="217" t="s">
        <v>113</v>
      </c>
      <c r="S10" s="218" t="s">
        <v>114</v>
      </c>
      <c r="T10" s="217" t="s">
        <v>115</v>
      </c>
      <c r="U10" s="217" t="s">
        <v>116</v>
      </c>
      <c r="V10" s="217" t="s">
        <v>117</v>
      </c>
      <c r="W10" s="217" t="s">
        <v>118</v>
      </c>
      <c r="X10" s="217" t="s">
        <v>119</v>
      </c>
      <c r="Y10" s="217" t="s">
        <v>120</v>
      </c>
      <c r="Z10" s="217" t="s">
        <v>121</v>
      </c>
      <c r="AA10" s="209"/>
    </row>
    <row r="11" spans="1:27" ht="12.5" customHeight="1">
      <c r="A11" s="209"/>
      <c r="B11" s="413"/>
      <c r="C11" s="414"/>
      <c r="D11" s="415"/>
      <c r="E11" s="214" t="s">
        <v>189</v>
      </c>
      <c r="F11" s="212"/>
      <c r="G11" s="219" t="s">
        <v>190</v>
      </c>
      <c r="H11" s="219" t="s">
        <v>191</v>
      </c>
      <c r="I11" s="219" t="s">
        <v>192</v>
      </c>
      <c r="J11" s="219" t="s">
        <v>193</v>
      </c>
      <c r="K11" s="219" t="s">
        <v>194</v>
      </c>
      <c r="L11" s="220" t="s">
        <v>195</v>
      </c>
      <c r="M11" s="219" t="s">
        <v>196</v>
      </c>
      <c r="N11" s="219" t="s">
        <v>197</v>
      </c>
      <c r="O11" s="212"/>
      <c r="P11" s="145" t="s">
        <v>198</v>
      </c>
      <c r="Q11" s="219" t="s">
        <v>199</v>
      </c>
      <c r="R11" s="219" t="s">
        <v>200</v>
      </c>
      <c r="S11" s="221" t="s">
        <v>201</v>
      </c>
      <c r="T11" s="219" t="s">
        <v>202</v>
      </c>
      <c r="U11" s="219" t="s">
        <v>203</v>
      </c>
      <c r="V11" s="219" t="s">
        <v>204</v>
      </c>
      <c r="W11" s="219" t="s">
        <v>205</v>
      </c>
      <c r="X11" s="219" t="s">
        <v>206</v>
      </c>
      <c r="Y11" s="219" t="s">
        <v>207</v>
      </c>
      <c r="Z11" s="219" t="s">
        <v>208</v>
      </c>
      <c r="AA11" s="209"/>
    </row>
    <row r="12" spans="1:27" ht="12.5" customHeight="1">
      <c r="A12" s="209"/>
      <c r="B12" s="413"/>
      <c r="C12" s="414"/>
      <c r="D12" s="415"/>
      <c r="E12" s="222" t="s">
        <v>236</v>
      </c>
      <c r="F12" s="223"/>
      <c r="G12" s="217" t="s">
        <v>210</v>
      </c>
      <c r="H12" s="217" t="s">
        <v>210</v>
      </c>
      <c r="I12" s="217" t="s">
        <v>211</v>
      </c>
      <c r="J12" s="217" t="s">
        <v>211</v>
      </c>
      <c r="K12" s="217" t="s">
        <v>212</v>
      </c>
      <c r="L12" s="217" t="s">
        <v>212</v>
      </c>
      <c r="M12" s="217" t="s">
        <v>213</v>
      </c>
      <c r="N12" s="217" t="s">
        <v>213</v>
      </c>
      <c r="O12" s="223"/>
      <c r="P12" s="217" t="s">
        <v>214</v>
      </c>
      <c r="Q12" s="217" t="s">
        <v>215</v>
      </c>
      <c r="R12" s="217" t="s">
        <v>215</v>
      </c>
      <c r="S12" s="217" t="s">
        <v>216</v>
      </c>
      <c r="T12" s="217" t="s">
        <v>216</v>
      </c>
      <c r="U12" s="217" t="s">
        <v>217</v>
      </c>
      <c r="V12" s="217" t="s">
        <v>217</v>
      </c>
      <c r="W12" s="217" t="s">
        <v>218</v>
      </c>
      <c r="X12" s="217" t="s">
        <v>218</v>
      </c>
      <c r="Y12" s="217" t="s">
        <v>219</v>
      </c>
      <c r="Z12" s="217" t="s">
        <v>219</v>
      </c>
      <c r="AA12" s="209"/>
    </row>
    <row r="13" spans="1:27" ht="12.5" customHeight="1">
      <c r="A13" s="209"/>
      <c r="B13" s="417" t="s">
        <v>240</v>
      </c>
      <c r="C13" s="224" t="s">
        <v>93</v>
      </c>
      <c r="D13" s="418" t="s">
        <v>241</v>
      </c>
      <c r="E13" s="410"/>
      <c r="F13" s="212"/>
      <c r="G13" s="225">
        <v>5.7199162492486987E-2</v>
      </c>
      <c r="H13" s="225">
        <v>8.5798743738730476E-2</v>
      </c>
      <c r="I13" s="225">
        <v>0.27017091694487855</v>
      </c>
      <c r="J13" s="225">
        <v>0.2747503666693672</v>
      </c>
      <c r="K13" s="225">
        <v>3.5288369919445137</v>
      </c>
      <c r="L13" s="225">
        <v>3.4233284643042605</v>
      </c>
      <c r="M13" s="225">
        <v>11.820075926151441</v>
      </c>
      <c r="N13" s="225">
        <v>11.23650039616815</v>
      </c>
      <c r="O13" s="212"/>
      <c r="P13" s="225">
        <v>11.23650039616815</v>
      </c>
      <c r="Q13" s="334">
        <v>15.217885194859468</v>
      </c>
      <c r="R13" s="225">
        <v>15.148042252053873</v>
      </c>
      <c r="S13" s="225">
        <v>17.904770251104306</v>
      </c>
      <c r="T13" s="225">
        <v>18.9798419743104</v>
      </c>
      <c r="U13" s="225" t="s">
        <v>132</v>
      </c>
      <c r="V13" s="225" t="s">
        <v>132</v>
      </c>
      <c r="W13" s="225" t="s">
        <v>132</v>
      </c>
      <c r="X13" s="225" t="s">
        <v>132</v>
      </c>
      <c r="Y13" s="225" t="s">
        <v>132</v>
      </c>
      <c r="Z13" s="225" t="s">
        <v>132</v>
      </c>
      <c r="AA13" s="209"/>
    </row>
    <row r="14" spans="1:27" ht="12.5" customHeight="1">
      <c r="A14" s="209"/>
      <c r="B14" s="417"/>
      <c r="C14" s="224" t="s">
        <v>94</v>
      </c>
      <c r="D14" s="418"/>
      <c r="E14" s="410"/>
      <c r="F14" s="212"/>
      <c r="G14" s="225">
        <v>5.5304472239826249E-2</v>
      </c>
      <c r="H14" s="225">
        <v>8.2956708359739381E-2</v>
      </c>
      <c r="I14" s="225">
        <v>0.26122165649101947</v>
      </c>
      <c r="J14" s="225">
        <v>0.26564941450574442</v>
      </c>
      <c r="K14" s="225">
        <v>3.4119462410922781</v>
      </c>
      <c r="L14" s="225">
        <v>3.3099326243944498</v>
      </c>
      <c r="M14" s="225">
        <v>11.513796865231745</v>
      </c>
      <c r="N14" s="225">
        <v>10.945342808783455</v>
      </c>
      <c r="O14" s="212"/>
      <c r="P14" s="225">
        <v>10.945342808783455</v>
      </c>
      <c r="Q14" s="334">
        <v>14.665239004197298</v>
      </c>
      <c r="R14" s="225">
        <v>14.597846166128626</v>
      </c>
      <c r="S14" s="225">
        <v>17.390021956752758</v>
      </c>
      <c r="T14" s="225">
        <v>18.433863840816127</v>
      </c>
      <c r="U14" s="225" t="s">
        <v>132</v>
      </c>
      <c r="V14" s="225" t="s">
        <v>132</v>
      </c>
      <c r="W14" s="225" t="s">
        <v>132</v>
      </c>
      <c r="X14" s="225" t="s">
        <v>132</v>
      </c>
      <c r="Y14" s="225" t="s">
        <v>132</v>
      </c>
      <c r="Z14" s="225" t="s">
        <v>132</v>
      </c>
      <c r="AA14" s="209"/>
    </row>
    <row r="15" spans="1:27" ht="12.5" customHeight="1">
      <c r="A15" s="209"/>
      <c r="B15" s="417"/>
      <c r="C15" s="224" t="s">
        <v>91</v>
      </c>
      <c r="D15" s="418"/>
      <c r="E15" s="410"/>
      <c r="F15" s="212"/>
      <c r="G15" s="225">
        <v>5.6226213443823357E-2</v>
      </c>
      <c r="H15" s="225">
        <v>8.4339320165735032E-2</v>
      </c>
      <c r="I15" s="225">
        <v>0.2655753507658698</v>
      </c>
      <c r="J15" s="225">
        <v>0.27007690474750684</v>
      </c>
      <c r="K15" s="225">
        <v>3.4688120117771488</v>
      </c>
      <c r="L15" s="225">
        <v>3.3650981681343572</v>
      </c>
      <c r="M15" s="225">
        <v>11.907204039153976</v>
      </c>
      <c r="N15" s="225">
        <v>11.319326858738016</v>
      </c>
      <c r="O15" s="212"/>
      <c r="P15" s="225">
        <v>11.319326858738016</v>
      </c>
      <c r="Q15" s="334">
        <v>15.232508313769655</v>
      </c>
      <c r="R15" s="225">
        <v>15.162636096084153</v>
      </c>
      <c r="S15" s="225">
        <v>18.010418613276087</v>
      </c>
      <c r="T15" s="225">
        <v>19.09184860369589</v>
      </c>
      <c r="U15" s="225" t="s">
        <v>132</v>
      </c>
      <c r="V15" s="225" t="s">
        <v>132</v>
      </c>
      <c r="W15" s="225" t="s">
        <v>132</v>
      </c>
      <c r="X15" s="225" t="s">
        <v>132</v>
      </c>
      <c r="Y15" s="225" t="s">
        <v>132</v>
      </c>
      <c r="Z15" s="225" t="s">
        <v>132</v>
      </c>
      <c r="AA15" s="209"/>
    </row>
    <row r="16" spans="1:27" ht="12.5" customHeight="1">
      <c r="A16" s="209"/>
      <c r="B16" s="417"/>
      <c r="C16" s="224" t="s">
        <v>90</v>
      </c>
      <c r="D16" s="418"/>
      <c r="E16" s="410"/>
      <c r="F16" s="212"/>
      <c r="G16" s="225">
        <v>5.7506409560486027E-2</v>
      </c>
      <c r="H16" s="225">
        <v>8.6259614340729041E-2</v>
      </c>
      <c r="I16" s="225">
        <v>0.27162214836982868</v>
      </c>
      <c r="J16" s="225">
        <v>0.27622619674995474</v>
      </c>
      <c r="K16" s="225">
        <v>3.547792248839472</v>
      </c>
      <c r="L16" s="225">
        <v>3.4417169788842301</v>
      </c>
      <c r="M16" s="225">
        <v>12.060640597709659</v>
      </c>
      <c r="N16" s="225">
        <v>11.465188015787197</v>
      </c>
      <c r="O16" s="212"/>
      <c r="P16" s="225">
        <v>11.465188015787197</v>
      </c>
      <c r="Q16" s="334">
        <v>15.382265186051335</v>
      </c>
      <c r="R16" s="225">
        <v>15.311437840011674</v>
      </c>
      <c r="S16" s="225">
        <v>18.362914083511907</v>
      </c>
      <c r="T16" s="225">
        <v>19.465037159322346</v>
      </c>
      <c r="U16" s="225" t="s">
        <v>132</v>
      </c>
      <c r="V16" s="225" t="s">
        <v>132</v>
      </c>
      <c r="W16" s="225" t="s">
        <v>132</v>
      </c>
      <c r="X16" s="225" t="s">
        <v>132</v>
      </c>
      <c r="Y16" s="225" t="s">
        <v>132</v>
      </c>
      <c r="Z16" s="225" t="s">
        <v>132</v>
      </c>
      <c r="AA16" s="209"/>
    </row>
    <row r="17" spans="1:27" ht="12.5" customHeight="1">
      <c r="A17" s="209"/>
      <c r="B17" s="417"/>
      <c r="C17" s="224" t="s">
        <v>95</v>
      </c>
      <c r="D17" s="418"/>
      <c r="E17" s="410"/>
      <c r="F17" s="212"/>
      <c r="G17" s="225">
        <v>5.5662927152491819E-2</v>
      </c>
      <c r="H17" s="225">
        <v>8.3494390728737725E-2</v>
      </c>
      <c r="I17" s="225">
        <v>0.26291475982012807</v>
      </c>
      <c r="J17" s="225">
        <v>0.2673712162664299</v>
      </c>
      <c r="K17" s="225">
        <v>3.4340607074697291</v>
      </c>
      <c r="L17" s="225">
        <v>3.3313858914044152</v>
      </c>
      <c r="M17" s="225">
        <v>11.64388002361488</v>
      </c>
      <c r="N17" s="225">
        <v>11.069003559343694</v>
      </c>
      <c r="O17" s="212"/>
      <c r="P17" s="225">
        <v>11.069003559343694</v>
      </c>
      <c r="Q17" s="334">
        <v>14.865594162418741</v>
      </c>
      <c r="R17" s="225">
        <v>14.797332801348015</v>
      </c>
      <c r="S17" s="225">
        <v>17.741474539120862</v>
      </c>
      <c r="T17" s="225">
        <v>18.806674713475257</v>
      </c>
      <c r="U17" s="225" t="s">
        <v>132</v>
      </c>
      <c r="V17" s="225" t="s">
        <v>132</v>
      </c>
      <c r="W17" s="225" t="s">
        <v>132</v>
      </c>
      <c r="X17" s="225" t="s">
        <v>132</v>
      </c>
      <c r="Y17" s="225" t="s">
        <v>132</v>
      </c>
      <c r="Z17" s="225" t="s">
        <v>132</v>
      </c>
      <c r="AA17" s="209"/>
    </row>
    <row r="18" spans="1:27" ht="12.5" customHeight="1">
      <c r="A18" s="209"/>
      <c r="B18" s="417"/>
      <c r="C18" s="224" t="s">
        <v>85</v>
      </c>
      <c r="D18" s="418"/>
      <c r="E18" s="410"/>
      <c r="F18" s="212"/>
      <c r="G18" s="225">
        <v>5.6256662357449895E-2</v>
      </c>
      <c r="H18" s="225">
        <v>8.4384993536174846E-2</v>
      </c>
      <c r="I18" s="225">
        <v>0.26571917124428224</v>
      </c>
      <c r="J18" s="225">
        <v>0.2702231630110728</v>
      </c>
      <c r="K18" s="225">
        <v>3.4706905227218496</v>
      </c>
      <c r="L18" s="225">
        <v>3.3669205135705971</v>
      </c>
      <c r="M18" s="225">
        <v>11.48998299740572</v>
      </c>
      <c r="N18" s="225">
        <v>10.922704668645167</v>
      </c>
      <c r="O18" s="212"/>
      <c r="P18" s="225">
        <v>10.922704668645167</v>
      </c>
      <c r="Q18" s="334">
        <v>14.558987946385416</v>
      </c>
      <c r="R18" s="225">
        <v>14.492465736914953</v>
      </c>
      <c r="S18" s="225">
        <v>17.181194828314531</v>
      </c>
      <c r="T18" s="225">
        <v>18.214025568489518</v>
      </c>
      <c r="U18" s="225" t="s">
        <v>132</v>
      </c>
      <c r="V18" s="225" t="s">
        <v>132</v>
      </c>
      <c r="W18" s="225" t="s">
        <v>132</v>
      </c>
      <c r="X18" s="225" t="s">
        <v>132</v>
      </c>
      <c r="Y18" s="225" t="s">
        <v>132</v>
      </c>
      <c r="Z18" s="225" t="s">
        <v>132</v>
      </c>
      <c r="AA18" s="209"/>
    </row>
    <row r="19" spans="1:27" ht="12.5" customHeight="1">
      <c r="A19" s="209"/>
      <c r="B19" s="417"/>
      <c r="C19" s="224" t="s">
        <v>84</v>
      </c>
      <c r="D19" s="418"/>
      <c r="E19" s="410"/>
      <c r="F19" s="212"/>
      <c r="G19" s="225">
        <v>5.643104482248941E-2</v>
      </c>
      <c r="H19" s="225">
        <v>8.4646567233734107E-2</v>
      </c>
      <c r="I19" s="225">
        <v>0.26654283838250331</v>
      </c>
      <c r="J19" s="225">
        <v>0.27106079146789858</v>
      </c>
      <c r="K19" s="225">
        <v>3.4814488497071223</v>
      </c>
      <c r="L19" s="225">
        <v>3.3773571778543388</v>
      </c>
      <c r="M19" s="225">
        <v>11.713543315665916</v>
      </c>
      <c r="N19" s="225">
        <v>11.135227466332141</v>
      </c>
      <c r="O19" s="212"/>
      <c r="P19" s="225">
        <v>11.135227466332141</v>
      </c>
      <c r="Q19" s="334">
        <v>14.908847907513994</v>
      </c>
      <c r="R19" s="225">
        <v>14.840341561805861</v>
      </c>
      <c r="S19" s="225">
        <v>17.65520814469221</v>
      </c>
      <c r="T19" s="225">
        <v>18.715390910050182</v>
      </c>
      <c r="U19" s="225" t="s">
        <v>132</v>
      </c>
      <c r="V19" s="225" t="s">
        <v>132</v>
      </c>
      <c r="W19" s="225" t="s">
        <v>132</v>
      </c>
      <c r="X19" s="225" t="s">
        <v>132</v>
      </c>
      <c r="Y19" s="225" t="s">
        <v>132</v>
      </c>
      <c r="Z19" s="225" t="s">
        <v>132</v>
      </c>
      <c r="AA19" s="209"/>
    </row>
    <row r="20" spans="1:27" ht="12.5" customHeight="1">
      <c r="A20" s="209"/>
      <c r="B20" s="417"/>
      <c r="C20" s="224" t="s">
        <v>88</v>
      </c>
      <c r="D20" s="418"/>
      <c r="E20" s="410"/>
      <c r="F20" s="223"/>
      <c r="G20" s="225">
        <v>5.5253264395159783E-2</v>
      </c>
      <c r="H20" s="225">
        <v>8.2879896592739671E-2</v>
      </c>
      <c r="I20" s="225">
        <v>0.26097978458686133</v>
      </c>
      <c r="J20" s="225">
        <v>0.26540344282564671</v>
      </c>
      <c r="K20" s="225">
        <v>3.4087870316097875</v>
      </c>
      <c r="L20" s="225">
        <v>3.3068678719644566</v>
      </c>
      <c r="M20" s="225">
        <v>11.616376346884401</v>
      </c>
      <c r="N20" s="225">
        <v>11.042857781904621</v>
      </c>
      <c r="O20" s="223"/>
      <c r="P20" s="225">
        <v>11.042857781904621</v>
      </c>
      <c r="Q20" s="334">
        <v>14.854031497940696</v>
      </c>
      <c r="R20" s="225">
        <v>14.922944451951974</v>
      </c>
      <c r="S20" s="225">
        <v>17.771247126179681</v>
      </c>
      <c r="T20" s="225">
        <v>18.924922297892913</v>
      </c>
      <c r="U20" s="225" t="s">
        <v>132</v>
      </c>
      <c r="V20" s="225" t="s">
        <v>132</v>
      </c>
      <c r="W20" s="225" t="s">
        <v>132</v>
      </c>
      <c r="X20" s="225" t="s">
        <v>132</v>
      </c>
      <c r="Y20" s="225" t="s">
        <v>132</v>
      </c>
      <c r="Z20" s="225" t="s">
        <v>132</v>
      </c>
      <c r="AA20" s="209"/>
    </row>
    <row r="21" spans="1:27" ht="12.5" customHeight="1">
      <c r="A21" s="209"/>
      <c r="B21" s="417"/>
      <c r="C21" s="224" t="s">
        <v>92</v>
      </c>
      <c r="D21" s="418"/>
      <c r="E21" s="410"/>
      <c r="F21" s="223"/>
      <c r="G21" s="225">
        <v>5.6123797754490334E-2</v>
      </c>
      <c r="H21" s="225">
        <v>8.4185696631735515E-2</v>
      </c>
      <c r="I21" s="225">
        <v>0.26509160695755307</v>
      </c>
      <c r="J21" s="225">
        <v>0.26958496138731097</v>
      </c>
      <c r="K21" s="225">
        <v>3.4624935928121627</v>
      </c>
      <c r="L21" s="225">
        <v>3.3589686632743669</v>
      </c>
      <c r="M21" s="225">
        <v>11.735460395993773</v>
      </c>
      <c r="N21" s="225">
        <v>11.156062466320758</v>
      </c>
      <c r="O21" s="223"/>
      <c r="P21" s="225">
        <v>11.156062466320758</v>
      </c>
      <c r="Q21" s="334">
        <v>15.031064537267056</v>
      </c>
      <c r="R21" s="225">
        <v>14.962039383766744</v>
      </c>
      <c r="S21" s="225">
        <v>17.868079612309856</v>
      </c>
      <c r="T21" s="225">
        <v>18.940999076748088</v>
      </c>
      <c r="U21" s="225" t="s">
        <v>132</v>
      </c>
      <c r="V21" s="225" t="s">
        <v>132</v>
      </c>
      <c r="W21" s="225" t="s">
        <v>132</v>
      </c>
      <c r="X21" s="225" t="s">
        <v>132</v>
      </c>
      <c r="Y21" s="225" t="s">
        <v>132</v>
      </c>
      <c r="Z21" s="225" t="s">
        <v>132</v>
      </c>
      <c r="AA21" s="209"/>
    </row>
    <row r="22" spans="1:27" ht="12.5" customHeight="1">
      <c r="A22" s="209"/>
      <c r="B22" s="417"/>
      <c r="C22" s="224" t="s">
        <v>97</v>
      </c>
      <c r="D22" s="418"/>
      <c r="E22" s="410"/>
      <c r="F22" s="223"/>
      <c r="G22" s="225">
        <v>5.5509303618492253E-2</v>
      </c>
      <c r="H22" s="225">
        <v>8.3263955427738387E-2</v>
      </c>
      <c r="I22" s="225">
        <v>0.26218914410765282</v>
      </c>
      <c r="J22" s="225">
        <v>0.26663330122613599</v>
      </c>
      <c r="K22" s="225">
        <v>3.4245830790222476</v>
      </c>
      <c r="L22" s="225">
        <v>3.3221916341144282</v>
      </c>
      <c r="M22" s="225">
        <v>11.406239831446058</v>
      </c>
      <c r="N22" s="225">
        <v>10.843096033018703</v>
      </c>
      <c r="O22" s="223"/>
      <c r="P22" s="225">
        <v>10.843096033018703</v>
      </c>
      <c r="Q22" s="334">
        <v>14.698769655470986</v>
      </c>
      <c r="R22" s="225">
        <v>14.631288012720409</v>
      </c>
      <c r="S22" s="225">
        <v>17.304138631284552</v>
      </c>
      <c r="T22" s="225">
        <v>18.342620772054598</v>
      </c>
      <c r="U22" s="225" t="s">
        <v>132</v>
      </c>
      <c r="V22" s="225" t="s">
        <v>132</v>
      </c>
      <c r="W22" s="225" t="s">
        <v>132</v>
      </c>
      <c r="X22" s="225" t="s">
        <v>132</v>
      </c>
      <c r="Y22" s="225" t="s">
        <v>132</v>
      </c>
      <c r="Z22" s="225" t="s">
        <v>132</v>
      </c>
      <c r="AA22" s="209"/>
    </row>
    <row r="23" spans="1:27" ht="12.5" customHeight="1">
      <c r="A23" s="209"/>
      <c r="B23" s="417"/>
      <c r="C23" s="224" t="s">
        <v>96</v>
      </c>
      <c r="D23" s="418"/>
      <c r="E23" s="410"/>
      <c r="F23" s="223"/>
      <c r="G23" s="225">
        <v>5.438273103582917E-2</v>
      </c>
      <c r="H23" s="225">
        <v>8.1574096553743758E-2</v>
      </c>
      <c r="I23" s="225">
        <v>0.25686796221616925</v>
      </c>
      <c r="J23" s="225">
        <v>0.26122192426398211</v>
      </c>
      <c r="K23" s="225">
        <v>3.3550804704074078</v>
      </c>
      <c r="L23" s="225">
        <v>3.2547670806545437</v>
      </c>
      <c r="M23" s="225">
        <v>11.3739039895618</v>
      </c>
      <c r="N23" s="225">
        <v>10.812356661934036</v>
      </c>
      <c r="O23" s="223"/>
      <c r="P23" s="225">
        <v>10.812356661934036</v>
      </c>
      <c r="Q23" s="334">
        <v>14.653510570211337</v>
      </c>
      <c r="R23" s="225">
        <v>14.586379343382038</v>
      </c>
      <c r="S23" s="225">
        <v>17.393529431054528</v>
      </c>
      <c r="T23" s="225">
        <v>18.438069360462734</v>
      </c>
      <c r="U23" s="225" t="s">
        <v>132</v>
      </c>
      <c r="V23" s="225" t="s">
        <v>132</v>
      </c>
      <c r="W23" s="225" t="s">
        <v>132</v>
      </c>
      <c r="X23" s="225" t="s">
        <v>132</v>
      </c>
      <c r="Y23" s="225" t="s">
        <v>132</v>
      </c>
      <c r="Z23" s="225" t="s">
        <v>132</v>
      </c>
      <c r="AA23" s="209"/>
    </row>
    <row r="24" spans="1:27" ht="12.5" customHeight="1">
      <c r="A24" s="209"/>
      <c r="B24" s="417"/>
      <c r="C24" s="224" t="s">
        <v>86</v>
      </c>
      <c r="D24" s="418"/>
      <c r="E24" s="410"/>
      <c r="F24" s="223"/>
      <c r="G24" s="225">
        <v>5.7352786026486517E-2</v>
      </c>
      <c r="H24" s="225">
        <v>8.6029179039729772E-2</v>
      </c>
      <c r="I24" s="225">
        <v>0.27089653265735369</v>
      </c>
      <c r="J24" s="225">
        <v>0.27548828170966105</v>
      </c>
      <c r="K24" s="225">
        <v>3.5383146203919931</v>
      </c>
      <c r="L24" s="225">
        <v>3.4325227215942462</v>
      </c>
      <c r="M24" s="225">
        <v>11.674347723612401</v>
      </c>
      <c r="N24" s="225">
        <v>11.097967021611735</v>
      </c>
      <c r="O24" s="223"/>
      <c r="P24" s="225">
        <v>11.097967021611735</v>
      </c>
      <c r="Q24" s="334">
        <v>14.924114124512787</v>
      </c>
      <c r="R24" s="225">
        <v>14.855519100112103</v>
      </c>
      <c r="S24" s="225">
        <v>17.828049148755994</v>
      </c>
      <c r="T24" s="225">
        <v>18.898269679832435</v>
      </c>
      <c r="U24" s="225" t="s">
        <v>132</v>
      </c>
      <c r="V24" s="225" t="s">
        <v>132</v>
      </c>
      <c r="W24" s="225" t="s">
        <v>132</v>
      </c>
      <c r="X24" s="225" t="s">
        <v>132</v>
      </c>
      <c r="Y24" s="225" t="s">
        <v>132</v>
      </c>
      <c r="Z24" s="225" t="s">
        <v>132</v>
      </c>
      <c r="AA24" s="209"/>
    </row>
    <row r="25" spans="1:27" ht="12.5" customHeight="1">
      <c r="A25" s="209"/>
      <c r="B25" s="417"/>
      <c r="C25" s="224" t="s">
        <v>89</v>
      </c>
      <c r="D25" s="418"/>
      <c r="E25" s="410"/>
      <c r="F25" s="223"/>
      <c r="G25" s="225">
        <v>5.699433111382092E-2</v>
      </c>
      <c r="H25" s="225">
        <v>8.5491496670731373E-2</v>
      </c>
      <c r="I25" s="225">
        <v>0.26920342932824498</v>
      </c>
      <c r="J25" s="225">
        <v>0.27376647994897541</v>
      </c>
      <c r="K25" s="225">
        <v>3.5162001540145398</v>
      </c>
      <c r="L25" s="225">
        <v>3.411069454584279</v>
      </c>
      <c r="M25" s="225">
        <v>11.796224299080484</v>
      </c>
      <c r="N25" s="225">
        <v>11.213826361017571</v>
      </c>
      <c r="O25" s="223"/>
      <c r="P25" s="225">
        <v>11.213826361017571</v>
      </c>
      <c r="Q25" s="334">
        <v>15.043725244660884</v>
      </c>
      <c r="R25" s="225">
        <v>14.975042557017401</v>
      </c>
      <c r="S25" s="225">
        <v>17.81652010215473</v>
      </c>
      <c r="T25" s="225">
        <v>18.886863590805135</v>
      </c>
      <c r="U25" s="225" t="s">
        <v>132</v>
      </c>
      <c r="V25" s="225" t="s">
        <v>132</v>
      </c>
      <c r="W25" s="225" t="s">
        <v>132</v>
      </c>
      <c r="X25" s="225" t="s">
        <v>132</v>
      </c>
      <c r="Y25" s="225" t="s">
        <v>132</v>
      </c>
      <c r="Z25" s="225" t="s">
        <v>132</v>
      </c>
      <c r="AA25" s="209"/>
    </row>
    <row r="26" spans="1:27" ht="12.5" customHeight="1">
      <c r="A26" s="209"/>
      <c r="B26" s="417"/>
      <c r="C26" s="224" t="s">
        <v>87</v>
      </c>
      <c r="D26" s="418"/>
      <c r="E26" s="410"/>
      <c r="F26" s="223"/>
      <c r="G26" s="225">
        <v>5.6072589909823813E-2</v>
      </c>
      <c r="H26" s="225">
        <v>8.4108884864735722E-2</v>
      </c>
      <c r="I26" s="225">
        <v>0.26484973505339465</v>
      </c>
      <c r="J26" s="225">
        <v>0.26933898970721293</v>
      </c>
      <c r="K26" s="225">
        <v>3.459334383329669</v>
      </c>
      <c r="L26" s="225">
        <v>3.3559039108443711</v>
      </c>
      <c r="M26" s="225">
        <v>11.38196650616657</v>
      </c>
      <c r="N26" s="225">
        <v>10.820021119555937</v>
      </c>
      <c r="O26" s="223"/>
      <c r="P26" s="225">
        <v>10.820021119555937</v>
      </c>
      <c r="Q26" s="334">
        <v>14.328685699058877</v>
      </c>
      <c r="R26" s="225">
        <v>14.185156414919366</v>
      </c>
      <c r="S26" s="225">
        <v>16.817862047615261</v>
      </c>
      <c r="T26" s="225">
        <v>17.877519256298584</v>
      </c>
      <c r="U26" s="225" t="s">
        <v>132</v>
      </c>
      <c r="V26" s="225" t="s">
        <v>132</v>
      </c>
      <c r="W26" s="225" t="s">
        <v>132</v>
      </c>
      <c r="X26" s="225" t="s">
        <v>132</v>
      </c>
      <c r="Y26" s="225" t="s">
        <v>132</v>
      </c>
      <c r="Z26" s="225" t="s">
        <v>132</v>
      </c>
      <c r="AA26" s="209"/>
    </row>
    <row r="27" spans="1:27" ht="12.5" customHeight="1">
      <c r="A27" s="209"/>
      <c r="B27" s="417" t="s">
        <v>242</v>
      </c>
      <c r="C27" s="224" t="s">
        <v>93</v>
      </c>
      <c r="D27" s="418"/>
      <c r="E27" s="410"/>
      <c r="F27" s="223"/>
      <c r="G27" s="225">
        <v>6.1011775675744784E-2</v>
      </c>
      <c r="H27" s="225">
        <v>9.1517663513617176E-2</v>
      </c>
      <c r="I27" s="225">
        <v>0.28817917361843015</v>
      </c>
      <c r="J27" s="225">
        <v>0.29306386680507518</v>
      </c>
      <c r="K27" s="225">
        <v>3.764051807175814</v>
      </c>
      <c r="L27" s="225">
        <v>3.6515106030784503</v>
      </c>
      <c r="M27" s="225">
        <v>12.607940425782811</v>
      </c>
      <c r="N27" s="225">
        <v>11.985466800237363</v>
      </c>
      <c r="O27" s="223"/>
      <c r="P27" s="225">
        <v>11.985466800237363</v>
      </c>
      <c r="Q27" s="334">
        <v>16.232234302150637</v>
      </c>
      <c r="R27" s="225">
        <v>15.590984993531084</v>
      </c>
      <c r="S27" s="225">
        <v>18.428315219925938</v>
      </c>
      <c r="T27" s="225">
        <v>18.777418188378089</v>
      </c>
      <c r="U27" s="225" t="s">
        <v>132</v>
      </c>
      <c r="V27" s="225" t="s">
        <v>132</v>
      </c>
      <c r="W27" s="225" t="s">
        <v>132</v>
      </c>
      <c r="X27" s="225" t="s">
        <v>132</v>
      </c>
      <c r="Y27" s="225" t="s">
        <v>132</v>
      </c>
      <c r="Z27" s="225" t="s">
        <v>132</v>
      </c>
      <c r="AA27" s="209"/>
    </row>
    <row r="28" spans="1:27" ht="12.5" customHeight="1">
      <c r="A28" s="209"/>
      <c r="B28" s="417"/>
      <c r="C28" s="224" t="s">
        <v>94</v>
      </c>
      <c r="D28" s="418"/>
      <c r="E28" s="410"/>
      <c r="F28" s="223"/>
      <c r="G28" s="225">
        <v>5.8990794744677166E-2</v>
      </c>
      <c r="H28" s="225">
        <v>8.8486192117015749E-2</v>
      </c>
      <c r="I28" s="225">
        <v>0.27863339973850021</v>
      </c>
      <c r="J28" s="225">
        <v>0.28335629019649178</v>
      </c>
      <c r="K28" s="225">
        <v>3.6393696971798395</v>
      </c>
      <c r="L28" s="225">
        <v>3.5305563574975185</v>
      </c>
      <c r="M28" s="225">
        <v>12.281250309832373</v>
      </c>
      <c r="N28" s="225">
        <v>11.674905883350215</v>
      </c>
      <c r="O28" s="223"/>
      <c r="P28" s="225">
        <v>11.674905883350215</v>
      </c>
      <c r="Q28" s="334">
        <v>15.642753831643274</v>
      </c>
      <c r="R28" s="225">
        <v>15.024679064961514</v>
      </c>
      <c r="S28" s="225">
        <v>17.898495738038093</v>
      </c>
      <c r="T28" s="225">
        <v>18.237258369771993</v>
      </c>
      <c r="U28" s="225" t="s">
        <v>132</v>
      </c>
      <c r="V28" s="225" t="s">
        <v>132</v>
      </c>
      <c r="W28" s="225" t="s">
        <v>132</v>
      </c>
      <c r="X28" s="225" t="s">
        <v>132</v>
      </c>
      <c r="Y28" s="225" t="s">
        <v>132</v>
      </c>
      <c r="Z28" s="225" t="s">
        <v>132</v>
      </c>
      <c r="AA28" s="209"/>
    </row>
    <row r="29" spans="1:27" ht="12.5" customHeight="1">
      <c r="A29" s="209"/>
      <c r="B29" s="417"/>
      <c r="C29" s="224" t="s">
        <v>91</v>
      </c>
      <c r="D29" s="418"/>
      <c r="E29" s="410"/>
      <c r="F29" s="223"/>
      <c r="G29" s="225">
        <v>5.9973974657088445E-2</v>
      </c>
      <c r="H29" s="225">
        <v>8.9960961985632665E-2</v>
      </c>
      <c r="I29" s="225">
        <v>0.28327728973414185</v>
      </c>
      <c r="J29" s="225">
        <v>0.28807889503309997</v>
      </c>
      <c r="K29" s="225">
        <v>3.7000258587995032</v>
      </c>
      <c r="L29" s="225">
        <v>3.5893989634558103</v>
      </c>
      <c r="M29" s="225">
        <v>12.700873646217769</v>
      </c>
      <c r="N29" s="225">
        <v>12.073811763058139</v>
      </c>
      <c r="O29" s="223"/>
      <c r="P29" s="225">
        <v>12.073811763058139</v>
      </c>
      <c r="Q29" s="334">
        <v>16.247831079086424</v>
      </c>
      <c r="R29" s="225">
        <v>15.60601504808902</v>
      </c>
      <c r="S29" s="225">
        <v>18.53705369524036</v>
      </c>
      <c r="T29" s="225">
        <v>18.888230457310328</v>
      </c>
      <c r="U29" s="225" t="s">
        <v>132</v>
      </c>
      <c r="V29" s="225" t="s">
        <v>132</v>
      </c>
      <c r="W29" s="225" t="s">
        <v>132</v>
      </c>
      <c r="X29" s="225" t="s">
        <v>132</v>
      </c>
      <c r="Y29" s="225" t="s">
        <v>132</v>
      </c>
      <c r="Z29" s="225" t="s">
        <v>132</v>
      </c>
      <c r="AA29" s="209"/>
    </row>
    <row r="30" spans="1:27" ht="12.5" customHeight="1">
      <c r="A30" s="209"/>
      <c r="B30" s="417"/>
      <c r="C30" s="224" t="s">
        <v>90</v>
      </c>
      <c r="D30" s="418"/>
      <c r="E30" s="410"/>
      <c r="F30" s="223"/>
      <c r="G30" s="225">
        <v>6.1339502313215229E-2</v>
      </c>
      <c r="H30" s="225">
        <v>9.2009253469822833E-2</v>
      </c>
      <c r="I30" s="225">
        <v>0.28972713695031077</v>
      </c>
      <c r="J30" s="225">
        <v>0.29463806841727797</v>
      </c>
      <c r="K30" s="225">
        <v>3.7842705277157025</v>
      </c>
      <c r="L30" s="225">
        <v>3.6711248050645486</v>
      </c>
      <c r="M30" s="225">
        <v>12.864546782952862</v>
      </c>
      <c r="N30" s="225">
        <v>12.229404102503015</v>
      </c>
      <c r="O30" s="223"/>
      <c r="P30" s="225">
        <v>12.229404102503015</v>
      </c>
      <c r="Q30" s="334">
        <v>16.407577415023749</v>
      </c>
      <c r="R30" s="225">
        <v>15.759100843440974</v>
      </c>
      <c r="S30" s="225">
        <v>18.899827505440921</v>
      </c>
      <c r="T30" s="225">
        <v>19.257432072154582</v>
      </c>
      <c r="U30" s="225" t="s">
        <v>132</v>
      </c>
      <c r="V30" s="225" t="s">
        <v>132</v>
      </c>
      <c r="W30" s="225" t="s">
        <v>132</v>
      </c>
      <c r="X30" s="225" t="s">
        <v>132</v>
      </c>
      <c r="Y30" s="225" t="s">
        <v>132</v>
      </c>
      <c r="Z30" s="225" t="s">
        <v>132</v>
      </c>
      <c r="AA30" s="209"/>
    </row>
    <row r="31" spans="1:27" ht="12.5" customHeight="1">
      <c r="A31" s="209"/>
      <c r="B31" s="417"/>
      <c r="C31" s="224" t="s">
        <v>95</v>
      </c>
      <c r="D31" s="418"/>
      <c r="E31" s="410"/>
      <c r="F31" s="223"/>
      <c r="G31" s="225">
        <v>5.9373142488392754E-2</v>
      </c>
      <c r="H31" s="225">
        <v>8.9059713732589127E-2</v>
      </c>
      <c r="I31" s="225">
        <v>0.28043935695902794</v>
      </c>
      <c r="J31" s="225">
        <v>0.28519285874406208</v>
      </c>
      <c r="K31" s="225">
        <v>3.6629582044763804</v>
      </c>
      <c r="L31" s="225">
        <v>3.5534395931479712</v>
      </c>
      <c r="M31" s="225">
        <v>12.42000229066795</v>
      </c>
      <c r="N31" s="225">
        <v>11.806807463117455</v>
      </c>
      <c r="O31" s="223"/>
      <c r="P31" s="225">
        <v>11.806807463117455</v>
      </c>
      <c r="Q31" s="334">
        <v>15.856462264293087</v>
      </c>
      <c r="R31" s="225">
        <v>15.230011644987618</v>
      </c>
      <c r="S31" s="225">
        <v>18.26024058740331</v>
      </c>
      <c r="T31" s="225">
        <v>18.606096829399728</v>
      </c>
      <c r="U31" s="225" t="s">
        <v>132</v>
      </c>
      <c r="V31" s="225" t="s">
        <v>132</v>
      </c>
      <c r="W31" s="225" t="s">
        <v>132</v>
      </c>
      <c r="X31" s="225" t="s">
        <v>132</v>
      </c>
      <c r="Y31" s="225" t="s">
        <v>132</v>
      </c>
      <c r="Z31" s="225" t="s">
        <v>132</v>
      </c>
      <c r="AA31" s="209"/>
    </row>
    <row r="32" spans="1:27" ht="12.5" customHeight="1">
      <c r="A32" s="209"/>
      <c r="B32" s="417"/>
      <c r="C32" s="224" t="s">
        <v>85</v>
      </c>
      <c r="D32" s="418"/>
      <c r="E32" s="410"/>
      <c r="F32" s="223"/>
      <c r="G32" s="225">
        <v>6.0006922858012957E-2</v>
      </c>
      <c r="H32" s="225">
        <v>9.0010384287019435E-2</v>
      </c>
      <c r="I32" s="225">
        <v>0.28343291518856395</v>
      </c>
      <c r="J32" s="225">
        <v>0.2882371583693209</v>
      </c>
      <c r="K32" s="225">
        <v>3.7020585604191414</v>
      </c>
      <c r="L32" s="225">
        <v>3.5913708894274063</v>
      </c>
      <c r="M32" s="225">
        <v>12.255924401571948</v>
      </c>
      <c r="N32" s="225">
        <v>11.650830354565159</v>
      </c>
      <c r="O32" s="223"/>
      <c r="P32" s="225">
        <v>11.650830354565159</v>
      </c>
      <c r="Q32" s="334">
        <v>15.529494556748226</v>
      </c>
      <c r="R32" s="225">
        <v>14.916374061202896</v>
      </c>
      <c r="S32" s="225">
        <v>17.68372351586488</v>
      </c>
      <c r="T32" s="225">
        <v>18.019604553879944</v>
      </c>
      <c r="U32" s="225" t="s">
        <v>132</v>
      </c>
      <c r="V32" s="225" t="s">
        <v>132</v>
      </c>
      <c r="W32" s="225" t="s">
        <v>132</v>
      </c>
      <c r="X32" s="225" t="s">
        <v>132</v>
      </c>
      <c r="Y32" s="225" t="s">
        <v>132</v>
      </c>
      <c r="Z32" s="225" t="s">
        <v>132</v>
      </c>
      <c r="AA32" s="209"/>
    </row>
    <row r="33" spans="1:27" ht="12.5" customHeight="1">
      <c r="A33" s="209"/>
      <c r="B33" s="417"/>
      <c r="C33" s="224" t="s">
        <v>84</v>
      </c>
      <c r="D33" s="418"/>
      <c r="E33" s="410"/>
      <c r="F33" s="223"/>
      <c r="G33" s="225">
        <v>6.0192459082068814E-2</v>
      </c>
      <c r="H33" s="225">
        <v>9.0288688623103228E-2</v>
      </c>
      <c r="I33" s="225">
        <v>0.28430926528872924</v>
      </c>
      <c r="J33" s="225">
        <v>0.28912836277456888</v>
      </c>
      <c r="K33" s="225">
        <v>3.7135050058261001</v>
      </c>
      <c r="L33" s="225">
        <v>3.6024750981132136</v>
      </c>
      <c r="M33" s="225">
        <v>12.494315032774898</v>
      </c>
      <c r="N33" s="225">
        <v>11.877451269582151</v>
      </c>
      <c r="O33" s="223"/>
      <c r="P33" s="225">
        <v>11.877451269582151</v>
      </c>
      <c r="Q33" s="334">
        <v>15.902600376244944</v>
      </c>
      <c r="R33" s="225">
        <v>15.274266387209391</v>
      </c>
      <c r="S33" s="225">
        <v>18.171461627247051</v>
      </c>
      <c r="T33" s="225">
        <v>18.515788928093528</v>
      </c>
      <c r="U33" s="225" t="s">
        <v>132</v>
      </c>
      <c r="V33" s="225" t="s">
        <v>132</v>
      </c>
      <c r="W33" s="225" t="s">
        <v>132</v>
      </c>
      <c r="X33" s="225" t="s">
        <v>132</v>
      </c>
      <c r="Y33" s="225" t="s">
        <v>132</v>
      </c>
      <c r="Z33" s="225" t="s">
        <v>132</v>
      </c>
      <c r="AA33" s="209"/>
    </row>
    <row r="34" spans="1:27" ht="12.5" customHeight="1">
      <c r="A34" s="209"/>
      <c r="B34" s="417"/>
      <c r="C34" s="224" t="s">
        <v>88</v>
      </c>
      <c r="D34" s="418"/>
      <c r="E34" s="410"/>
      <c r="F34" s="223"/>
      <c r="G34" s="225">
        <v>5.8936173638432211E-2</v>
      </c>
      <c r="H34" s="225">
        <v>8.8404260457648334E-2</v>
      </c>
      <c r="I34" s="225">
        <v>0.27837540584985404</v>
      </c>
      <c r="J34" s="225">
        <v>0.28309392326112526</v>
      </c>
      <c r="K34" s="225">
        <v>3.635999910423199</v>
      </c>
      <c r="L34" s="225">
        <v>3.5272873238331761</v>
      </c>
      <c r="M34" s="225">
        <v>12.390661095788976</v>
      </c>
      <c r="N34" s="225">
        <v>11.778914888658418</v>
      </c>
      <c r="O34" s="223"/>
      <c r="P34" s="225">
        <v>11.778914888658418</v>
      </c>
      <c r="Q34" s="334">
        <v>15.844126460963835</v>
      </c>
      <c r="R34" s="225">
        <v>15.35931839476833</v>
      </c>
      <c r="S34" s="225">
        <v>18.290895530858808</v>
      </c>
      <c r="T34" s="225">
        <v>18.72308607499177</v>
      </c>
      <c r="U34" s="225" t="s">
        <v>132</v>
      </c>
      <c r="V34" s="225" t="s">
        <v>132</v>
      </c>
      <c r="W34" s="225" t="s">
        <v>132</v>
      </c>
      <c r="X34" s="225" t="s">
        <v>132</v>
      </c>
      <c r="Y34" s="225" t="s">
        <v>132</v>
      </c>
      <c r="Z34" s="225" t="s">
        <v>132</v>
      </c>
      <c r="AA34" s="209"/>
    </row>
    <row r="35" spans="1:27" ht="12.5" customHeight="1">
      <c r="A35" s="209"/>
      <c r="B35" s="417"/>
      <c r="C35" s="224" t="s">
        <v>92</v>
      </c>
      <c r="D35" s="418"/>
      <c r="E35" s="410"/>
      <c r="F35" s="223"/>
      <c r="G35" s="225">
        <v>5.9864732444598376E-2</v>
      </c>
      <c r="H35" s="225">
        <v>8.9797098666897557E-2</v>
      </c>
      <c r="I35" s="225">
        <v>0.28276130195684862</v>
      </c>
      <c r="J35" s="225">
        <v>0.28755416116236604</v>
      </c>
      <c r="K35" s="225">
        <v>3.6932862852862112</v>
      </c>
      <c r="L35" s="225">
        <v>3.5828608961271158</v>
      </c>
      <c r="M35" s="225">
        <v>12.517681425449977</v>
      </c>
      <c r="N35" s="225">
        <v>11.899664027113566</v>
      </c>
      <c r="O35" s="223"/>
      <c r="P35" s="225">
        <v>11.899664027113566</v>
      </c>
      <c r="Q35" s="334">
        <v>16.032962198182869</v>
      </c>
      <c r="R35" s="225">
        <v>15.399533308107312</v>
      </c>
      <c r="S35" s="225">
        <v>18.390554827256402</v>
      </c>
      <c r="T35" s="225">
        <v>18.738990290728669</v>
      </c>
      <c r="U35" s="225" t="s">
        <v>132</v>
      </c>
      <c r="V35" s="225" t="s">
        <v>132</v>
      </c>
      <c r="W35" s="225" t="s">
        <v>132</v>
      </c>
      <c r="X35" s="225" t="s">
        <v>132</v>
      </c>
      <c r="Y35" s="225" t="s">
        <v>132</v>
      </c>
      <c r="Z35" s="225" t="s">
        <v>132</v>
      </c>
      <c r="AA35" s="209"/>
    </row>
    <row r="36" spans="1:27" ht="12.5" customHeight="1">
      <c r="A36" s="209"/>
      <c r="B36" s="417"/>
      <c r="C36" s="224" t="s">
        <v>97</v>
      </c>
      <c r="D36" s="418"/>
      <c r="E36" s="410"/>
      <c r="F36" s="223"/>
      <c r="G36" s="225">
        <v>5.9209279169657465E-2</v>
      </c>
      <c r="H36" s="225">
        <v>8.8813918754486187E-2</v>
      </c>
      <c r="I36" s="225">
        <v>0.27966537529308733</v>
      </c>
      <c r="J36" s="225">
        <v>0.28440575793796036</v>
      </c>
      <c r="K36" s="225">
        <v>3.6528488442064324</v>
      </c>
      <c r="L36" s="225">
        <v>3.5436324921549178</v>
      </c>
      <c r="M36" s="225">
        <v>12.166521478151626</v>
      </c>
      <c r="N36" s="225">
        <v>11.56584139250541</v>
      </c>
      <c r="O36" s="223"/>
      <c r="P36" s="225">
        <v>11.56584139250541</v>
      </c>
      <c r="Q36" s="334">
        <v>15.678517669860684</v>
      </c>
      <c r="R36" s="225">
        <v>15.059115076494207</v>
      </c>
      <c r="S36" s="225">
        <v>17.81008875030097</v>
      </c>
      <c r="T36" s="225">
        <v>18.146985498310233</v>
      </c>
      <c r="U36" s="225" t="s">
        <v>132</v>
      </c>
      <c r="V36" s="225" t="s">
        <v>132</v>
      </c>
      <c r="W36" s="225" t="s">
        <v>132</v>
      </c>
      <c r="X36" s="225" t="s">
        <v>132</v>
      </c>
      <c r="Y36" s="225" t="s">
        <v>132</v>
      </c>
      <c r="Z36" s="225" t="s">
        <v>132</v>
      </c>
      <c r="AA36" s="209"/>
    </row>
    <row r="37" spans="1:27" ht="12.5" customHeight="1">
      <c r="A37" s="209"/>
      <c r="B37" s="417"/>
      <c r="C37" s="224" t="s">
        <v>96</v>
      </c>
      <c r="D37" s="418"/>
      <c r="E37" s="410"/>
      <c r="F37" s="223"/>
      <c r="G37" s="225">
        <v>5.8007614832265873E-2</v>
      </c>
      <c r="H37" s="225">
        <v>8.7011422248398793E-2</v>
      </c>
      <c r="I37" s="225">
        <v>0.27398950974285841</v>
      </c>
      <c r="J37" s="225">
        <v>0.27863368535988353</v>
      </c>
      <c r="K37" s="225">
        <v>3.5787135355601745</v>
      </c>
      <c r="L37" s="225">
        <v>3.4717137515392262</v>
      </c>
      <c r="M37" s="225">
        <v>12.132027166930358</v>
      </c>
      <c r="N37" s="225">
        <v>11.533050119071559</v>
      </c>
      <c r="O37" s="223"/>
      <c r="P37" s="225">
        <v>11.533050119071559</v>
      </c>
      <c r="Q37" s="334">
        <v>15.630237889277227</v>
      </c>
      <c r="R37" s="225">
        <v>15.012928961467846</v>
      </c>
      <c r="S37" s="225">
        <v>17.902135523089459</v>
      </c>
      <c r="T37" s="225">
        <v>18.241426068635057</v>
      </c>
      <c r="U37" s="225" t="s">
        <v>132</v>
      </c>
      <c r="V37" s="225" t="s">
        <v>132</v>
      </c>
      <c r="W37" s="225" t="s">
        <v>132</v>
      </c>
      <c r="X37" s="225" t="s">
        <v>132</v>
      </c>
      <c r="Y37" s="225" t="s">
        <v>132</v>
      </c>
      <c r="Z37" s="225" t="s">
        <v>132</v>
      </c>
      <c r="AA37" s="209"/>
    </row>
    <row r="38" spans="1:27" ht="12.5" customHeight="1">
      <c r="A38" s="209"/>
      <c r="B38" s="417"/>
      <c r="C38" s="224" t="s">
        <v>86</v>
      </c>
      <c r="D38" s="418"/>
      <c r="E38" s="410"/>
      <c r="F38" s="223"/>
      <c r="G38" s="225">
        <v>6.1175638994480051E-2</v>
      </c>
      <c r="H38" s="225">
        <v>9.176345849172006E-2</v>
      </c>
      <c r="I38" s="225">
        <v>0.28895315528437066</v>
      </c>
      <c r="J38" s="225">
        <v>0.29385096761117679</v>
      </c>
      <c r="K38" s="225">
        <v>3.7741611674457607</v>
      </c>
      <c r="L38" s="225">
        <v>3.6613177040715024</v>
      </c>
      <c r="M38" s="225">
        <v>12.452506250272078</v>
      </c>
      <c r="N38" s="225">
        <v>11.837706651688718</v>
      </c>
      <c r="O38" s="223"/>
      <c r="P38" s="225">
        <v>11.837706651688718</v>
      </c>
      <c r="Q38" s="334">
        <v>15.9188846789134</v>
      </c>
      <c r="R38" s="225">
        <v>15.289883070643905</v>
      </c>
      <c r="S38" s="225">
        <v>18.3493358255399</v>
      </c>
      <c r="T38" s="225">
        <v>18.696712350571481</v>
      </c>
      <c r="U38" s="225" t="s">
        <v>132</v>
      </c>
      <c r="V38" s="225" t="s">
        <v>132</v>
      </c>
      <c r="W38" s="225" t="s">
        <v>132</v>
      </c>
      <c r="X38" s="225" t="s">
        <v>132</v>
      </c>
      <c r="Y38" s="225" t="s">
        <v>132</v>
      </c>
      <c r="Z38" s="225" t="s">
        <v>132</v>
      </c>
      <c r="AA38" s="209"/>
    </row>
    <row r="39" spans="1:27" ht="12.5" customHeight="1">
      <c r="A39" s="209"/>
      <c r="B39" s="417"/>
      <c r="C39" s="224" t="s">
        <v>89</v>
      </c>
      <c r="D39" s="418"/>
      <c r="E39" s="410"/>
      <c r="F39" s="223"/>
      <c r="G39" s="225">
        <v>6.0793291250764596E-2</v>
      </c>
      <c r="H39" s="225">
        <v>9.118993687614689E-2</v>
      </c>
      <c r="I39" s="225">
        <v>0.28714719806384359</v>
      </c>
      <c r="J39" s="225">
        <v>0.29201439906360716</v>
      </c>
      <c r="K39" s="225">
        <v>3.7505726601492277</v>
      </c>
      <c r="L39" s="225">
        <v>3.6384344684210581</v>
      </c>
      <c r="M39" s="225">
        <v>12.582511626457007</v>
      </c>
      <c r="N39" s="225">
        <v>11.961293460278837</v>
      </c>
      <c r="O39" s="223"/>
      <c r="P39" s="225">
        <v>11.961293460278837</v>
      </c>
      <c r="Q39" s="334">
        <v>16.046455722949823</v>
      </c>
      <c r="R39" s="225">
        <v>15.413016991808922</v>
      </c>
      <c r="S39" s="225">
        <v>18.337519418375734</v>
      </c>
      <c r="T39" s="225">
        <v>18.685439670025019</v>
      </c>
      <c r="U39" s="225" t="s">
        <v>132</v>
      </c>
      <c r="V39" s="225" t="s">
        <v>132</v>
      </c>
      <c r="W39" s="225" t="s">
        <v>132</v>
      </c>
      <c r="X39" s="225" t="s">
        <v>132</v>
      </c>
      <c r="Y39" s="225" t="s">
        <v>132</v>
      </c>
      <c r="Z39" s="225" t="s">
        <v>132</v>
      </c>
      <c r="AA39" s="209"/>
    </row>
    <row r="40" spans="1:27" ht="12.5" customHeight="1">
      <c r="A40" s="209"/>
      <c r="B40" s="417"/>
      <c r="C40" s="224" t="s">
        <v>87</v>
      </c>
      <c r="D40" s="418"/>
      <c r="E40" s="410"/>
      <c r="F40" s="223"/>
      <c r="G40" s="225">
        <v>5.9810111338353213E-2</v>
      </c>
      <c r="H40" s="225">
        <v>8.9715167007529809E-2</v>
      </c>
      <c r="I40" s="225">
        <v>0.2825033080682014</v>
      </c>
      <c r="J40" s="225">
        <v>0.28729179422699846</v>
      </c>
      <c r="K40" s="225">
        <v>3.6899164985295574</v>
      </c>
      <c r="L40" s="225">
        <v>3.5795918624627601</v>
      </c>
      <c r="M40" s="225">
        <v>12.14064704031469</v>
      </c>
      <c r="N40" s="225">
        <v>11.54124441590206</v>
      </c>
      <c r="O40" s="223"/>
      <c r="P40" s="225">
        <v>11.54124441590206</v>
      </c>
      <c r="Q40" s="334">
        <v>15.283756412106852</v>
      </c>
      <c r="R40" s="225">
        <v>14.600022184893897</v>
      </c>
      <c r="S40" s="225">
        <v>17.309672761263766</v>
      </c>
      <c r="T40" s="225">
        <v>17.686863223320724</v>
      </c>
      <c r="U40" s="225" t="s">
        <v>132</v>
      </c>
      <c r="V40" s="225" t="s">
        <v>132</v>
      </c>
      <c r="W40" s="225" t="s">
        <v>132</v>
      </c>
      <c r="X40" s="225" t="s">
        <v>132</v>
      </c>
      <c r="Y40" s="225" t="s">
        <v>132</v>
      </c>
      <c r="Z40" s="225" t="s">
        <v>132</v>
      </c>
      <c r="AA40" s="209"/>
    </row>
    <row r="41" spans="1:27">
      <c r="A41" s="209"/>
      <c r="B41" s="209"/>
      <c r="C41" s="209"/>
      <c r="D41" s="226"/>
      <c r="E41" s="226"/>
      <c r="F41" s="209"/>
      <c r="G41" s="209"/>
      <c r="H41" s="209"/>
      <c r="I41" s="209"/>
      <c r="J41" s="209"/>
      <c r="K41" s="209"/>
      <c r="L41" s="209"/>
      <c r="M41" s="209"/>
      <c r="N41" s="209"/>
      <c r="O41" s="209"/>
      <c r="P41" s="209"/>
      <c r="Q41" s="209"/>
      <c r="R41" s="209"/>
      <c r="S41" s="209"/>
      <c r="T41" s="209"/>
      <c r="U41" s="209"/>
      <c r="V41" s="209"/>
      <c r="W41" s="209"/>
      <c r="X41" s="209"/>
      <c r="Y41" s="209"/>
      <c r="Z41" s="209"/>
      <c r="AA41" s="209"/>
    </row>
    <row r="42" spans="1:27">
      <c r="A42" s="209"/>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row>
    <row r="43" spans="1:27" s="178" customFormat="1">
      <c r="B43" s="227" t="s">
        <v>243</v>
      </c>
    </row>
    <row r="44" spans="1:27" s="209" customFormat="1">
      <c r="B44" s="210"/>
    </row>
    <row r="45" spans="1:27" s="209" customFormat="1"/>
    <row r="46" spans="1:27">
      <c r="A46" s="209"/>
      <c r="B46" s="415" t="s">
        <v>244</v>
      </c>
      <c r="C46" s="415"/>
      <c r="D46" s="211" t="s">
        <v>235</v>
      </c>
      <c r="E46" s="228" t="s">
        <v>245</v>
      </c>
      <c r="F46" s="223"/>
      <c r="G46" s="229" t="s">
        <v>210</v>
      </c>
      <c r="H46" s="229" t="s">
        <v>211</v>
      </c>
      <c r="I46" s="229" t="s">
        <v>212</v>
      </c>
      <c r="J46" s="209"/>
      <c r="K46" s="209"/>
      <c r="L46" s="209"/>
      <c r="M46" s="209"/>
      <c r="N46" s="209"/>
      <c r="O46" s="209"/>
      <c r="P46" s="209"/>
      <c r="Q46" s="209"/>
      <c r="R46" s="209"/>
      <c r="S46" s="209"/>
      <c r="T46" s="209"/>
      <c r="U46" s="209"/>
      <c r="V46" s="209"/>
      <c r="W46" s="209"/>
      <c r="X46" s="209"/>
      <c r="Y46" s="209"/>
      <c r="Z46" s="209"/>
      <c r="AA46" s="209"/>
    </row>
    <row r="47" spans="1:27">
      <c r="A47" s="209"/>
      <c r="B47" s="417" t="s">
        <v>148</v>
      </c>
      <c r="C47" s="417"/>
      <c r="D47" s="418" t="s">
        <v>241</v>
      </c>
      <c r="E47" s="410"/>
      <c r="F47" s="223"/>
      <c r="G47" s="225">
        <v>7.2101529750016338E-2</v>
      </c>
      <c r="H47" s="225">
        <v>0.26782684222547759</v>
      </c>
      <c r="I47" s="225">
        <v>3.4060828489830097</v>
      </c>
      <c r="J47" s="209"/>
      <c r="K47" s="209"/>
      <c r="L47" s="209"/>
      <c r="M47" s="209"/>
      <c r="N47" s="209"/>
      <c r="O47" s="209"/>
      <c r="P47" s="209"/>
      <c r="Q47" s="209"/>
      <c r="R47" s="209"/>
      <c r="S47" s="209"/>
      <c r="T47" s="209"/>
      <c r="U47" s="209"/>
      <c r="V47" s="209"/>
      <c r="W47" s="209"/>
      <c r="X47" s="209"/>
      <c r="Y47" s="209"/>
      <c r="Z47" s="209"/>
      <c r="AA47" s="209"/>
    </row>
    <row r="48" spans="1:27">
      <c r="A48" s="209"/>
      <c r="B48" s="417" t="s">
        <v>149</v>
      </c>
      <c r="C48" s="417"/>
      <c r="D48" s="418"/>
      <c r="E48" s="410"/>
      <c r="F48" s="223"/>
      <c r="G48" s="225">
        <v>7.8031552018613143E-2</v>
      </c>
      <c r="H48" s="225">
        <v>0.28585900036048262</v>
      </c>
      <c r="I48" s="225">
        <v>3.6289707186326705</v>
      </c>
      <c r="J48" s="209"/>
      <c r="K48" s="209"/>
      <c r="L48" s="209"/>
      <c r="M48" s="209"/>
      <c r="N48" s="209"/>
      <c r="O48" s="209"/>
      <c r="P48" s="209"/>
      <c r="Q48" s="209"/>
      <c r="R48" s="209"/>
      <c r="S48" s="209"/>
      <c r="T48" s="209"/>
      <c r="U48" s="209"/>
      <c r="V48" s="209"/>
      <c r="W48" s="209"/>
      <c r="X48" s="209"/>
      <c r="Y48" s="209"/>
      <c r="Z48" s="209"/>
      <c r="AA48" s="209"/>
    </row>
    <row r="49" s="209" customFormat="1"/>
    <row r="50" s="209" customFormat="1"/>
    <row r="51" s="209" customFormat="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sheetData>
  <mergeCells count="18">
    <mergeCell ref="B46:C46"/>
    <mergeCell ref="B47:C47"/>
    <mergeCell ref="D47:D48"/>
    <mergeCell ref="E47:E48"/>
    <mergeCell ref="B48:C48"/>
    <mergeCell ref="P8:Z8"/>
    <mergeCell ref="G9:N9"/>
    <mergeCell ref="P9:Z9"/>
    <mergeCell ref="B13:B26"/>
    <mergeCell ref="D13:D40"/>
    <mergeCell ref="E13:E40"/>
    <mergeCell ref="B27:B40"/>
    <mergeCell ref="B3:N3"/>
    <mergeCell ref="B8:B12"/>
    <mergeCell ref="C8:C12"/>
    <mergeCell ref="D8:D12"/>
    <mergeCell ref="E8:E9"/>
    <mergeCell ref="G8:N8"/>
  </mergeCells>
  <pageMargins left="0.70000000000000007" right="0.70000000000000007" top="0.75" bottom="0.75" header="0.30000000000000004" footer="0.30000000000000004"/>
  <pageSetup paperSize="9" fitToWidth="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6"/>
  <sheetViews>
    <sheetView zoomScaleNormal="100" workbookViewId="0"/>
  </sheetViews>
  <sheetFormatPr defaultColWidth="0" defaultRowHeight="0" customHeight="1" zeroHeight="1"/>
  <cols>
    <col min="1" max="1" width="5.703125" customWidth="1"/>
    <col min="2" max="2" width="23.46875" customWidth="1"/>
    <col min="3" max="3" width="20.46875" customWidth="1"/>
    <col min="4" max="4" width="20.703125" customWidth="1"/>
    <col min="5" max="5" width="25.703125" customWidth="1"/>
    <col min="6" max="6" width="1.64453125" customWidth="1"/>
    <col min="7" max="14" width="15.64453125" customWidth="1"/>
    <col min="15" max="15" width="1.87890625" customWidth="1"/>
    <col min="16" max="26" width="15.64453125" customWidth="1"/>
    <col min="27" max="27" width="9" customWidth="1"/>
    <col min="28" max="28" width="0" hidden="1" customWidth="1"/>
    <col min="29" max="29" width="9" hidden="1" customWidth="1"/>
    <col min="30" max="16384" width="9" hidden="1"/>
  </cols>
  <sheetData>
    <row r="1" spans="1:26" s="69" customFormat="1" ht="12.5" customHeight="1"/>
    <row r="2" spans="1:26" s="69" customFormat="1" ht="18.5" customHeight="1">
      <c r="B2" s="207" t="s">
        <v>249</v>
      </c>
      <c r="C2" s="207"/>
      <c r="D2" s="207"/>
      <c r="E2" s="207"/>
      <c r="F2" s="207"/>
      <c r="G2" s="207"/>
      <c r="H2" s="205"/>
      <c r="I2" s="205"/>
      <c r="O2" s="170"/>
    </row>
    <row r="3" spans="1:26" s="69" customFormat="1" ht="53.95" customHeight="1">
      <c r="B3" s="421" t="s">
        <v>250</v>
      </c>
      <c r="C3" s="421"/>
      <c r="D3" s="421"/>
      <c r="E3" s="421"/>
      <c r="F3" s="421"/>
      <c r="G3" s="421"/>
      <c r="H3" s="421"/>
      <c r="I3" s="421"/>
      <c r="J3" s="230"/>
      <c r="K3" s="230"/>
      <c r="L3" s="230"/>
      <c r="M3" s="230"/>
      <c r="N3" s="230"/>
      <c r="O3" s="230"/>
      <c r="P3" s="230"/>
      <c r="Q3" s="230"/>
      <c r="R3" s="230"/>
      <c r="S3" s="230"/>
      <c r="T3" s="230"/>
      <c r="U3" s="230"/>
      <c r="V3" s="230"/>
      <c r="W3" s="230"/>
      <c r="X3" s="230"/>
      <c r="Y3" s="230"/>
      <c r="Z3" s="230"/>
    </row>
    <row r="4" spans="1:26" s="69" customFormat="1" ht="12.5" customHeight="1">
      <c r="B4" s="205"/>
      <c r="C4" s="205"/>
      <c r="D4" s="205"/>
      <c r="E4" s="205"/>
      <c r="F4" s="205"/>
      <c r="G4" s="205"/>
      <c r="H4" s="205"/>
      <c r="I4" s="205"/>
    </row>
    <row r="5" spans="1:26" s="18" customFormat="1" ht="12.4"/>
    <row r="6" spans="1:26" s="18" customFormat="1" ht="12.4">
      <c r="B6" s="231"/>
    </row>
    <row r="7" spans="1:26" s="232" customFormat="1" ht="12.4">
      <c r="B7" s="227" t="s">
        <v>251</v>
      </c>
    </row>
    <row r="8" spans="1:26" s="18" customFormat="1" ht="12.4">
      <c r="B8" s="231"/>
    </row>
    <row r="9" spans="1:26" s="5" customFormat="1" ht="12.4">
      <c r="A9" s="18"/>
      <c r="B9" s="422" t="s">
        <v>252</v>
      </c>
      <c r="C9" s="423" t="s">
        <v>74</v>
      </c>
      <c r="D9" s="424" t="s">
        <v>235</v>
      </c>
      <c r="E9" s="393"/>
      <c r="F9" s="234"/>
      <c r="G9" s="416" t="s">
        <v>184</v>
      </c>
      <c r="H9" s="416"/>
      <c r="I9" s="416"/>
      <c r="J9" s="416"/>
      <c r="K9" s="416"/>
      <c r="L9" s="416"/>
      <c r="M9" s="416"/>
      <c r="N9" s="416"/>
      <c r="O9" s="212"/>
      <c r="P9" s="405" t="s">
        <v>185</v>
      </c>
      <c r="Q9" s="405"/>
      <c r="R9" s="405"/>
      <c r="S9" s="405"/>
      <c r="T9" s="405"/>
      <c r="U9" s="405"/>
      <c r="V9" s="405"/>
      <c r="W9" s="405"/>
      <c r="X9" s="405"/>
      <c r="Y9" s="405"/>
      <c r="Z9" s="405"/>
    </row>
    <row r="10" spans="1:26" s="5" customFormat="1" ht="12.5" customHeight="1">
      <c r="A10" s="18"/>
      <c r="B10" s="422"/>
      <c r="C10" s="423"/>
      <c r="D10" s="424"/>
      <c r="E10" s="393"/>
      <c r="F10" s="234"/>
      <c r="G10" s="390" t="s">
        <v>186</v>
      </c>
      <c r="H10" s="390"/>
      <c r="I10" s="390"/>
      <c r="J10" s="390"/>
      <c r="K10" s="390"/>
      <c r="L10" s="390"/>
      <c r="M10" s="390"/>
      <c r="N10" s="390"/>
      <c r="O10" s="212"/>
      <c r="P10" s="406" t="s">
        <v>187</v>
      </c>
      <c r="Q10" s="406"/>
      <c r="R10" s="406"/>
      <c r="S10" s="406"/>
      <c r="T10" s="406"/>
      <c r="U10" s="406"/>
      <c r="V10" s="406"/>
      <c r="W10" s="406"/>
      <c r="X10" s="406"/>
      <c r="Y10" s="406"/>
      <c r="Z10" s="406"/>
    </row>
    <row r="11" spans="1:26" s="5" customFormat="1" ht="22.5">
      <c r="A11" s="18"/>
      <c r="B11" s="422"/>
      <c r="C11" s="423"/>
      <c r="D11" s="424"/>
      <c r="E11" s="183" t="s">
        <v>188</v>
      </c>
      <c r="F11" s="234"/>
      <c r="G11" s="184" t="s">
        <v>103</v>
      </c>
      <c r="H11" s="184" t="s">
        <v>105</v>
      </c>
      <c r="I11" s="184" t="s">
        <v>106</v>
      </c>
      <c r="J11" s="184" t="s">
        <v>107</v>
      </c>
      <c r="K11" s="184" t="s">
        <v>108</v>
      </c>
      <c r="L11" s="185" t="s">
        <v>109</v>
      </c>
      <c r="M11" s="184" t="s">
        <v>110</v>
      </c>
      <c r="N11" s="184" t="s">
        <v>111</v>
      </c>
      <c r="O11" s="182"/>
      <c r="P11" s="85" t="s">
        <v>112</v>
      </c>
      <c r="Q11" s="181" t="s">
        <v>73</v>
      </c>
      <c r="R11" s="181" t="s">
        <v>113</v>
      </c>
      <c r="S11" s="186" t="s">
        <v>114</v>
      </c>
      <c r="T11" s="181" t="s">
        <v>115</v>
      </c>
      <c r="U11" s="181" t="s">
        <v>116</v>
      </c>
      <c r="V11" s="181" t="s">
        <v>117</v>
      </c>
      <c r="W11" s="181" t="s">
        <v>118</v>
      </c>
      <c r="X11" s="181" t="s">
        <v>119</v>
      </c>
      <c r="Y11" s="181" t="s">
        <v>120</v>
      </c>
      <c r="Z11" s="181" t="s">
        <v>121</v>
      </c>
    </row>
    <row r="12" spans="1:26" ht="12.5" customHeight="1">
      <c r="A12" s="18"/>
      <c r="B12" s="422"/>
      <c r="C12" s="423"/>
      <c r="D12" s="424"/>
      <c r="E12" s="183" t="s">
        <v>189</v>
      </c>
      <c r="F12" s="234"/>
      <c r="G12" s="187" t="s">
        <v>190</v>
      </c>
      <c r="H12" s="187" t="s">
        <v>191</v>
      </c>
      <c r="I12" s="187" t="s">
        <v>192</v>
      </c>
      <c r="J12" s="187" t="s">
        <v>193</v>
      </c>
      <c r="K12" s="187" t="s">
        <v>194</v>
      </c>
      <c r="L12" s="188" t="s">
        <v>195</v>
      </c>
      <c r="M12" s="187" t="s">
        <v>196</v>
      </c>
      <c r="N12" s="187" t="s">
        <v>197</v>
      </c>
      <c r="O12" s="234"/>
      <c r="P12" s="187" t="s">
        <v>198</v>
      </c>
      <c r="Q12" s="187" t="s">
        <v>199</v>
      </c>
      <c r="R12" s="187" t="s">
        <v>200</v>
      </c>
      <c r="S12" s="189" t="s">
        <v>201</v>
      </c>
      <c r="T12" s="187" t="s">
        <v>202</v>
      </c>
      <c r="U12" s="187" t="s">
        <v>203</v>
      </c>
      <c r="V12" s="187" t="s">
        <v>204</v>
      </c>
      <c r="W12" s="187" t="s">
        <v>205</v>
      </c>
      <c r="X12" s="187" t="s">
        <v>206</v>
      </c>
      <c r="Y12" s="187" t="s">
        <v>207</v>
      </c>
      <c r="Z12" s="187" t="s">
        <v>208</v>
      </c>
    </row>
    <row r="13" spans="1:26" ht="12.5" customHeight="1">
      <c r="A13" s="18"/>
      <c r="B13" s="422"/>
      <c r="C13" s="423"/>
      <c r="D13" s="424"/>
      <c r="E13" s="183" t="s">
        <v>236</v>
      </c>
      <c r="F13" s="234"/>
      <c r="G13" s="181" t="s">
        <v>210</v>
      </c>
      <c r="H13" s="181" t="s">
        <v>210</v>
      </c>
      <c r="I13" s="181" t="s">
        <v>211</v>
      </c>
      <c r="J13" s="181" t="s">
        <v>211</v>
      </c>
      <c r="K13" s="181" t="s">
        <v>212</v>
      </c>
      <c r="L13" s="235" t="s">
        <v>212</v>
      </c>
      <c r="M13" s="181" t="s">
        <v>213</v>
      </c>
      <c r="N13" s="181" t="s">
        <v>213</v>
      </c>
      <c r="O13" s="234"/>
      <c r="P13" s="181" t="s">
        <v>214</v>
      </c>
      <c r="Q13" s="181" t="s">
        <v>215</v>
      </c>
      <c r="R13" s="181" t="s">
        <v>215</v>
      </c>
      <c r="S13" s="186" t="s">
        <v>216</v>
      </c>
      <c r="T13" s="181" t="s">
        <v>216</v>
      </c>
      <c r="U13" s="181" t="s">
        <v>217</v>
      </c>
      <c r="V13" s="181" t="s">
        <v>217</v>
      </c>
      <c r="W13" s="181" t="s">
        <v>218</v>
      </c>
      <c r="X13" s="181" t="s">
        <v>218</v>
      </c>
      <c r="Y13" s="181" t="s">
        <v>219</v>
      </c>
      <c r="Z13" s="181" t="s">
        <v>219</v>
      </c>
    </row>
    <row r="14" spans="1:26" ht="12.5" customHeight="1">
      <c r="A14" s="18"/>
      <c r="B14" s="419" t="s">
        <v>148</v>
      </c>
      <c r="C14" s="237" t="s">
        <v>93</v>
      </c>
      <c r="D14" s="420" t="s">
        <v>241</v>
      </c>
      <c r="E14" s="410"/>
      <c r="F14" s="234"/>
      <c r="G14" s="202">
        <v>68.702166793238945</v>
      </c>
      <c r="H14" s="202">
        <v>68.681919333337049</v>
      </c>
      <c r="I14" s="202">
        <v>86.659614008099624</v>
      </c>
      <c r="J14" s="202">
        <v>85.649243705648431</v>
      </c>
      <c r="K14" s="202">
        <v>97.996949103895901</v>
      </c>
      <c r="L14" s="202">
        <v>97.17111065327714</v>
      </c>
      <c r="M14" s="202">
        <v>118.43145127194565</v>
      </c>
      <c r="N14" s="202">
        <v>116.32028588097357</v>
      </c>
      <c r="O14" s="234"/>
      <c r="P14" s="202">
        <v>116.32028588097357</v>
      </c>
      <c r="Q14" s="202">
        <v>130.16555083702036</v>
      </c>
      <c r="R14" s="202">
        <v>132.12008341140648</v>
      </c>
      <c r="S14" s="202">
        <v>144.10927049452181</v>
      </c>
      <c r="T14" s="202">
        <v>146.61193934738992</v>
      </c>
      <c r="U14" s="202" t="s">
        <v>132</v>
      </c>
      <c r="V14" s="202" t="s">
        <v>132</v>
      </c>
      <c r="W14" s="202" t="s">
        <v>132</v>
      </c>
      <c r="X14" s="202" t="s">
        <v>132</v>
      </c>
      <c r="Y14" s="202" t="s">
        <v>132</v>
      </c>
      <c r="Z14" s="202" t="s">
        <v>132</v>
      </c>
    </row>
    <row r="15" spans="1:26" ht="12.5" customHeight="1">
      <c r="A15" s="18"/>
      <c r="B15" s="419"/>
      <c r="C15" s="237" t="s">
        <v>94</v>
      </c>
      <c r="D15" s="420"/>
      <c r="E15" s="410"/>
      <c r="F15" s="234"/>
      <c r="G15" s="202">
        <v>68.68266085677898</v>
      </c>
      <c r="H15" s="202">
        <v>68.662677895270846</v>
      </c>
      <c r="I15" s="202">
        <v>86.575750300526337</v>
      </c>
      <c r="J15" s="202">
        <v>85.585277115439624</v>
      </c>
      <c r="K15" s="202">
        <v>97.778789138865818</v>
      </c>
      <c r="L15" s="202">
        <v>96.978462519301218</v>
      </c>
      <c r="M15" s="202">
        <v>118.23185463682731</v>
      </c>
      <c r="N15" s="202">
        <v>116.14769270493946</v>
      </c>
      <c r="O15" s="234"/>
      <c r="P15" s="202">
        <v>116.14769270493946</v>
      </c>
      <c r="Q15" s="202">
        <v>129.76616503451402</v>
      </c>
      <c r="R15" s="202">
        <v>131.70771861921571</v>
      </c>
      <c r="S15" s="202">
        <v>143.60871675438014</v>
      </c>
      <c r="T15" s="202">
        <v>146.058702944131</v>
      </c>
      <c r="U15" s="202" t="s">
        <v>132</v>
      </c>
      <c r="V15" s="202" t="s">
        <v>132</v>
      </c>
      <c r="W15" s="202" t="s">
        <v>132</v>
      </c>
      <c r="X15" s="202" t="s">
        <v>132</v>
      </c>
      <c r="Y15" s="202" t="s">
        <v>132</v>
      </c>
      <c r="Z15" s="202" t="s">
        <v>132</v>
      </c>
    </row>
    <row r="16" spans="1:26" ht="12.5" customHeight="1">
      <c r="A16" s="18"/>
      <c r="B16" s="419"/>
      <c r="C16" s="237" t="s">
        <v>91</v>
      </c>
      <c r="D16" s="420"/>
      <c r="E16" s="410"/>
      <c r="F16" s="234"/>
      <c r="G16" s="202">
        <v>68.691489961573978</v>
      </c>
      <c r="H16" s="202">
        <v>68.67138727993634</v>
      </c>
      <c r="I16" s="202">
        <v>86.613712200026143</v>
      </c>
      <c r="J16" s="202">
        <v>85.614232169105591</v>
      </c>
      <c r="K16" s="202">
        <v>97.877542817071387</v>
      </c>
      <c r="L16" s="202">
        <v>97.06566778235171</v>
      </c>
      <c r="M16" s="202">
        <v>118.56217933957592</v>
      </c>
      <c r="N16" s="202">
        <v>116.43229437115814</v>
      </c>
      <c r="O16" s="234"/>
      <c r="P16" s="202">
        <v>116.43229437115814</v>
      </c>
      <c r="Q16" s="202">
        <v>130.26226917667123</v>
      </c>
      <c r="R16" s="202">
        <v>132.21990716682578</v>
      </c>
      <c r="S16" s="202">
        <v>144.34605575986936</v>
      </c>
      <c r="T16" s="202">
        <v>146.87279216995896</v>
      </c>
      <c r="U16" s="202" t="s">
        <v>132</v>
      </c>
      <c r="V16" s="202" t="s">
        <v>132</v>
      </c>
      <c r="W16" s="202" t="s">
        <v>132</v>
      </c>
      <c r="X16" s="202" t="s">
        <v>132</v>
      </c>
      <c r="Y16" s="202" t="s">
        <v>132</v>
      </c>
      <c r="Z16" s="202" t="s">
        <v>132</v>
      </c>
    </row>
    <row r="17" spans="1:26" ht="12.5" customHeight="1">
      <c r="A17" s="18"/>
      <c r="B17" s="419"/>
      <c r="C17" s="237" t="s">
        <v>90</v>
      </c>
      <c r="D17" s="420"/>
      <c r="E17" s="410"/>
      <c r="F17" s="234"/>
      <c r="G17" s="202">
        <v>68.702138276297916</v>
      </c>
      <c r="H17" s="202">
        <v>68.681891204315647</v>
      </c>
      <c r="I17" s="202">
        <v>86.659493041459967</v>
      </c>
      <c r="J17" s="202">
        <v>85.649151298243794</v>
      </c>
      <c r="K17" s="202">
        <v>97.996635197901782</v>
      </c>
      <c r="L17" s="202">
        <v>97.170833403152713</v>
      </c>
      <c r="M17" s="202">
        <v>118.68818431066661</v>
      </c>
      <c r="N17" s="202">
        <v>116.54265627588583</v>
      </c>
      <c r="O17" s="234"/>
      <c r="P17" s="202">
        <v>116.54265627588583</v>
      </c>
      <c r="Q17" s="202">
        <v>130.42967406328486</v>
      </c>
      <c r="R17" s="202">
        <v>132.39388107904591</v>
      </c>
      <c r="S17" s="202">
        <v>144.64163247079003</v>
      </c>
      <c r="T17" s="202">
        <v>147.19945802166285</v>
      </c>
      <c r="U17" s="202" t="s">
        <v>132</v>
      </c>
      <c r="V17" s="202" t="s">
        <v>132</v>
      </c>
      <c r="W17" s="202" t="s">
        <v>132</v>
      </c>
      <c r="X17" s="202" t="s">
        <v>132</v>
      </c>
      <c r="Y17" s="202" t="s">
        <v>132</v>
      </c>
      <c r="Z17" s="202" t="s">
        <v>132</v>
      </c>
    </row>
    <row r="18" spans="1:26" ht="12.5" customHeight="1">
      <c r="A18" s="18"/>
      <c r="B18" s="419"/>
      <c r="C18" s="237" t="s">
        <v>95</v>
      </c>
      <c r="D18" s="420"/>
      <c r="E18" s="410"/>
      <c r="F18" s="234"/>
      <c r="G18" s="202">
        <v>68.684476774518345</v>
      </c>
      <c r="H18" s="202">
        <v>68.664469190197863</v>
      </c>
      <c r="I18" s="202">
        <v>86.583558758063532</v>
      </c>
      <c r="J18" s="202">
        <v>85.591232878808256</v>
      </c>
      <c r="K18" s="202">
        <v>97.799102296882751</v>
      </c>
      <c r="L18" s="202">
        <v>96.996400201886203</v>
      </c>
      <c r="M18" s="202">
        <v>118.34158282603606</v>
      </c>
      <c r="N18" s="202">
        <v>116.24171076313387</v>
      </c>
      <c r="O18" s="234"/>
      <c r="P18" s="202">
        <v>116.24171076313387</v>
      </c>
      <c r="Q18" s="202">
        <v>129.98539137079723</v>
      </c>
      <c r="R18" s="202">
        <v>131.93412031396682</v>
      </c>
      <c r="S18" s="202">
        <v>144.07852972114327</v>
      </c>
      <c r="T18" s="202">
        <v>146.5768770384301</v>
      </c>
      <c r="U18" s="202" t="s">
        <v>132</v>
      </c>
      <c r="V18" s="202" t="s">
        <v>132</v>
      </c>
      <c r="W18" s="202" t="s">
        <v>132</v>
      </c>
      <c r="X18" s="202" t="s">
        <v>132</v>
      </c>
      <c r="Y18" s="202" t="s">
        <v>132</v>
      </c>
      <c r="Z18" s="202" t="s">
        <v>132</v>
      </c>
    </row>
    <row r="19" spans="1:26" ht="12.5" customHeight="1">
      <c r="A19" s="18"/>
      <c r="B19" s="419"/>
      <c r="C19" s="237" t="s">
        <v>85</v>
      </c>
      <c r="D19" s="420"/>
      <c r="E19" s="410"/>
      <c r="F19" s="234"/>
      <c r="G19" s="202">
        <v>68.691469332493085</v>
      </c>
      <c r="H19" s="202">
        <v>68.671366930085739</v>
      </c>
      <c r="I19" s="202">
        <v>86.613622845767168</v>
      </c>
      <c r="J19" s="202">
        <v>85.614164071455562</v>
      </c>
      <c r="K19" s="202">
        <v>97.877310062425408</v>
      </c>
      <c r="L19" s="202">
        <v>97.06546226748624</v>
      </c>
      <c r="M19" s="202">
        <v>118.16325327325271</v>
      </c>
      <c r="N19" s="202">
        <v>116.08964127940474</v>
      </c>
      <c r="O19" s="234"/>
      <c r="P19" s="202">
        <v>116.08964127940474</v>
      </c>
      <c r="Q19" s="202">
        <v>129.62064120818005</v>
      </c>
      <c r="R19" s="202">
        <v>131.55771258692727</v>
      </c>
      <c r="S19" s="202">
        <v>143.2691911660786</v>
      </c>
      <c r="T19" s="202">
        <v>145.68440318623078</v>
      </c>
      <c r="U19" s="202" t="s">
        <v>132</v>
      </c>
      <c r="V19" s="202" t="s">
        <v>132</v>
      </c>
      <c r="W19" s="202" t="s">
        <v>132</v>
      </c>
      <c r="X19" s="202" t="s">
        <v>132</v>
      </c>
      <c r="Y19" s="202" t="s">
        <v>132</v>
      </c>
      <c r="Z19" s="202" t="s">
        <v>132</v>
      </c>
    </row>
    <row r="20" spans="1:26" ht="12.5" customHeight="1">
      <c r="A20" s="18"/>
      <c r="B20" s="419"/>
      <c r="C20" s="237" t="s">
        <v>84</v>
      </c>
      <c r="D20" s="420"/>
      <c r="E20" s="410"/>
      <c r="F20" s="234"/>
      <c r="G20" s="202">
        <v>68.695530607737979</v>
      </c>
      <c r="H20" s="202">
        <v>68.675373133833617</v>
      </c>
      <c r="I20" s="202">
        <v>86.631082482246995</v>
      </c>
      <c r="J20" s="202">
        <v>85.627481433975092</v>
      </c>
      <c r="K20" s="202">
        <v>97.922728265618431</v>
      </c>
      <c r="L20" s="202">
        <v>97.105569267855799</v>
      </c>
      <c r="M20" s="202">
        <v>118.42842982944278</v>
      </c>
      <c r="N20" s="202">
        <v>116.31870460793152</v>
      </c>
      <c r="O20" s="234"/>
      <c r="P20" s="202">
        <v>116.31870460793152</v>
      </c>
      <c r="Q20" s="202">
        <v>130.07256983289048</v>
      </c>
      <c r="R20" s="202">
        <v>132.02467194812445</v>
      </c>
      <c r="S20" s="202">
        <v>143.87286494762401</v>
      </c>
      <c r="T20" s="202">
        <v>146.35074438742399</v>
      </c>
      <c r="U20" s="202" t="s">
        <v>132</v>
      </c>
      <c r="V20" s="202" t="s">
        <v>132</v>
      </c>
      <c r="W20" s="202" t="s">
        <v>132</v>
      </c>
      <c r="X20" s="202" t="s">
        <v>132</v>
      </c>
      <c r="Y20" s="202" t="s">
        <v>132</v>
      </c>
      <c r="Z20" s="202" t="s">
        <v>132</v>
      </c>
    </row>
    <row r="21" spans="1:26" ht="12.5" customHeight="1">
      <c r="A21" s="18"/>
      <c r="B21" s="419"/>
      <c r="C21" s="237" t="s">
        <v>88</v>
      </c>
      <c r="D21" s="420"/>
      <c r="E21" s="410"/>
      <c r="F21" s="182"/>
      <c r="G21" s="202">
        <v>68.680424464545325</v>
      </c>
      <c r="H21" s="202">
        <v>68.660471828680869</v>
      </c>
      <c r="I21" s="202">
        <v>86.566135709071048</v>
      </c>
      <c r="J21" s="202">
        <v>85.577943591331319</v>
      </c>
      <c r="K21" s="202">
        <v>97.753778348648396</v>
      </c>
      <c r="L21" s="202">
        <v>96.956376497034555</v>
      </c>
      <c r="M21" s="202">
        <v>118.2945873792935</v>
      </c>
      <c r="N21" s="202">
        <v>116.20121158181396</v>
      </c>
      <c r="O21" s="182"/>
      <c r="P21" s="202">
        <v>116.20121158181396</v>
      </c>
      <c r="Q21" s="202">
        <v>129.95115124635566</v>
      </c>
      <c r="R21" s="202">
        <v>131.99242410436682</v>
      </c>
      <c r="S21" s="202">
        <v>144.05153576569356</v>
      </c>
      <c r="T21" s="202">
        <v>146.66349539908231</v>
      </c>
      <c r="U21" s="202" t="s">
        <v>132</v>
      </c>
      <c r="V21" s="202" t="s">
        <v>132</v>
      </c>
      <c r="W21" s="202" t="s">
        <v>132</v>
      </c>
      <c r="X21" s="202" t="s">
        <v>132</v>
      </c>
      <c r="Y21" s="202" t="s">
        <v>132</v>
      </c>
      <c r="Z21" s="202" t="s">
        <v>132</v>
      </c>
    </row>
    <row r="22" spans="1:26" ht="12.5" customHeight="1">
      <c r="A22" s="18"/>
      <c r="B22" s="419"/>
      <c r="C22" s="237" t="s">
        <v>92</v>
      </c>
      <c r="D22" s="420"/>
      <c r="E22" s="410"/>
      <c r="F22" s="182"/>
      <c r="G22" s="202">
        <v>68.69036253949163</v>
      </c>
      <c r="H22" s="202">
        <v>68.670275144610898</v>
      </c>
      <c r="I22" s="202">
        <v>86.608863685659017</v>
      </c>
      <c r="J22" s="202">
        <v>85.61053410109416</v>
      </c>
      <c r="K22" s="202">
        <v>97.864929465818818</v>
      </c>
      <c r="L22" s="202">
        <v>97.054529489388273</v>
      </c>
      <c r="M22" s="202">
        <v>118.3338046878049</v>
      </c>
      <c r="N22" s="202">
        <v>116.23565093546705</v>
      </c>
      <c r="O22" s="182"/>
      <c r="P22" s="202">
        <v>116.23565093546705</v>
      </c>
      <c r="Q22" s="202">
        <v>129.9972077079583</v>
      </c>
      <c r="R22" s="202">
        <v>131.94617077366865</v>
      </c>
      <c r="S22" s="202">
        <v>144.07190092659567</v>
      </c>
      <c r="T22" s="202">
        <v>146.57072572450906</v>
      </c>
      <c r="U22" s="202" t="s">
        <v>132</v>
      </c>
      <c r="V22" s="202" t="s">
        <v>132</v>
      </c>
      <c r="W22" s="202" t="s">
        <v>132</v>
      </c>
      <c r="X22" s="202" t="s">
        <v>132</v>
      </c>
      <c r="Y22" s="202" t="s">
        <v>132</v>
      </c>
      <c r="Z22" s="202" t="s">
        <v>132</v>
      </c>
    </row>
    <row r="23" spans="1:26" ht="12.5" customHeight="1">
      <c r="A23" s="18"/>
      <c r="B23" s="419"/>
      <c r="C23" s="237" t="s">
        <v>97</v>
      </c>
      <c r="D23" s="420"/>
      <c r="E23" s="410"/>
      <c r="F23" s="182"/>
      <c r="G23" s="202">
        <v>68.685461585914183</v>
      </c>
      <c r="H23" s="202">
        <v>68.665440646443344</v>
      </c>
      <c r="I23" s="202">
        <v>86.587791236570553</v>
      </c>
      <c r="J23" s="202">
        <v>85.594461317532918</v>
      </c>
      <c r="K23" s="202">
        <v>97.810111750512519</v>
      </c>
      <c r="L23" s="202">
        <v>97.006122251460653</v>
      </c>
      <c r="M23" s="202">
        <v>118.12075448242457</v>
      </c>
      <c r="N23" s="202">
        <v>116.0523145499679</v>
      </c>
      <c r="O23" s="182"/>
      <c r="P23" s="202">
        <v>116.0523145499679</v>
      </c>
      <c r="Q23" s="202">
        <v>129.81246897330871</v>
      </c>
      <c r="R23" s="202">
        <v>131.75532105738503</v>
      </c>
      <c r="S23" s="202">
        <v>143.65154499228004</v>
      </c>
      <c r="T23" s="202">
        <v>146.10571491873148</v>
      </c>
      <c r="U23" s="202" t="s">
        <v>132</v>
      </c>
      <c r="V23" s="202" t="s">
        <v>132</v>
      </c>
      <c r="W23" s="202" t="s">
        <v>132</v>
      </c>
      <c r="X23" s="202" t="s">
        <v>132</v>
      </c>
      <c r="Y23" s="202" t="s">
        <v>132</v>
      </c>
      <c r="Z23" s="202" t="s">
        <v>132</v>
      </c>
    </row>
    <row r="24" spans="1:26" ht="12.5" customHeight="1">
      <c r="A24" s="18"/>
      <c r="B24" s="419"/>
      <c r="C24" s="237" t="s">
        <v>96</v>
      </c>
      <c r="D24" s="420"/>
      <c r="E24" s="410"/>
      <c r="F24" s="182"/>
      <c r="G24" s="202">
        <v>68.671157560696429</v>
      </c>
      <c r="H24" s="202">
        <v>68.651330582572669</v>
      </c>
      <c r="I24" s="202">
        <v>86.526293005382186</v>
      </c>
      <c r="J24" s="202">
        <v>85.547553838481548</v>
      </c>
      <c r="K24" s="202">
        <v>97.650132706506909</v>
      </c>
      <c r="L24" s="202">
        <v>96.864851293844183</v>
      </c>
      <c r="M24" s="202">
        <v>118.04461733557049</v>
      </c>
      <c r="N24" s="202">
        <v>115.98549101536402</v>
      </c>
      <c r="O24" s="182"/>
      <c r="P24" s="202">
        <v>115.98549101536402</v>
      </c>
      <c r="Q24" s="202">
        <v>129.77988250465026</v>
      </c>
      <c r="R24" s="202">
        <v>131.72160686941143</v>
      </c>
      <c r="S24" s="202">
        <v>143.69711937439382</v>
      </c>
      <c r="T24" s="202">
        <v>146.15604262973034</v>
      </c>
      <c r="U24" s="202" t="s">
        <v>132</v>
      </c>
      <c r="V24" s="202" t="s">
        <v>132</v>
      </c>
      <c r="W24" s="202" t="s">
        <v>132</v>
      </c>
      <c r="X24" s="202" t="s">
        <v>132</v>
      </c>
      <c r="Y24" s="202" t="s">
        <v>132</v>
      </c>
      <c r="Z24" s="202" t="s">
        <v>132</v>
      </c>
    </row>
    <row r="25" spans="1:26" ht="12.5" customHeight="1">
      <c r="A25" s="18"/>
      <c r="B25" s="419"/>
      <c r="C25" s="237" t="s">
        <v>86</v>
      </c>
      <c r="D25" s="420"/>
      <c r="E25" s="410"/>
      <c r="F25" s="182"/>
      <c r="G25" s="202">
        <v>68.702741762601519</v>
      </c>
      <c r="H25" s="202">
        <v>68.682486507202356</v>
      </c>
      <c r="I25" s="202">
        <v>86.662087390754721</v>
      </c>
      <c r="J25" s="202">
        <v>85.651130147878007</v>
      </c>
      <c r="K25" s="202">
        <v>98.003383912654513</v>
      </c>
      <c r="L25" s="202">
        <v>97.176792925729728</v>
      </c>
      <c r="M25" s="202">
        <v>118.3614900691685</v>
      </c>
      <c r="N25" s="202">
        <v>116.26070250661417</v>
      </c>
      <c r="O25" s="182"/>
      <c r="P25" s="202">
        <v>116.26070250661417</v>
      </c>
      <c r="Q25" s="202">
        <v>129.97624509196049</v>
      </c>
      <c r="R25" s="202">
        <v>131.92508239547553</v>
      </c>
      <c r="S25" s="202">
        <v>144.06161739471855</v>
      </c>
      <c r="T25" s="202">
        <v>146.55910392399349</v>
      </c>
      <c r="U25" s="202" t="s">
        <v>132</v>
      </c>
      <c r="V25" s="202" t="s">
        <v>132</v>
      </c>
      <c r="W25" s="202" t="s">
        <v>132</v>
      </c>
      <c r="X25" s="202" t="s">
        <v>132</v>
      </c>
      <c r="Y25" s="202" t="s">
        <v>132</v>
      </c>
      <c r="Z25" s="202" t="s">
        <v>132</v>
      </c>
    </row>
    <row r="26" spans="1:26" ht="12.5" customHeight="1">
      <c r="A26" s="18"/>
      <c r="B26" s="419"/>
      <c r="C26" s="237" t="s">
        <v>89</v>
      </c>
      <c r="D26" s="420"/>
      <c r="E26" s="410"/>
      <c r="F26" s="182"/>
      <c r="G26" s="202">
        <v>68.696846532777627</v>
      </c>
      <c r="H26" s="202">
        <v>68.676671216342328</v>
      </c>
      <c r="I26" s="202">
        <v>86.636741851488935</v>
      </c>
      <c r="J26" s="202">
        <v>85.631797942264583</v>
      </c>
      <c r="K26" s="202">
        <v>97.937451136388688</v>
      </c>
      <c r="L26" s="202">
        <v>97.118570378104408</v>
      </c>
      <c r="M26" s="202">
        <v>118.38200017246123</v>
      </c>
      <c r="N26" s="202">
        <v>116.27969685512001</v>
      </c>
      <c r="O26" s="182"/>
      <c r="P26" s="202">
        <v>116.27969685512001</v>
      </c>
      <c r="Q26" s="202">
        <v>130.00479031786008</v>
      </c>
      <c r="R26" s="202">
        <v>131.95510964851496</v>
      </c>
      <c r="S26" s="202">
        <v>143.81812836712012</v>
      </c>
      <c r="T26" s="202">
        <v>146.29104596880782</v>
      </c>
      <c r="U26" s="202" t="s">
        <v>132</v>
      </c>
      <c r="V26" s="202" t="s">
        <v>132</v>
      </c>
      <c r="W26" s="202" t="s">
        <v>132</v>
      </c>
      <c r="X26" s="202" t="s">
        <v>132</v>
      </c>
      <c r="Y26" s="202" t="s">
        <v>132</v>
      </c>
      <c r="Z26" s="202" t="s">
        <v>132</v>
      </c>
    </row>
    <row r="27" spans="1:26" ht="12.5" customHeight="1">
      <c r="A27" s="18"/>
      <c r="B27" s="419"/>
      <c r="C27" s="237" t="s">
        <v>87</v>
      </c>
      <c r="D27" s="420"/>
      <c r="E27" s="410"/>
      <c r="F27" s="182"/>
      <c r="G27" s="202">
        <v>68.697157313013491</v>
      </c>
      <c r="H27" s="202">
        <v>68.676977780389578</v>
      </c>
      <c r="I27" s="202">
        <v>86.638075303725927</v>
      </c>
      <c r="J27" s="202">
        <v>85.632815258881649</v>
      </c>
      <c r="K27" s="202">
        <v>97.940918651094151</v>
      </c>
      <c r="L27" s="202">
        <v>97.121632485490977</v>
      </c>
      <c r="M27" s="202">
        <v>118.20051942227433</v>
      </c>
      <c r="N27" s="202">
        <v>116.12349457950175</v>
      </c>
      <c r="O27" s="182"/>
      <c r="P27" s="202">
        <v>116.12349457950175</v>
      </c>
      <c r="Q27" s="202">
        <v>129.5743879868638</v>
      </c>
      <c r="R27" s="202">
        <v>131.41347519919506</v>
      </c>
      <c r="S27" s="202">
        <v>142.89787628597503</v>
      </c>
      <c r="T27" s="202">
        <v>145.54340038409359</v>
      </c>
      <c r="U27" s="202" t="s">
        <v>132</v>
      </c>
      <c r="V27" s="202" t="s">
        <v>132</v>
      </c>
      <c r="W27" s="202" t="s">
        <v>132</v>
      </c>
      <c r="X27" s="202" t="s">
        <v>132</v>
      </c>
      <c r="Y27" s="202" t="s">
        <v>132</v>
      </c>
      <c r="Z27" s="202" t="s">
        <v>132</v>
      </c>
    </row>
    <row r="28" spans="1:26" ht="12.5" customHeight="1">
      <c r="A28" s="18"/>
      <c r="B28" s="419" t="s">
        <v>149</v>
      </c>
      <c r="C28" s="237" t="s">
        <v>93</v>
      </c>
      <c r="D28" s="420"/>
      <c r="E28" s="410"/>
      <c r="F28" s="182"/>
      <c r="G28" s="202">
        <v>90.751581677013888</v>
      </c>
      <c r="H28" s="202">
        <v>90.724179330427219</v>
      </c>
      <c r="I28" s="202">
        <v>115.10761401173286</v>
      </c>
      <c r="J28" s="202">
        <v>113.85347761575416</v>
      </c>
      <c r="K28" s="202">
        <v>130.72086516861378</v>
      </c>
      <c r="L28" s="202">
        <v>129.50020713456647</v>
      </c>
      <c r="M28" s="202">
        <v>157.96553067682373</v>
      </c>
      <c r="N28" s="202">
        <v>155.10061463500364</v>
      </c>
      <c r="O28" s="182"/>
      <c r="P28" s="202">
        <v>155.10061463500364</v>
      </c>
      <c r="Q28" s="202">
        <v>173.81966110102195</v>
      </c>
      <c r="R28" s="202">
        <v>176.53610865608502</v>
      </c>
      <c r="S28" s="202">
        <v>192.6703258827352</v>
      </c>
      <c r="T28" s="202">
        <v>196.26249622783303</v>
      </c>
      <c r="U28" s="202" t="s">
        <v>132</v>
      </c>
      <c r="V28" s="202" t="s">
        <v>132</v>
      </c>
      <c r="W28" s="202" t="s">
        <v>132</v>
      </c>
      <c r="X28" s="202" t="s">
        <v>132</v>
      </c>
      <c r="Y28" s="202" t="s">
        <v>132</v>
      </c>
      <c r="Z28" s="202" t="s">
        <v>132</v>
      </c>
    </row>
    <row r="29" spans="1:26" ht="12.5" customHeight="1">
      <c r="A29" s="18"/>
      <c r="B29" s="419"/>
      <c r="C29" s="237" t="s">
        <v>94</v>
      </c>
      <c r="D29" s="420"/>
      <c r="E29" s="410"/>
      <c r="F29" s="182"/>
      <c r="G29" s="202">
        <v>90.726713861208424</v>
      </c>
      <c r="H29" s="202">
        <v>90.699648717954958</v>
      </c>
      <c r="I29" s="202">
        <v>114.99952994364455</v>
      </c>
      <c r="J29" s="202">
        <v>113.7684169653958</v>
      </c>
      <c r="K29" s="202">
        <v>130.43540208664726</v>
      </c>
      <c r="L29" s="202">
        <v>129.24944666151694</v>
      </c>
      <c r="M29" s="202">
        <v>157.71890509862112</v>
      </c>
      <c r="N29" s="202">
        <v>154.88739331336086</v>
      </c>
      <c r="O29" s="182"/>
      <c r="P29" s="202">
        <v>154.88739331336086</v>
      </c>
      <c r="Q29" s="202">
        <v>173.32745775336986</v>
      </c>
      <c r="R29" s="202">
        <v>176.02949617899671</v>
      </c>
      <c r="S29" s="202">
        <v>192.06243928647606</v>
      </c>
      <c r="T29" s="202">
        <v>195.59367578411286</v>
      </c>
      <c r="U29" s="202" t="s">
        <v>132</v>
      </c>
      <c r="V29" s="202" t="s">
        <v>132</v>
      </c>
      <c r="W29" s="202" t="s">
        <v>132</v>
      </c>
      <c r="X29" s="202" t="s">
        <v>132</v>
      </c>
      <c r="Y29" s="202" t="s">
        <v>132</v>
      </c>
      <c r="Z29" s="202" t="s">
        <v>132</v>
      </c>
    </row>
    <row r="30" spans="1:26" ht="12.5" customHeight="1">
      <c r="A30" s="18"/>
      <c r="B30" s="419"/>
      <c r="C30" s="237" t="s">
        <v>91</v>
      </c>
      <c r="D30" s="420"/>
      <c r="E30" s="410"/>
      <c r="F30" s="182"/>
      <c r="G30" s="202">
        <v>90.736815527100234</v>
      </c>
      <c r="H30" s="202">
        <v>90.709613408220818</v>
      </c>
      <c r="I30" s="202">
        <v>115.04343692123767</v>
      </c>
      <c r="J30" s="202">
        <v>113.80297101379854</v>
      </c>
      <c r="K30" s="202">
        <v>130.55136651406212</v>
      </c>
      <c r="L30" s="202">
        <v>129.35131370051138</v>
      </c>
      <c r="M30" s="202">
        <v>158.13146094168721</v>
      </c>
      <c r="N30" s="202">
        <v>155.24267863089204</v>
      </c>
      <c r="O30" s="182"/>
      <c r="P30" s="202">
        <v>155.24267863089204</v>
      </c>
      <c r="Q30" s="202">
        <v>173.93458119995154</v>
      </c>
      <c r="R30" s="202">
        <v>176.65446601512321</v>
      </c>
      <c r="S30" s="202">
        <v>192.96197457269477</v>
      </c>
      <c r="T30" s="202">
        <v>196.583200885628</v>
      </c>
      <c r="U30" s="202" t="s">
        <v>132</v>
      </c>
      <c r="V30" s="202" t="s">
        <v>132</v>
      </c>
      <c r="W30" s="202" t="s">
        <v>132</v>
      </c>
      <c r="X30" s="202" t="s">
        <v>132</v>
      </c>
      <c r="Y30" s="202" t="s">
        <v>132</v>
      </c>
      <c r="Z30" s="202" t="s">
        <v>132</v>
      </c>
    </row>
    <row r="31" spans="1:26" ht="12.5" customHeight="1">
      <c r="A31" s="18"/>
      <c r="B31" s="419"/>
      <c r="C31" s="237" t="s">
        <v>90</v>
      </c>
      <c r="D31" s="420"/>
      <c r="E31" s="410"/>
      <c r="F31" s="182"/>
      <c r="G31" s="202">
        <v>90.750361121481532</v>
      </c>
      <c r="H31" s="202">
        <v>90.722975326243784</v>
      </c>
      <c r="I31" s="202">
        <v>115.10231016971058</v>
      </c>
      <c r="J31" s="202">
        <v>113.84930348025661</v>
      </c>
      <c r="K31" s="202">
        <v>130.70685761070567</v>
      </c>
      <c r="L31" s="202">
        <v>129.48790238282052</v>
      </c>
      <c r="M31" s="202">
        <v>158.28074626311744</v>
      </c>
      <c r="N31" s="202">
        <v>155.3737006602951</v>
      </c>
      <c r="O31" s="182"/>
      <c r="P31" s="202">
        <v>155.3737006602951</v>
      </c>
      <c r="Q31" s="202">
        <v>174.1447126513759</v>
      </c>
      <c r="R31" s="202">
        <v>176.87109289312485</v>
      </c>
      <c r="S31" s="202">
        <v>193.32937027416159</v>
      </c>
      <c r="T31" s="202">
        <v>196.98884896082149</v>
      </c>
      <c r="U31" s="202" t="s">
        <v>132</v>
      </c>
      <c r="V31" s="202" t="s">
        <v>132</v>
      </c>
      <c r="W31" s="202" t="s">
        <v>132</v>
      </c>
      <c r="X31" s="202" t="s">
        <v>132</v>
      </c>
      <c r="Y31" s="202" t="s">
        <v>132</v>
      </c>
      <c r="Z31" s="202" t="s">
        <v>132</v>
      </c>
    </row>
    <row r="32" spans="1:26" ht="12.5" customHeight="1">
      <c r="A32" s="18"/>
      <c r="B32" s="419"/>
      <c r="C32" s="237" t="s">
        <v>95</v>
      </c>
      <c r="D32" s="420"/>
      <c r="E32" s="410"/>
      <c r="F32" s="182"/>
      <c r="G32" s="202">
        <v>90.728447956652246</v>
      </c>
      <c r="H32" s="202">
        <v>90.70135930003957</v>
      </c>
      <c r="I32" s="202">
        <v>115.00706783297443</v>
      </c>
      <c r="J32" s="202">
        <v>113.77434910812336</v>
      </c>
      <c r="K32" s="202">
        <v>130.45531099905753</v>
      </c>
      <c r="L32" s="202">
        <v>129.26693529650524</v>
      </c>
      <c r="M32" s="202">
        <v>157.85791673557029</v>
      </c>
      <c r="N32" s="202">
        <v>155.00640657171593</v>
      </c>
      <c r="O32" s="182"/>
      <c r="P32" s="202">
        <v>155.00640657171593</v>
      </c>
      <c r="Q32" s="202">
        <v>173.61262961039927</v>
      </c>
      <c r="R32" s="202">
        <v>176.32397650300604</v>
      </c>
      <c r="S32" s="202">
        <v>192.67858728557701</v>
      </c>
      <c r="T32" s="202">
        <v>196.27378762872695</v>
      </c>
      <c r="U32" s="202" t="s">
        <v>132</v>
      </c>
      <c r="V32" s="202" t="s">
        <v>132</v>
      </c>
      <c r="W32" s="202" t="s">
        <v>132</v>
      </c>
      <c r="X32" s="202" t="s">
        <v>132</v>
      </c>
      <c r="Y32" s="202" t="s">
        <v>132</v>
      </c>
      <c r="Z32" s="202" t="s">
        <v>132</v>
      </c>
    </row>
    <row r="33" spans="1:27" ht="12.5" customHeight="1">
      <c r="A33" s="18"/>
      <c r="B33" s="419"/>
      <c r="C33" s="237" t="s">
        <v>85</v>
      </c>
      <c r="D33" s="420"/>
      <c r="E33" s="410"/>
      <c r="F33" s="182"/>
      <c r="G33" s="202">
        <v>90.736883480754258</v>
      </c>
      <c r="H33" s="202">
        <v>90.709680439957424</v>
      </c>
      <c r="I33" s="202">
        <v>115.04373162743062</v>
      </c>
      <c r="J33" s="202">
        <v>113.80320299324913</v>
      </c>
      <c r="K33" s="202">
        <v>130.55214456197515</v>
      </c>
      <c r="L33" s="202">
        <v>129.35199718556163</v>
      </c>
      <c r="M33" s="202">
        <v>157.60450975626051</v>
      </c>
      <c r="N33" s="202">
        <v>154.79018786656889</v>
      </c>
      <c r="O33" s="182"/>
      <c r="P33" s="202">
        <v>154.79018786656889</v>
      </c>
      <c r="Q33" s="202">
        <v>173.11935670311826</v>
      </c>
      <c r="R33" s="202">
        <v>175.81410249951685</v>
      </c>
      <c r="S33" s="202">
        <v>191.59358239945951</v>
      </c>
      <c r="T33" s="202">
        <v>195.07489064036415</v>
      </c>
      <c r="U33" s="202" t="s">
        <v>132</v>
      </c>
      <c r="V33" s="202" t="s">
        <v>132</v>
      </c>
      <c r="W33" s="202" t="s">
        <v>132</v>
      </c>
      <c r="X33" s="202" t="s">
        <v>132</v>
      </c>
      <c r="Y33" s="202" t="s">
        <v>132</v>
      </c>
      <c r="Z33" s="202" t="s">
        <v>132</v>
      </c>
    </row>
    <row r="34" spans="1:27" ht="12.5" customHeight="1">
      <c r="A34" s="18"/>
      <c r="B34" s="419"/>
      <c r="C34" s="237" t="s">
        <v>84</v>
      </c>
      <c r="D34" s="420"/>
      <c r="E34" s="410"/>
      <c r="F34" s="182"/>
      <c r="G34" s="202">
        <v>90.74335337588721</v>
      </c>
      <c r="H34" s="202">
        <v>90.716062603793802</v>
      </c>
      <c r="I34" s="202">
        <v>115.07185117237076</v>
      </c>
      <c r="J34" s="202">
        <v>113.82533274703412</v>
      </c>
      <c r="K34" s="202">
        <v>130.62641127650858</v>
      </c>
      <c r="L34" s="202">
        <v>129.41723561952793</v>
      </c>
      <c r="M34" s="202">
        <v>157.96774010569058</v>
      </c>
      <c r="N34" s="202">
        <v>155.10395298345713</v>
      </c>
      <c r="O34" s="182"/>
      <c r="P34" s="202">
        <v>155.10395298345713</v>
      </c>
      <c r="Q34" s="202">
        <v>173.71670798449017</v>
      </c>
      <c r="R34" s="202">
        <v>176.43094440595124</v>
      </c>
      <c r="S34" s="202">
        <v>192.3634826031502</v>
      </c>
      <c r="T34" s="202">
        <v>195.92370881203382</v>
      </c>
      <c r="U34" s="202" t="s">
        <v>132</v>
      </c>
      <c r="V34" s="202" t="s">
        <v>132</v>
      </c>
      <c r="W34" s="202" t="s">
        <v>132</v>
      </c>
      <c r="X34" s="202" t="s">
        <v>132</v>
      </c>
      <c r="Y34" s="202" t="s">
        <v>132</v>
      </c>
      <c r="Z34" s="202" t="s">
        <v>132</v>
      </c>
    </row>
    <row r="35" spans="1:27" ht="12.5" customHeight="1">
      <c r="A35" s="18"/>
      <c r="B35" s="419"/>
      <c r="C35" s="237" t="s">
        <v>88</v>
      </c>
      <c r="D35" s="420"/>
      <c r="E35" s="410"/>
      <c r="F35" s="182"/>
      <c r="G35" s="202">
        <v>90.723631750057876</v>
      </c>
      <c r="H35" s="202">
        <v>90.696608400053904</v>
      </c>
      <c r="I35" s="202">
        <v>114.98613450044385</v>
      </c>
      <c r="J35" s="202">
        <v>113.75787490250377</v>
      </c>
      <c r="K35" s="202">
        <v>130.40002332693211</v>
      </c>
      <c r="L35" s="202">
        <v>129.21836874100885</v>
      </c>
      <c r="M35" s="202">
        <v>157.80855471070817</v>
      </c>
      <c r="N35" s="202">
        <v>154.96389403726522</v>
      </c>
      <c r="O35" s="182"/>
      <c r="P35" s="202">
        <v>154.96389403726522</v>
      </c>
      <c r="Q35" s="202">
        <v>173.58590637752826</v>
      </c>
      <c r="R35" s="202">
        <v>176.41487604376499</v>
      </c>
      <c r="S35" s="202">
        <v>192.65462641076661</v>
      </c>
      <c r="T35" s="202">
        <v>196.39874296644919</v>
      </c>
      <c r="U35" s="202" t="s">
        <v>132</v>
      </c>
      <c r="V35" s="202" t="s">
        <v>132</v>
      </c>
      <c r="W35" s="202" t="s">
        <v>132</v>
      </c>
      <c r="X35" s="202" t="s">
        <v>132</v>
      </c>
      <c r="Y35" s="202" t="s">
        <v>132</v>
      </c>
      <c r="Z35" s="202" t="s">
        <v>132</v>
      </c>
    </row>
    <row r="36" spans="1:27" ht="12.5" customHeight="1">
      <c r="A36" s="18"/>
      <c r="B36" s="419"/>
      <c r="C36" s="237" t="s">
        <v>92</v>
      </c>
      <c r="D36" s="420"/>
      <c r="E36" s="410"/>
      <c r="F36" s="182"/>
      <c r="G36" s="202">
        <v>90.734624483278665</v>
      </c>
      <c r="H36" s="202">
        <v>90.70745207323175</v>
      </c>
      <c r="I36" s="202">
        <v>115.03391207587146</v>
      </c>
      <c r="J36" s="202">
        <v>113.7954752341865</v>
      </c>
      <c r="K36" s="202">
        <v>130.52620938114725</v>
      </c>
      <c r="L36" s="202">
        <v>129.32921488012039</v>
      </c>
      <c r="M36" s="202">
        <v>157.83853295208715</v>
      </c>
      <c r="N36" s="202">
        <v>154.99051041563243</v>
      </c>
      <c r="O36" s="182"/>
      <c r="P36" s="202">
        <v>154.99051041563243</v>
      </c>
      <c r="Q36" s="202">
        <v>173.59974195785472</v>
      </c>
      <c r="R36" s="202">
        <v>176.30925093998249</v>
      </c>
      <c r="S36" s="202">
        <v>192.61885201726932</v>
      </c>
      <c r="T36" s="202">
        <v>196.20545600989951</v>
      </c>
      <c r="U36" s="202" t="s">
        <v>132</v>
      </c>
      <c r="V36" s="202" t="s">
        <v>132</v>
      </c>
      <c r="W36" s="202" t="s">
        <v>132</v>
      </c>
      <c r="X36" s="202" t="s">
        <v>132</v>
      </c>
      <c r="Y36" s="202" t="s">
        <v>132</v>
      </c>
      <c r="Z36" s="202" t="s">
        <v>132</v>
      </c>
    </row>
    <row r="37" spans="1:27" ht="12.5" customHeight="1">
      <c r="A37" s="18"/>
      <c r="B37" s="419"/>
      <c r="C37" s="237" t="s">
        <v>97</v>
      </c>
      <c r="D37" s="420"/>
      <c r="E37" s="410"/>
      <c r="F37" s="182"/>
      <c r="G37" s="202">
        <v>90.730181075528037</v>
      </c>
      <c r="H37" s="202">
        <v>90.703068916991796</v>
      </c>
      <c r="I37" s="202">
        <v>115.01459904250231</v>
      </c>
      <c r="J37" s="202">
        <v>113.78027618233038</v>
      </c>
      <c r="K37" s="202">
        <v>130.47520110883656</v>
      </c>
      <c r="L37" s="202">
        <v>129.28440749528133</v>
      </c>
      <c r="M37" s="202">
        <v>157.56852017289501</v>
      </c>
      <c r="N37" s="202">
        <v>154.75829917163091</v>
      </c>
      <c r="O37" s="182"/>
      <c r="P37" s="202">
        <v>154.75829917163091</v>
      </c>
      <c r="Q37" s="202">
        <v>173.39777489703113</v>
      </c>
      <c r="R37" s="202">
        <v>176.10260963354861</v>
      </c>
      <c r="S37" s="202">
        <v>192.14903722991843</v>
      </c>
      <c r="T37" s="202">
        <v>195.69023135421619</v>
      </c>
      <c r="U37" s="202" t="s">
        <v>132</v>
      </c>
      <c r="V37" s="202" t="s">
        <v>132</v>
      </c>
      <c r="W37" s="202" t="s">
        <v>132</v>
      </c>
      <c r="X37" s="202" t="s">
        <v>132</v>
      </c>
      <c r="Y37" s="202" t="s">
        <v>132</v>
      </c>
      <c r="Z37" s="202" t="s">
        <v>132</v>
      </c>
    </row>
    <row r="38" spans="1:27" ht="12.5" customHeight="1">
      <c r="A38" s="18"/>
      <c r="B38" s="419"/>
      <c r="C38" s="237" t="s">
        <v>96</v>
      </c>
      <c r="D38" s="420"/>
      <c r="E38" s="410"/>
      <c r="F38" s="182"/>
      <c r="G38" s="202">
        <v>90.711649080189062</v>
      </c>
      <c r="H38" s="202">
        <v>90.684788212576848</v>
      </c>
      <c r="I38" s="202">
        <v>114.93405294123107</v>
      </c>
      <c r="J38" s="202">
        <v>113.71688750244701</v>
      </c>
      <c r="K38" s="202">
        <v>130.26246927437478</v>
      </c>
      <c r="L38" s="202">
        <v>129.09753661147397</v>
      </c>
      <c r="M38" s="202">
        <v>157.47846044537968</v>
      </c>
      <c r="N38" s="202">
        <v>154.679047928388</v>
      </c>
      <c r="O38" s="182"/>
      <c r="P38" s="202">
        <v>154.679047928388</v>
      </c>
      <c r="Q38" s="202">
        <v>173.36775405516806</v>
      </c>
      <c r="R38" s="202">
        <v>176.07213724417778</v>
      </c>
      <c r="S38" s="202">
        <v>192.20968773939543</v>
      </c>
      <c r="T38" s="202">
        <v>195.75698676776753</v>
      </c>
      <c r="U38" s="202" t="s">
        <v>132</v>
      </c>
      <c r="V38" s="202" t="s">
        <v>132</v>
      </c>
      <c r="W38" s="202" t="s">
        <v>132</v>
      </c>
      <c r="X38" s="202" t="s">
        <v>132</v>
      </c>
      <c r="Y38" s="202" t="s">
        <v>132</v>
      </c>
      <c r="Z38" s="202" t="s">
        <v>132</v>
      </c>
    </row>
    <row r="39" spans="1:27" ht="12.5" customHeight="1">
      <c r="A39" s="18"/>
      <c r="B39" s="419"/>
      <c r="C39" s="237" t="s">
        <v>86</v>
      </c>
      <c r="D39" s="420"/>
      <c r="E39" s="410"/>
      <c r="F39" s="182"/>
      <c r="G39" s="202">
        <v>90.751652555142144</v>
      </c>
      <c r="H39" s="202">
        <v>90.724249248299543</v>
      </c>
      <c r="I39" s="202">
        <v>115.1079232040385</v>
      </c>
      <c r="J39" s="202">
        <v>113.85372085823585</v>
      </c>
      <c r="K39" s="202">
        <v>130.7216823220852</v>
      </c>
      <c r="L39" s="202">
        <v>129.50092491246821</v>
      </c>
      <c r="M39" s="202">
        <v>157.86439776708593</v>
      </c>
      <c r="N39" s="202">
        <v>155.01443656137283</v>
      </c>
      <c r="O39" s="182"/>
      <c r="P39" s="202">
        <v>155.01443656137283</v>
      </c>
      <c r="Q39" s="202">
        <v>173.57723921240435</v>
      </c>
      <c r="R39" s="202">
        <v>176.28629976412483</v>
      </c>
      <c r="S39" s="202">
        <v>192.60917518233839</v>
      </c>
      <c r="T39" s="202">
        <v>196.19546781397705</v>
      </c>
      <c r="U39" s="202" t="s">
        <v>132</v>
      </c>
      <c r="V39" s="202" t="s">
        <v>132</v>
      </c>
      <c r="W39" s="202" t="s">
        <v>132</v>
      </c>
      <c r="X39" s="202" t="s">
        <v>132</v>
      </c>
      <c r="Y39" s="202" t="s">
        <v>132</v>
      </c>
      <c r="Z39" s="202" t="s">
        <v>132</v>
      </c>
    </row>
    <row r="40" spans="1:27" ht="12.5" customHeight="1">
      <c r="A40" s="18"/>
      <c r="B40" s="419"/>
      <c r="C40" s="237" t="s">
        <v>89</v>
      </c>
      <c r="D40" s="420"/>
      <c r="E40" s="410"/>
      <c r="F40" s="182"/>
      <c r="G40" s="202">
        <v>90.743767877733276</v>
      </c>
      <c r="H40" s="202">
        <v>90.716471485904876</v>
      </c>
      <c r="I40" s="202">
        <v>115.07365387112203</v>
      </c>
      <c r="J40" s="202">
        <v>113.82675135822539</v>
      </c>
      <c r="K40" s="202">
        <v>130.63117296082316</v>
      </c>
      <c r="L40" s="202">
        <v>129.42141840739069</v>
      </c>
      <c r="M40" s="202">
        <v>157.86827671001086</v>
      </c>
      <c r="N40" s="202">
        <v>155.01946932769266</v>
      </c>
      <c r="O40" s="182"/>
      <c r="P40" s="202">
        <v>155.01946932769266</v>
      </c>
      <c r="Q40" s="202">
        <v>173.59214240470072</v>
      </c>
      <c r="R40" s="202">
        <v>176.30089342243804</v>
      </c>
      <c r="S40" s="202">
        <v>192.25076802781953</v>
      </c>
      <c r="T40" s="202">
        <v>195.79660611924118</v>
      </c>
      <c r="U40" s="202" t="s">
        <v>132</v>
      </c>
      <c r="V40" s="202" t="s">
        <v>132</v>
      </c>
      <c r="W40" s="202" t="s">
        <v>132</v>
      </c>
      <c r="X40" s="202" t="s">
        <v>132</v>
      </c>
      <c r="Y40" s="202" t="s">
        <v>132</v>
      </c>
      <c r="Z40" s="202" t="s">
        <v>132</v>
      </c>
    </row>
    <row r="41" spans="1:27" ht="12.5" customHeight="1">
      <c r="A41" s="18"/>
      <c r="B41" s="419"/>
      <c r="C41" s="237" t="s">
        <v>87</v>
      </c>
      <c r="D41" s="420"/>
      <c r="E41" s="410"/>
      <c r="F41" s="182"/>
      <c r="G41" s="202">
        <v>90.747247800818172</v>
      </c>
      <c r="H41" s="202">
        <v>90.719904220854062</v>
      </c>
      <c r="I41" s="202">
        <v>115.08877749988251</v>
      </c>
      <c r="J41" s="202">
        <v>113.83865354410425</v>
      </c>
      <c r="K41" s="202">
        <v>130.671115666291</v>
      </c>
      <c r="L41" s="202">
        <v>129.4565054808383</v>
      </c>
      <c r="M41" s="202">
        <v>157.69282082388395</v>
      </c>
      <c r="N41" s="202">
        <v>154.86881771839742</v>
      </c>
      <c r="O41" s="182"/>
      <c r="P41" s="202">
        <v>154.86881771839742</v>
      </c>
      <c r="Q41" s="202">
        <v>173.08893650573484</v>
      </c>
      <c r="R41" s="202">
        <v>175.65750397556974</v>
      </c>
      <c r="S41" s="202">
        <v>191.13834532083396</v>
      </c>
      <c r="T41" s="202">
        <v>194.9534118206069</v>
      </c>
      <c r="U41" s="202" t="s">
        <v>132</v>
      </c>
      <c r="V41" s="202" t="s">
        <v>132</v>
      </c>
      <c r="W41" s="202" t="s">
        <v>132</v>
      </c>
      <c r="X41" s="202" t="s">
        <v>132</v>
      </c>
      <c r="Y41" s="202" t="s">
        <v>132</v>
      </c>
      <c r="Z41" s="202" t="s">
        <v>132</v>
      </c>
    </row>
    <row r="42" spans="1:27" ht="12.5" customHeight="1">
      <c r="A42" s="18"/>
      <c r="B42" s="236" t="s">
        <v>77</v>
      </c>
      <c r="C42" s="239"/>
      <c r="D42" s="420"/>
      <c r="E42" s="410"/>
      <c r="F42" s="182"/>
      <c r="G42" s="202">
        <v>21.926269106402124</v>
      </c>
      <c r="H42" s="202">
        <v>21.926269106402124</v>
      </c>
      <c r="I42" s="202">
        <v>22.64764819235609</v>
      </c>
      <c r="J42" s="202">
        <v>22.505107470829557</v>
      </c>
      <c r="K42" s="202">
        <v>19.106297226763825</v>
      </c>
      <c r="L42" s="202">
        <v>19.106297226763825</v>
      </c>
      <c r="M42" s="202">
        <v>20.852393125569616</v>
      </c>
      <c r="N42" s="202">
        <v>20.849370287873604</v>
      </c>
      <c r="O42" s="182"/>
      <c r="P42" s="202">
        <v>20.849370287873604</v>
      </c>
      <c r="Q42" s="202">
        <v>21.503193401206047</v>
      </c>
      <c r="R42" s="202">
        <v>21.819481548965161</v>
      </c>
      <c r="S42" s="202">
        <v>25.256715910577427</v>
      </c>
      <c r="T42" s="202">
        <v>24.167303215101221</v>
      </c>
      <c r="U42" s="202" t="s">
        <v>132</v>
      </c>
      <c r="V42" s="202" t="s">
        <v>132</v>
      </c>
      <c r="W42" s="202" t="s">
        <v>132</v>
      </c>
      <c r="X42" s="202" t="s">
        <v>132</v>
      </c>
      <c r="Y42" s="202" t="s">
        <v>132</v>
      </c>
      <c r="Z42" s="202" t="s">
        <v>132</v>
      </c>
    </row>
    <row r="43" spans="1:27" ht="12.4">
      <c r="A43" s="18"/>
      <c r="B43" s="18"/>
      <c r="C43" s="18"/>
      <c r="D43" s="240"/>
      <c r="E43" s="240"/>
      <c r="F43" s="18"/>
      <c r="G43" s="18"/>
      <c r="H43" s="18"/>
      <c r="I43" s="18"/>
      <c r="J43" s="18"/>
      <c r="K43" s="18"/>
      <c r="L43" s="18"/>
      <c r="M43" s="18"/>
      <c r="N43" s="18"/>
      <c r="O43" s="18"/>
      <c r="P43" s="18"/>
      <c r="Q43" s="18"/>
      <c r="R43" s="18"/>
      <c r="S43" s="18"/>
      <c r="T43" s="18"/>
      <c r="U43" s="18"/>
      <c r="V43" s="18"/>
      <c r="W43" s="18"/>
      <c r="X43" s="18"/>
      <c r="Y43" s="18"/>
      <c r="Z43" s="18"/>
      <c r="AA43" s="18"/>
    </row>
    <row r="44" spans="1:27" s="232" customFormat="1" ht="12.4">
      <c r="B44" s="227" t="s">
        <v>253</v>
      </c>
    </row>
    <row r="45" spans="1:27" s="18" customFormat="1" ht="12.4"/>
    <row r="46" spans="1:27" s="5" customFormat="1" ht="12.4">
      <c r="A46" s="18"/>
      <c r="B46" s="422" t="s">
        <v>252</v>
      </c>
      <c r="C46" s="424" t="s">
        <v>254</v>
      </c>
      <c r="D46" s="424" t="s">
        <v>235</v>
      </c>
      <c r="E46" s="393"/>
      <c r="F46" s="234"/>
      <c r="G46" s="416" t="s">
        <v>184</v>
      </c>
      <c r="H46" s="416"/>
      <c r="I46" s="416"/>
      <c r="J46" s="416"/>
      <c r="K46" s="416"/>
      <c r="L46" s="416"/>
      <c r="M46" s="416"/>
      <c r="N46" s="416"/>
      <c r="O46" s="212"/>
      <c r="P46" s="405" t="s">
        <v>185</v>
      </c>
      <c r="Q46" s="405"/>
      <c r="R46" s="405"/>
      <c r="S46" s="405"/>
      <c r="T46" s="405"/>
      <c r="U46" s="405"/>
      <c r="V46" s="405"/>
      <c r="W46" s="405"/>
      <c r="X46" s="405"/>
      <c r="Y46" s="405"/>
      <c r="Z46" s="405"/>
    </row>
    <row r="47" spans="1:27" s="5" customFormat="1" ht="12.5" customHeight="1">
      <c r="A47" s="18"/>
      <c r="B47" s="422"/>
      <c r="C47" s="424"/>
      <c r="D47" s="424"/>
      <c r="E47" s="393"/>
      <c r="F47" s="234"/>
      <c r="G47" s="390" t="s">
        <v>186</v>
      </c>
      <c r="H47" s="390"/>
      <c r="I47" s="390"/>
      <c r="J47" s="390"/>
      <c r="K47" s="390"/>
      <c r="L47" s="390"/>
      <c r="M47" s="390"/>
      <c r="N47" s="390"/>
      <c r="O47" s="212"/>
      <c r="P47" s="406" t="s">
        <v>187</v>
      </c>
      <c r="Q47" s="406"/>
      <c r="R47" s="406"/>
      <c r="S47" s="406"/>
      <c r="T47" s="406"/>
      <c r="U47" s="406"/>
      <c r="V47" s="406"/>
      <c r="W47" s="406"/>
      <c r="X47" s="406"/>
      <c r="Y47" s="406"/>
      <c r="Z47" s="406"/>
    </row>
    <row r="48" spans="1:27" s="5" customFormat="1" ht="22.5" customHeight="1">
      <c r="A48" s="18"/>
      <c r="B48" s="422"/>
      <c r="C48" s="424"/>
      <c r="D48" s="424"/>
      <c r="E48" s="183" t="s">
        <v>188</v>
      </c>
      <c r="F48" s="234"/>
      <c r="G48" s="184" t="s">
        <v>103</v>
      </c>
      <c r="H48" s="184" t="s">
        <v>105</v>
      </c>
      <c r="I48" s="184" t="s">
        <v>106</v>
      </c>
      <c r="J48" s="184" t="s">
        <v>107</v>
      </c>
      <c r="K48" s="184" t="s">
        <v>108</v>
      </c>
      <c r="L48" s="185" t="s">
        <v>109</v>
      </c>
      <c r="M48" s="184" t="s">
        <v>110</v>
      </c>
      <c r="N48" s="184" t="s">
        <v>111</v>
      </c>
      <c r="O48" s="234"/>
      <c r="P48" s="181" t="s">
        <v>112</v>
      </c>
      <c r="Q48" s="181" t="s">
        <v>73</v>
      </c>
      <c r="R48" s="181" t="s">
        <v>113</v>
      </c>
      <c r="S48" s="186" t="s">
        <v>114</v>
      </c>
      <c r="T48" s="181" t="s">
        <v>115</v>
      </c>
      <c r="U48" s="181" t="s">
        <v>116</v>
      </c>
      <c r="V48" s="181" t="s">
        <v>117</v>
      </c>
      <c r="W48" s="181" t="s">
        <v>118</v>
      </c>
      <c r="X48" s="181" t="s">
        <v>119</v>
      </c>
      <c r="Y48" s="181" t="s">
        <v>120</v>
      </c>
      <c r="Z48" s="181" t="s">
        <v>121</v>
      </c>
    </row>
    <row r="49" spans="1:26" ht="12.5" customHeight="1">
      <c r="A49" s="18"/>
      <c r="B49" s="422"/>
      <c r="C49" s="424"/>
      <c r="D49" s="424"/>
      <c r="E49" s="183" t="s">
        <v>189</v>
      </c>
      <c r="F49" s="234"/>
      <c r="G49" s="187" t="s">
        <v>190</v>
      </c>
      <c r="H49" s="187" t="s">
        <v>191</v>
      </c>
      <c r="I49" s="187" t="s">
        <v>192</v>
      </c>
      <c r="J49" s="187" t="s">
        <v>193</v>
      </c>
      <c r="K49" s="187" t="s">
        <v>194</v>
      </c>
      <c r="L49" s="188" t="s">
        <v>195</v>
      </c>
      <c r="M49" s="187" t="s">
        <v>196</v>
      </c>
      <c r="N49" s="187" t="s">
        <v>197</v>
      </c>
      <c r="O49" s="234"/>
      <c r="P49" s="187" t="s">
        <v>198</v>
      </c>
      <c r="Q49" s="187" t="s">
        <v>199</v>
      </c>
      <c r="R49" s="187" t="s">
        <v>200</v>
      </c>
      <c r="S49" s="189" t="s">
        <v>201</v>
      </c>
      <c r="T49" s="187" t="s">
        <v>202</v>
      </c>
      <c r="U49" s="187" t="s">
        <v>203</v>
      </c>
      <c r="V49" s="187" t="s">
        <v>204</v>
      </c>
      <c r="W49" s="187" t="s">
        <v>205</v>
      </c>
      <c r="X49" s="187" t="s">
        <v>206</v>
      </c>
      <c r="Y49" s="187" t="s">
        <v>207</v>
      </c>
      <c r="Z49" s="187" t="s">
        <v>208</v>
      </c>
    </row>
    <row r="50" spans="1:26" ht="30.7" customHeight="1">
      <c r="A50" s="18"/>
      <c r="B50" s="422"/>
      <c r="C50" s="424"/>
      <c r="D50" s="424"/>
      <c r="E50" s="183" t="s">
        <v>236</v>
      </c>
      <c r="F50" s="234"/>
      <c r="G50" s="181" t="s">
        <v>210</v>
      </c>
      <c r="H50" s="181" t="s">
        <v>210</v>
      </c>
      <c r="I50" s="181" t="s">
        <v>211</v>
      </c>
      <c r="J50" s="181" t="s">
        <v>211</v>
      </c>
      <c r="K50" s="181" t="s">
        <v>212</v>
      </c>
      <c r="L50" s="235" t="s">
        <v>212</v>
      </c>
      <c r="M50" s="181" t="s">
        <v>213</v>
      </c>
      <c r="N50" s="181" t="s">
        <v>213</v>
      </c>
      <c r="O50" s="234"/>
      <c r="P50" s="181" t="s">
        <v>214</v>
      </c>
      <c r="Q50" s="181" t="s">
        <v>215</v>
      </c>
      <c r="R50" s="181" t="s">
        <v>215</v>
      </c>
      <c r="S50" s="186" t="s">
        <v>216</v>
      </c>
      <c r="T50" s="181" t="s">
        <v>216</v>
      </c>
      <c r="U50" s="181" t="s">
        <v>217</v>
      </c>
      <c r="V50" s="181" t="s">
        <v>217</v>
      </c>
      <c r="W50" s="181" t="s">
        <v>218</v>
      </c>
      <c r="X50" s="181" t="s">
        <v>218</v>
      </c>
      <c r="Y50" s="181" t="s">
        <v>219</v>
      </c>
      <c r="Z50" s="181" t="s">
        <v>219</v>
      </c>
    </row>
    <row r="51" spans="1:26" ht="12.7" customHeight="1">
      <c r="A51" s="18"/>
      <c r="B51" s="419" t="s">
        <v>148</v>
      </c>
      <c r="C51" s="241" t="s">
        <v>158</v>
      </c>
      <c r="D51" s="238" t="s">
        <v>255</v>
      </c>
      <c r="E51" s="410"/>
      <c r="F51" s="182"/>
      <c r="G51" s="242">
        <v>12.858367999999999</v>
      </c>
      <c r="H51" s="242">
        <v>12.855699999999999</v>
      </c>
      <c r="I51" s="242">
        <v>15.581108399999998</v>
      </c>
      <c r="J51" s="242">
        <v>15.57996</v>
      </c>
      <c r="K51" s="242">
        <v>18.640526740000002</v>
      </c>
      <c r="L51" s="242">
        <v>18.642219999999998</v>
      </c>
      <c r="M51" s="242">
        <v>22.102678517046183</v>
      </c>
      <c r="N51" s="242">
        <v>22.098960000000002</v>
      </c>
      <c r="O51" s="182"/>
      <c r="P51" s="242">
        <v>22.098960000000002</v>
      </c>
      <c r="Q51" s="242">
        <v>23.644631305063015</v>
      </c>
      <c r="R51" s="242">
        <v>23.60952</v>
      </c>
      <c r="S51" s="242">
        <v>23.652418974429146</v>
      </c>
      <c r="T51" s="242">
        <v>23.573549999999997</v>
      </c>
      <c r="U51" s="242" t="s">
        <v>132</v>
      </c>
      <c r="V51" s="242" t="s">
        <v>132</v>
      </c>
      <c r="W51" s="242" t="s">
        <v>132</v>
      </c>
      <c r="X51" s="242" t="s">
        <v>132</v>
      </c>
      <c r="Y51" s="242" t="s">
        <v>132</v>
      </c>
      <c r="Z51" s="242" t="s">
        <v>132</v>
      </c>
    </row>
    <row r="52" spans="1:26" ht="12.4">
      <c r="A52" s="18"/>
      <c r="B52" s="419"/>
      <c r="C52" s="241" t="s">
        <v>256</v>
      </c>
      <c r="D52" s="238" t="s">
        <v>255</v>
      </c>
      <c r="E52" s="410"/>
      <c r="F52" s="182"/>
      <c r="G52" s="242">
        <v>4.3442548025679609E-2</v>
      </c>
      <c r="H52" s="242">
        <v>4.3442548025679609E-2</v>
      </c>
      <c r="I52" s="242">
        <v>0.96978867277261516</v>
      </c>
      <c r="J52" s="242">
        <v>0.67245495462808413</v>
      </c>
      <c r="K52" s="242">
        <v>2.8916855216471267</v>
      </c>
      <c r="L52" s="242">
        <v>2.5284028849665261</v>
      </c>
      <c r="M52" s="242">
        <v>4.8834791525485119</v>
      </c>
      <c r="N52" s="242">
        <v>4.1848322466051471</v>
      </c>
      <c r="O52" s="182"/>
      <c r="P52" s="242">
        <v>4.1848322466051471</v>
      </c>
      <c r="Q52" s="242">
        <v>6.3120862770898354</v>
      </c>
      <c r="R52" s="242">
        <v>6.5175107295886958</v>
      </c>
      <c r="S52" s="242">
        <v>9.3464644717565779</v>
      </c>
      <c r="T52" s="242">
        <v>10.310111962041219</v>
      </c>
      <c r="U52" s="242" t="s">
        <v>132</v>
      </c>
      <c r="V52" s="242" t="s">
        <v>132</v>
      </c>
      <c r="W52" s="242" t="s">
        <v>132</v>
      </c>
      <c r="X52" s="242" t="s">
        <v>132</v>
      </c>
      <c r="Y52" s="242" t="s">
        <v>132</v>
      </c>
      <c r="Z52" s="242" t="s">
        <v>132</v>
      </c>
    </row>
    <row r="53" spans="1:26" ht="12.4">
      <c r="A53" s="18"/>
      <c r="B53" s="419"/>
      <c r="C53" s="241" t="s">
        <v>257</v>
      </c>
      <c r="D53" s="238" t="s">
        <v>255</v>
      </c>
      <c r="E53" s="410"/>
      <c r="F53" s="182"/>
      <c r="G53" s="242">
        <v>3.1029774792790059</v>
      </c>
      <c r="H53" s="242">
        <v>3.1029774792790059</v>
      </c>
      <c r="I53" s="242">
        <v>5.1727215521988335</v>
      </c>
      <c r="J53" s="242">
        <v>5.1727215521988335</v>
      </c>
      <c r="K53" s="242">
        <v>4.5823442285238185</v>
      </c>
      <c r="L53" s="242">
        <v>4.6868844010376698</v>
      </c>
      <c r="M53" s="242">
        <v>5.3125820560931691</v>
      </c>
      <c r="N53" s="242">
        <v>5.3125820560931691</v>
      </c>
      <c r="O53" s="182"/>
      <c r="P53" s="242">
        <v>5.3125820560931691</v>
      </c>
      <c r="Q53" s="242">
        <v>5.8835962363334122</v>
      </c>
      <c r="R53" s="242">
        <v>6.1125706929592383</v>
      </c>
      <c r="S53" s="242">
        <v>6.209419523851972</v>
      </c>
      <c r="T53" s="242">
        <v>6.209419523851972</v>
      </c>
      <c r="U53" s="242" t="s">
        <v>132</v>
      </c>
      <c r="V53" s="242" t="s">
        <v>132</v>
      </c>
      <c r="W53" s="242" t="s">
        <v>132</v>
      </c>
      <c r="X53" s="242" t="s">
        <v>132</v>
      </c>
      <c r="Y53" s="242" t="s">
        <v>132</v>
      </c>
      <c r="Z53" s="242" t="s">
        <v>132</v>
      </c>
    </row>
    <row r="54" spans="1:26" ht="15" customHeight="1">
      <c r="A54" s="18"/>
      <c r="B54" s="419"/>
      <c r="C54" s="241" t="s">
        <v>161</v>
      </c>
      <c r="D54" s="238" t="s">
        <v>255</v>
      </c>
      <c r="E54" s="410"/>
      <c r="F54" s="182"/>
      <c r="G54" s="242">
        <v>3.800644849537282</v>
      </c>
      <c r="H54" s="242">
        <v>3.800644849537282</v>
      </c>
      <c r="I54" s="242">
        <v>3.840542773328024</v>
      </c>
      <c r="J54" s="242">
        <v>3.8063877486640387</v>
      </c>
      <c r="K54" s="242">
        <v>3.0414069526975425</v>
      </c>
      <c r="L54" s="242">
        <v>3.0414069526975425</v>
      </c>
      <c r="M54" s="242">
        <v>3.3175524355353234</v>
      </c>
      <c r="N54" s="242">
        <v>3.3378759371842848</v>
      </c>
      <c r="O54" s="182"/>
      <c r="P54" s="242">
        <v>3.3378759371842848</v>
      </c>
      <c r="Q54" s="242">
        <v>3.458686192546887</v>
      </c>
      <c r="R54" s="242">
        <v>3.7058915530784011</v>
      </c>
      <c r="S54" s="242">
        <v>4.5347994584924356</v>
      </c>
      <c r="T54" s="242">
        <v>4.5210234547962456</v>
      </c>
      <c r="U54" s="242" t="s">
        <v>132</v>
      </c>
      <c r="V54" s="242" t="s">
        <v>132</v>
      </c>
      <c r="W54" s="242" t="s">
        <v>132</v>
      </c>
      <c r="X54" s="242" t="s">
        <v>132</v>
      </c>
      <c r="Y54" s="242" t="s">
        <v>132</v>
      </c>
      <c r="Z54" s="242" t="s">
        <v>132</v>
      </c>
    </row>
    <row r="55" spans="1:26" ht="12.4">
      <c r="A55" s="18"/>
      <c r="B55" s="419"/>
      <c r="C55" s="241" t="s">
        <v>162</v>
      </c>
      <c r="D55" s="238" t="s">
        <v>258</v>
      </c>
      <c r="E55" s="410"/>
      <c r="F55" s="182"/>
      <c r="G55" s="242">
        <v>6.5567588596821027</v>
      </c>
      <c r="H55" s="242">
        <v>6.5567588596821027</v>
      </c>
      <c r="I55" s="242">
        <v>6.6197359495950758</v>
      </c>
      <c r="J55" s="242">
        <v>6.6197359495950758</v>
      </c>
      <c r="K55" s="242">
        <v>6.6995028867368616</v>
      </c>
      <c r="L55" s="242">
        <v>6.6995028867368616</v>
      </c>
      <c r="M55" s="242">
        <v>7.1131218301273513</v>
      </c>
      <c r="N55" s="242">
        <v>7.1131218301273513</v>
      </c>
      <c r="O55" s="182"/>
      <c r="P55" s="242">
        <v>7.1131218301273513</v>
      </c>
      <c r="Q55" s="242">
        <v>7.2804579515147188</v>
      </c>
      <c r="R55" s="242">
        <v>7.1935840895118579</v>
      </c>
      <c r="S55" s="242">
        <v>7.3593999937099728</v>
      </c>
      <c r="T55" s="242">
        <v>7.0492243060839304</v>
      </c>
      <c r="U55" s="242" t="s">
        <v>132</v>
      </c>
      <c r="V55" s="242" t="s">
        <v>132</v>
      </c>
      <c r="W55" s="242" t="s">
        <v>132</v>
      </c>
      <c r="X55" s="242" t="s">
        <v>132</v>
      </c>
      <c r="Y55" s="242" t="s">
        <v>132</v>
      </c>
      <c r="Z55" s="242" t="s">
        <v>132</v>
      </c>
    </row>
    <row r="56" spans="1:26" ht="12.4">
      <c r="A56" s="18"/>
      <c r="B56" s="419"/>
      <c r="C56" s="241" t="s">
        <v>259</v>
      </c>
      <c r="D56" s="238" t="s">
        <v>255</v>
      </c>
      <c r="E56" s="410"/>
      <c r="F56" s="182"/>
      <c r="G56" s="242">
        <v>0.23787266062646714</v>
      </c>
      <c r="H56" s="242">
        <v>0.23405804107669168</v>
      </c>
      <c r="I56" s="242">
        <v>0.23967543406253228</v>
      </c>
      <c r="J56" s="242">
        <v>0.25005905270741374</v>
      </c>
      <c r="K56" s="242">
        <v>0.25456011565614728</v>
      </c>
      <c r="L56" s="242">
        <v>0.24991850328092774</v>
      </c>
      <c r="M56" s="242">
        <v>0.25930699580357647</v>
      </c>
      <c r="N56" s="242">
        <v>0.26500879895363916</v>
      </c>
      <c r="O56" s="182"/>
      <c r="P56" s="242">
        <v>0.26500879895363916</v>
      </c>
      <c r="Q56" s="242">
        <v>0.27408717862375309</v>
      </c>
      <c r="R56" s="242">
        <v>0.2839334741516375</v>
      </c>
      <c r="S56" s="242">
        <v>0.29248246799623245</v>
      </c>
      <c r="T56" s="242">
        <v>0.3295656989188761</v>
      </c>
      <c r="U56" s="242" t="s">
        <v>132</v>
      </c>
      <c r="V56" s="242" t="s">
        <v>132</v>
      </c>
      <c r="W56" s="242" t="s">
        <v>132</v>
      </c>
      <c r="X56" s="242" t="s">
        <v>132</v>
      </c>
      <c r="Y56" s="242" t="s">
        <v>132</v>
      </c>
      <c r="Z56" s="242" t="s">
        <v>132</v>
      </c>
    </row>
    <row r="57" spans="1:26" ht="12.4">
      <c r="A57" s="18"/>
      <c r="B57" s="419" t="s">
        <v>149</v>
      </c>
      <c r="C57" s="241" t="s">
        <v>158</v>
      </c>
      <c r="D57" s="238" t="s">
        <v>255</v>
      </c>
      <c r="E57" s="410"/>
      <c r="F57" s="182"/>
      <c r="G57" s="242">
        <v>12.858367999999999</v>
      </c>
      <c r="H57" s="242">
        <v>12.855699999999999</v>
      </c>
      <c r="I57" s="242">
        <v>15.581108399999998</v>
      </c>
      <c r="J57" s="242">
        <v>15.57996</v>
      </c>
      <c r="K57" s="242">
        <v>18.640526740000002</v>
      </c>
      <c r="L57" s="242">
        <v>18.642219999999998</v>
      </c>
      <c r="M57" s="242">
        <v>22.102678517046183</v>
      </c>
      <c r="N57" s="242">
        <v>22.098960000000002</v>
      </c>
      <c r="O57" s="182"/>
      <c r="P57" s="242">
        <v>22.098960000000002</v>
      </c>
      <c r="Q57" s="242">
        <v>23.644631305063015</v>
      </c>
      <c r="R57" s="242">
        <v>23.60952</v>
      </c>
      <c r="S57" s="242">
        <v>23.652418974429146</v>
      </c>
      <c r="T57" s="242">
        <v>23.573549999999997</v>
      </c>
      <c r="U57" s="242" t="s">
        <v>132</v>
      </c>
      <c r="V57" s="242" t="s">
        <v>132</v>
      </c>
      <c r="W57" s="242" t="s">
        <v>132</v>
      </c>
      <c r="X57" s="242" t="s">
        <v>132</v>
      </c>
      <c r="Y57" s="242" t="s">
        <v>132</v>
      </c>
      <c r="Z57" s="242" t="s">
        <v>132</v>
      </c>
    </row>
    <row r="58" spans="1:26" ht="12.4">
      <c r="A58" s="18"/>
      <c r="B58" s="419"/>
      <c r="C58" s="241" t="s">
        <v>256</v>
      </c>
      <c r="D58" s="238" t="s">
        <v>255</v>
      </c>
      <c r="E58" s="410"/>
      <c r="F58" s="182"/>
      <c r="G58" s="242">
        <v>4.3381002958907781E-2</v>
      </c>
      <c r="H58" s="242">
        <v>4.3381002958907781E-2</v>
      </c>
      <c r="I58" s="242">
        <v>0.98157948905592829</v>
      </c>
      <c r="J58" s="242">
        <v>0.71114201233814356</v>
      </c>
      <c r="K58" s="242">
        <v>2.9703641107299714</v>
      </c>
      <c r="L58" s="242">
        <v>2.5830032945293757</v>
      </c>
      <c r="M58" s="242">
        <v>4.8936529865816238</v>
      </c>
      <c r="N58" s="242">
        <v>4.1936845267324578</v>
      </c>
      <c r="O58" s="182"/>
      <c r="P58" s="242">
        <v>4.1936845267324578</v>
      </c>
      <c r="Q58" s="242">
        <v>6.3305249020099268</v>
      </c>
      <c r="R58" s="242">
        <v>6.5452149329570641</v>
      </c>
      <c r="S58" s="242">
        <v>9.363356434397236</v>
      </c>
      <c r="T58" s="242">
        <v>10.350111968425043</v>
      </c>
      <c r="U58" s="242" t="s">
        <v>132</v>
      </c>
      <c r="V58" s="242" t="s">
        <v>132</v>
      </c>
      <c r="W58" s="242" t="s">
        <v>132</v>
      </c>
      <c r="X58" s="242" t="s">
        <v>132</v>
      </c>
      <c r="Y58" s="242" t="s">
        <v>132</v>
      </c>
      <c r="Z58" s="242" t="s">
        <v>132</v>
      </c>
    </row>
    <row r="59" spans="1:26" ht="12.4">
      <c r="A59" s="18"/>
      <c r="B59" s="419"/>
      <c r="C59" s="241" t="s">
        <v>257</v>
      </c>
      <c r="D59" s="238" t="s">
        <v>255</v>
      </c>
      <c r="E59" s="410"/>
      <c r="F59" s="182"/>
      <c r="G59" s="242">
        <v>3.1029774792790059</v>
      </c>
      <c r="H59" s="242">
        <v>3.1029774792790059</v>
      </c>
      <c r="I59" s="242">
        <v>5.1727215521988335</v>
      </c>
      <c r="J59" s="242">
        <v>5.1727215521988335</v>
      </c>
      <c r="K59" s="242">
        <v>4.5823442285238185</v>
      </c>
      <c r="L59" s="242">
        <v>4.6868844010376698</v>
      </c>
      <c r="M59" s="242">
        <v>5.3125820560931691</v>
      </c>
      <c r="N59" s="242">
        <v>5.3125820560931691</v>
      </c>
      <c r="O59" s="182"/>
      <c r="P59" s="242">
        <v>5.3125820560931691</v>
      </c>
      <c r="Q59" s="242">
        <v>5.8835962363334122</v>
      </c>
      <c r="R59" s="242">
        <v>6.1125706929592383</v>
      </c>
      <c r="S59" s="242">
        <v>6.209419523851972</v>
      </c>
      <c r="T59" s="242">
        <v>6.209419523851972</v>
      </c>
      <c r="U59" s="242" t="s">
        <v>132</v>
      </c>
      <c r="V59" s="242" t="s">
        <v>132</v>
      </c>
      <c r="W59" s="242" t="s">
        <v>132</v>
      </c>
      <c r="X59" s="242" t="s">
        <v>132</v>
      </c>
      <c r="Y59" s="242" t="s">
        <v>132</v>
      </c>
      <c r="Z59" s="242" t="s">
        <v>132</v>
      </c>
    </row>
    <row r="60" spans="1:26" ht="12.4">
      <c r="A60" s="18"/>
      <c r="B60" s="419"/>
      <c r="C60" s="241" t="s">
        <v>161</v>
      </c>
      <c r="D60" s="238" t="s">
        <v>255</v>
      </c>
      <c r="E60" s="410"/>
      <c r="F60" s="182"/>
      <c r="G60" s="242">
        <v>3.800644849537282</v>
      </c>
      <c r="H60" s="242">
        <v>3.800644849537282</v>
      </c>
      <c r="I60" s="242">
        <v>3.840542773328024</v>
      </c>
      <c r="J60" s="242">
        <v>3.8063877486640387</v>
      </c>
      <c r="K60" s="242">
        <v>3.0414069526975425</v>
      </c>
      <c r="L60" s="242">
        <v>3.0414069526975425</v>
      </c>
      <c r="M60" s="242">
        <v>3.3175524355353234</v>
      </c>
      <c r="N60" s="242">
        <v>3.3378759371842848</v>
      </c>
      <c r="O60" s="182"/>
      <c r="P60" s="242">
        <v>3.3378759371842848</v>
      </c>
      <c r="Q60" s="242">
        <v>3.458686192546887</v>
      </c>
      <c r="R60" s="242">
        <v>3.7058915530784011</v>
      </c>
      <c r="S60" s="242">
        <v>4.5347994584924356</v>
      </c>
      <c r="T60" s="242">
        <v>4.5210234547962456</v>
      </c>
      <c r="U60" s="242" t="s">
        <v>132</v>
      </c>
      <c r="V60" s="242" t="s">
        <v>132</v>
      </c>
      <c r="W60" s="242" t="s">
        <v>132</v>
      </c>
      <c r="X60" s="242" t="s">
        <v>132</v>
      </c>
      <c r="Y60" s="242" t="s">
        <v>132</v>
      </c>
      <c r="Z60" s="242" t="s">
        <v>132</v>
      </c>
    </row>
    <row r="61" spans="1:26" ht="12.4">
      <c r="A61" s="18"/>
      <c r="B61" s="419"/>
      <c r="C61" s="241" t="s">
        <v>162</v>
      </c>
      <c r="D61" s="238" t="s">
        <v>258</v>
      </c>
      <c r="E61" s="410"/>
      <c r="F61" s="182"/>
      <c r="G61" s="242">
        <v>6.5567588596821027</v>
      </c>
      <c r="H61" s="242">
        <v>6.5567588596821027</v>
      </c>
      <c r="I61" s="242">
        <v>6.6197359495950758</v>
      </c>
      <c r="J61" s="242">
        <v>6.6197359495950758</v>
      </c>
      <c r="K61" s="242">
        <v>6.6995028867368616</v>
      </c>
      <c r="L61" s="242">
        <v>6.6995028867368616</v>
      </c>
      <c r="M61" s="242">
        <v>7.1131218301273513</v>
      </c>
      <c r="N61" s="242">
        <v>7.1131218301273513</v>
      </c>
      <c r="O61" s="182"/>
      <c r="P61" s="242">
        <v>7.1131218301273513</v>
      </c>
      <c r="Q61" s="242">
        <v>7.2804579515147188</v>
      </c>
      <c r="R61" s="242">
        <v>7.1935840895118579</v>
      </c>
      <c r="S61" s="242">
        <v>7.3593999937099728</v>
      </c>
      <c r="T61" s="242">
        <v>7.0492243060839304</v>
      </c>
      <c r="U61" s="242" t="s">
        <v>132</v>
      </c>
      <c r="V61" s="242" t="s">
        <v>132</v>
      </c>
      <c r="W61" s="242" t="s">
        <v>132</v>
      </c>
      <c r="X61" s="242" t="s">
        <v>132</v>
      </c>
      <c r="Y61" s="242" t="s">
        <v>132</v>
      </c>
      <c r="Z61" s="242" t="s">
        <v>132</v>
      </c>
    </row>
    <row r="62" spans="1:26" ht="12.4">
      <c r="A62" s="18"/>
      <c r="B62" s="419"/>
      <c r="C62" s="241" t="s">
        <v>259</v>
      </c>
      <c r="D62" s="238" t="s">
        <v>255</v>
      </c>
      <c r="E62" s="410"/>
      <c r="F62" s="182"/>
      <c r="G62" s="242">
        <v>0.23752471562779204</v>
      </c>
      <c r="H62" s="242">
        <v>0.23371567586087477</v>
      </c>
      <c r="I62" s="242">
        <v>0.23932485208153578</v>
      </c>
      <c r="J62" s="242">
        <v>0.24969328222948742</v>
      </c>
      <c r="K62" s="242">
        <v>0.25418776130961818</v>
      </c>
      <c r="L62" s="242">
        <v>0.24955293838976308</v>
      </c>
      <c r="M62" s="242">
        <v>0.25895352069674143</v>
      </c>
      <c r="N62" s="242">
        <v>0.26464755141678786</v>
      </c>
      <c r="O62" s="182"/>
      <c r="P62" s="242">
        <v>0.26464755141678786</v>
      </c>
      <c r="Q62" s="242">
        <v>0.27368706290633843</v>
      </c>
      <c r="R62" s="242">
        <v>0.2834963741046907</v>
      </c>
      <c r="S62" s="242">
        <v>0.29202353945261356</v>
      </c>
      <c r="T62" s="242">
        <v>0.32903062276522305</v>
      </c>
      <c r="U62" s="242" t="s">
        <v>132</v>
      </c>
      <c r="V62" s="242" t="s">
        <v>132</v>
      </c>
      <c r="W62" s="242" t="s">
        <v>132</v>
      </c>
      <c r="X62" s="242" t="s">
        <v>132</v>
      </c>
      <c r="Y62" s="242" t="s">
        <v>132</v>
      </c>
      <c r="Z62" s="242" t="s">
        <v>132</v>
      </c>
    </row>
    <row r="63" spans="1:26" ht="12.4">
      <c r="A63" s="18"/>
      <c r="B63" s="420" t="s">
        <v>77</v>
      </c>
      <c r="C63" s="241" t="s">
        <v>161</v>
      </c>
      <c r="D63" s="238" t="s">
        <v>255</v>
      </c>
      <c r="E63" s="410"/>
      <c r="F63" s="182"/>
      <c r="G63" s="242">
        <v>1.2807925205600019</v>
      </c>
      <c r="H63" s="242">
        <v>1.2807925205600019</v>
      </c>
      <c r="I63" s="242">
        <v>1.335659353563418</v>
      </c>
      <c r="J63" s="242">
        <v>1.3237809601028736</v>
      </c>
      <c r="K63" s="242">
        <v>1.0338995283355803</v>
      </c>
      <c r="L63" s="242">
        <v>1.0338995283355803</v>
      </c>
      <c r="M63" s="242">
        <v>1.1449392746201887</v>
      </c>
      <c r="N63" s="242">
        <v>1.1446873714788544</v>
      </c>
      <c r="O63" s="182"/>
      <c r="P63" s="242">
        <v>1.1446873714788544</v>
      </c>
      <c r="Q63" s="242">
        <v>1.1852279541409441</v>
      </c>
      <c r="R63" s="242">
        <v>1.2188247882877752</v>
      </c>
      <c r="S63" s="242">
        <v>1.4914429930722879</v>
      </c>
      <c r="T63" s="242">
        <v>1.4265065757514408</v>
      </c>
      <c r="U63" s="242" t="s">
        <v>132</v>
      </c>
      <c r="V63" s="242" t="s">
        <v>132</v>
      </c>
      <c r="W63" s="242" t="s">
        <v>132</v>
      </c>
      <c r="X63" s="242" t="s">
        <v>132</v>
      </c>
      <c r="Y63" s="242" t="s">
        <v>132</v>
      </c>
      <c r="Z63" s="242" t="s">
        <v>132</v>
      </c>
    </row>
    <row r="64" spans="1:26" ht="12.4">
      <c r="A64" s="18"/>
      <c r="B64" s="420"/>
      <c r="C64" s="241" t="s">
        <v>162</v>
      </c>
      <c r="D64" s="238" t="s">
        <v>258</v>
      </c>
      <c r="E64" s="410"/>
      <c r="F64" s="182"/>
      <c r="G64" s="242">
        <v>6.5567588596821027</v>
      </c>
      <c r="H64" s="242">
        <v>6.5567588596821027</v>
      </c>
      <c r="I64" s="242">
        <v>6.6197359495950758</v>
      </c>
      <c r="J64" s="242">
        <v>6.6197359495950758</v>
      </c>
      <c r="K64" s="242">
        <v>6.6995028867368616</v>
      </c>
      <c r="L64" s="242">
        <v>6.6995028867368616</v>
      </c>
      <c r="M64" s="242">
        <v>7.1131218301273513</v>
      </c>
      <c r="N64" s="242">
        <v>7.1131218301273513</v>
      </c>
      <c r="O64" s="182"/>
      <c r="P64" s="242">
        <v>7.1131218301273513</v>
      </c>
      <c r="Q64" s="242">
        <v>7.2804579515147188</v>
      </c>
      <c r="R64" s="242">
        <v>7.1935840895118579</v>
      </c>
      <c r="S64" s="242">
        <v>7.3593999937099728</v>
      </c>
      <c r="T64" s="242">
        <v>7.0492243060839304</v>
      </c>
      <c r="U64" s="242" t="s">
        <v>132</v>
      </c>
      <c r="V64" s="242" t="s">
        <v>132</v>
      </c>
      <c r="W64" s="242" t="s">
        <v>132</v>
      </c>
      <c r="X64" s="242" t="s">
        <v>132</v>
      </c>
      <c r="Y64" s="242" t="s">
        <v>132</v>
      </c>
      <c r="Z64" s="242" t="s">
        <v>132</v>
      </c>
    </row>
    <row r="65" spans="1:27" s="18" customFormat="1" ht="12.4"/>
    <row r="66" spans="1:27" ht="12.4">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row>
    <row r="67" spans="1:27" s="232" customFormat="1" ht="12.4">
      <c r="B67" s="227" t="s">
        <v>260</v>
      </c>
    </row>
    <row r="68" spans="1:27" s="18" customFormat="1" ht="12.4">
      <c r="B68" s="231"/>
    </row>
    <row r="69" spans="1:27" s="18" customFormat="1" ht="12.4"/>
    <row r="70" spans="1:27" s="18" customFormat="1" ht="24.75">
      <c r="B70" s="84" t="s">
        <v>252</v>
      </c>
      <c r="C70" s="243" t="s">
        <v>254</v>
      </c>
      <c r="D70" s="233" t="s">
        <v>235</v>
      </c>
      <c r="E70" s="244" t="s">
        <v>245</v>
      </c>
      <c r="F70" s="182"/>
      <c r="G70" s="245" t="s">
        <v>210</v>
      </c>
      <c r="H70" s="245" t="s">
        <v>211</v>
      </c>
      <c r="I70" s="245" t="s">
        <v>212</v>
      </c>
    </row>
    <row r="71" spans="1:27" s="18" customFormat="1" ht="12.4">
      <c r="B71" s="419" t="s">
        <v>148</v>
      </c>
      <c r="C71" s="241" t="s">
        <v>158</v>
      </c>
      <c r="D71" s="425" t="s">
        <v>241</v>
      </c>
      <c r="E71" s="410"/>
      <c r="F71" s="182"/>
      <c r="G71" s="202">
        <v>39.856246279654741</v>
      </c>
      <c r="H71" s="202">
        <v>48.299415355155737</v>
      </c>
      <c r="I71" s="202">
        <v>57.788612295619139</v>
      </c>
      <c r="L71" s="93"/>
    </row>
    <row r="72" spans="1:27" s="18" customFormat="1" ht="12.4">
      <c r="B72" s="419"/>
      <c r="C72" s="241" t="s">
        <v>261</v>
      </c>
      <c r="D72" s="425"/>
      <c r="E72" s="410"/>
      <c r="F72" s="182"/>
      <c r="G72" s="202">
        <v>0.13467189887960679</v>
      </c>
      <c r="H72" s="202">
        <v>2.4831667787126381</v>
      </c>
      <c r="I72" s="202">
        <v>8.3250055785085859</v>
      </c>
      <c r="L72" s="93"/>
    </row>
    <row r="73" spans="1:27" s="18" customFormat="1" ht="12.4">
      <c r="B73" s="419"/>
      <c r="C73" s="241" t="s">
        <v>257</v>
      </c>
      <c r="D73" s="425"/>
      <c r="E73" s="410"/>
      <c r="F73" s="182"/>
      <c r="G73" s="202">
        <v>9.6192301857649181</v>
      </c>
      <c r="H73" s="202">
        <v>16.035436811816385</v>
      </c>
      <c r="I73" s="202">
        <v>14.38921237332776</v>
      </c>
      <c r="L73" s="93"/>
    </row>
    <row r="74" spans="1:27" s="18" customFormat="1" ht="12.4">
      <c r="B74" s="419"/>
      <c r="C74" s="241" t="s">
        <v>161</v>
      </c>
      <c r="D74" s="425"/>
      <c r="E74" s="410"/>
      <c r="F74" s="182"/>
      <c r="G74" s="202">
        <v>11.781999033565574</v>
      </c>
      <c r="H74" s="202">
        <v>11.845584599499011</v>
      </c>
      <c r="I74" s="202">
        <v>9.4283615533623824</v>
      </c>
      <c r="L74" s="93"/>
    </row>
    <row r="75" spans="1:27" s="18" customFormat="1" ht="12.4">
      <c r="B75" s="419"/>
      <c r="C75" s="241" t="s">
        <v>162</v>
      </c>
      <c r="D75" s="425"/>
      <c r="E75" s="410"/>
      <c r="F75" s="182"/>
      <c r="G75" s="202">
        <v>6.5567588596821036</v>
      </c>
      <c r="H75" s="202">
        <v>6.6197359495950767</v>
      </c>
      <c r="I75" s="202">
        <v>6.6995028867368625</v>
      </c>
      <c r="J75" s="93"/>
      <c r="L75" s="93"/>
    </row>
    <row r="76" spans="1:27" s="18" customFormat="1" ht="12.4">
      <c r="B76" s="419"/>
      <c r="C76" s="241" t="s">
        <v>163</v>
      </c>
      <c r="D76" s="425"/>
      <c r="E76" s="410"/>
      <c r="F76" s="182"/>
      <c r="G76" s="202">
        <v>0.73069317557103552</v>
      </c>
      <c r="H76" s="202">
        <v>0.76126450113577537</v>
      </c>
      <c r="I76" s="202">
        <v>0.78096913824533987</v>
      </c>
      <c r="L76" s="93"/>
    </row>
    <row r="77" spans="1:27" s="18" customFormat="1" ht="12.4">
      <c r="B77" s="419"/>
      <c r="C77" s="246" t="s">
        <v>225</v>
      </c>
      <c r="D77" s="425"/>
      <c r="E77" s="410"/>
      <c r="F77" s="182"/>
      <c r="G77" s="247">
        <v>68.679599433117971</v>
      </c>
      <c r="H77" s="247">
        <v>86.044603995914628</v>
      </c>
      <c r="I77" s="247">
        <v>97.411663825800048</v>
      </c>
      <c r="L77" s="93"/>
    </row>
    <row r="78" spans="1:27" s="18" customFormat="1" ht="12.4">
      <c r="B78" s="419" t="s">
        <v>149</v>
      </c>
      <c r="C78" s="241" t="s">
        <v>158</v>
      </c>
      <c r="D78" s="425"/>
      <c r="E78" s="410"/>
      <c r="F78" s="182"/>
      <c r="G78" s="202">
        <v>53.998364769631209</v>
      </c>
      <c r="H78" s="202">
        <v>65.437736574754297</v>
      </c>
      <c r="I78" s="202">
        <v>78.294515797066808</v>
      </c>
      <c r="L78" s="93"/>
    </row>
    <row r="79" spans="1:27" s="18" customFormat="1" ht="12.4">
      <c r="B79" s="419"/>
      <c r="C79" s="241" t="s">
        <v>261</v>
      </c>
      <c r="D79" s="425"/>
      <c r="E79" s="410"/>
      <c r="F79" s="182"/>
      <c r="G79" s="202">
        <v>0.18220021242741269</v>
      </c>
      <c r="H79" s="202">
        <v>3.4353060223309138</v>
      </c>
      <c r="I79" s="202">
        <v>11.491036016875723</v>
      </c>
      <c r="L79" s="93"/>
    </row>
    <row r="80" spans="1:27" s="18" customFormat="1" ht="12.4">
      <c r="B80" s="419"/>
      <c r="C80" s="241" t="s">
        <v>257</v>
      </c>
      <c r="D80" s="425"/>
      <c r="E80" s="410"/>
      <c r="F80" s="182"/>
      <c r="G80" s="202">
        <v>13.032505412971826</v>
      </c>
      <c r="H80" s="202">
        <v>21.7254305192351</v>
      </c>
      <c r="I80" s="202">
        <v>19.511538854455289</v>
      </c>
      <c r="L80" s="93"/>
    </row>
    <row r="81" spans="2:12" s="18" customFormat="1" ht="12.4">
      <c r="B81" s="419"/>
      <c r="C81" s="241" t="s">
        <v>161</v>
      </c>
      <c r="D81" s="425"/>
      <c r="E81" s="410"/>
      <c r="F81" s="182"/>
      <c r="G81" s="202">
        <v>15.962708368056587</v>
      </c>
      <c r="H81" s="202">
        <v>16.043473265485858</v>
      </c>
      <c r="I81" s="202">
        <v>12.77390920132968</v>
      </c>
      <c r="L81" s="93"/>
    </row>
    <row r="82" spans="2:12" s="18" customFormat="1" ht="12.4">
      <c r="B82" s="419"/>
      <c r="C82" s="241" t="s">
        <v>162</v>
      </c>
      <c r="D82" s="425"/>
      <c r="E82" s="410"/>
      <c r="F82" s="182"/>
      <c r="G82" s="202">
        <v>6.5567588596821027</v>
      </c>
      <c r="H82" s="202">
        <v>6.6197359495950767</v>
      </c>
      <c r="I82" s="202">
        <v>6.6995028867368607</v>
      </c>
      <c r="L82" s="93"/>
    </row>
    <row r="83" spans="2:12" s="18" customFormat="1" ht="12.4">
      <c r="B83" s="419"/>
      <c r="C83" s="241" t="s">
        <v>163</v>
      </c>
      <c r="D83" s="425"/>
      <c r="E83" s="410"/>
      <c r="F83" s="182"/>
      <c r="G83" s="202">
        <v>0.98792297635358117</v>
      </c>
      <c r="H83" s="202">
        <v>1.0315161651082234</v>
      </c>
      <c r="I83" s="202">
        <v>1.0558090067924109</v>
      </c>
      <c r="L83" s="93"/>
    </row>
    <row r="84" spans="2:12" s="18" customFormat="1" ht="12.4">
      <c r="B84" s="419"/>
      <c r="C84" s="246" t="s">
        <v>225</v>
      </c>
      <c r="D84" s="425"/>
      <c r="E84" s="410"/>
      <c r="F84" s="182"/>
      <c r="G84" s="247">
        <v>90.720460599122703</v>
      </c>
      <c r="H84" s="247">
        <v>114.29319849650949</v>
      </c>
      <c r="I84" s="247">
        <v>129.8263117632568</v>
      </c>
      <c r="L84" s="93"/>
    </row>
    <row r="85" spans="2:12" s="18" customFormat="1" ht="12.4">
      <c r="B85" s="420" t="s">
        <v>77</v>
      </c>
      <c r="C85" s="241" t="s">
        <v>161</v>
      </c>
      <c r="D85" s="425"/>
      <c r="E85" s="410"/>
      <c r="F85" s="182"/>
      <c r="G85" s="202">
        <v>15.369510236881789</v>
      </c>
      <c r="H85" s="202">
        <v>15.920595779679616</v>
      </c>
      <c r="I85" s="202">
        <v>12.406794332085205</v>
      </c>
      <c r="L85" s="93"/>
    </row>
    <row r="86" spans="2:12" s="18" customFormat="1" ht="12.4">
      <c r="B86" s="420"/>
      <c r="C86" s="241" t="s">
        <v>162</v>
      </c>
      <c r="D86" s="425"/>
      <c r="E86" s="410"/>
      <c r="F86" s="182"/>
      <c r="G86" s="202">
        <v>6.5567588554850307</v>
      </c>
      <c r="H86" s="202">
        <v>6.6197359453576921</v>
      </c>
      <c r="I86" s="202">
        <v>6.6995028824484173</v>
      </c>
      <c r="J86" s="93"/>
      <c r="L86" s="93"/>
    </row>
    <row r="87" spans="2:12" s="18" customFormat="1" ht="12.4">
      <c r="B87" s="420"/>
      <c r="C87" s="246" t="s">
        <v>225</v>
      </c>
      <c r="D87" s="425"/>
      <c r="E87" s="410"/>
      <c r="F87" s="182"/>
      <c r="G87" s="247">
        <v>21.926269092366816</v>
      </c>
      <c r="H87" s="247">
        <v>22.540331725037305</v>
      </c>
      <c r="I87" s="247">
        <v>19.106297214533623</v>
      </c>
    </row>
    <row r="88" spans="2:12" s="18" customFormat="1" ht="12.4"/>
    <row r="89" spans="2:12" s="18" customFormat="1" ht="12.4"/>
    <row r="90" spans="2:12" s="18" customFormat="1" ht="12.4" hidden="1"/>
    <row r="91" spans="2:12" s="18" customFormat="1" ht="12.4" hidden="1"/>
    <row r="92" spans="2:12" ht="12.4" hidden="1"/>
    <row r="93" spans="2:12" ht="12.4" hidden="1"/>
    <row r="94" spans="2:12" ht="12.4" hidden="1"/>
    <row r="95" spans="2:12" ht="12.4" hidden="1"/>
    <row r="96" spans="2:12" ht="12.4" hidden="1"/>
    <row r="97" ht="12.4" hidden="1"/>
    <row r="98" ht="12.4" hidden="1"/>
    <row r="99" ht="12.4" hidden="1"/>
    <row r="100" ht="12.4" hidden="1"/>
    <row r="101" ht="12.4" hidden="1"/>
    <row r="102" ht="12.4" hidden="1"/>
    <row r="103" ht="12.4" hidden="1"/>
    <row r="104" ht="12.4" hidden="1"/>
    <row r="105" ht="12.4" hidden="1"/>
    <row r="106" ht="12.4" hidden="1"/>
    <row r="107" ht="12.4" hidden="1"/>
    <row r="108" ht="12.4" hidden="1"/>
    <row r="109" ht="12.4" hidden="1"/>
    <row r="110" ht="12.4" hidden="1"/>
    <row r="111" ht="12.4" hidden="1"/>
    <row r="112" ht="12.4" hidden="1"/>
    <row r="113" ht="12.4" hidden="1"/>
    <row r="114" ht="12.4" hidden="1"/>
    <row r="115" ht="12.4" hidden="1"/>
    <row r="116" ht="12.4" hidden="1"/>
  </sheetData>
  <mergeCells count="30">
    <mergeCell ref="B51:B56"/>
    <mergeCell ref="E51:E64"/>
    <mergeCell ref="B57:B62"/>
    <mergeCell ref="B63:B64"/>
    <mergeCell ref="B71:B77"/>
    <mergeCell ref="D71:D87"/>
    <mergeCell ref="E71:E87"/>
    <mergeCell ref="B78:B84"/>
    <mergeCell ref="B85:B87"/>
    <mergeCell ref="B46:B50"/>
    <mergeCell ref="C46:C50"/>
    <mergeCell ref="D46:D50"/>
    <mergeCell ref="E46:E47"/>
    <mergeCell ref="G46:N46"/>
    <mergeCell ref="P46:Z46"/>
    <mergeCell ref="G47:N47"/>
    <mergeCell ref="P47:Z47"/>
    <mergeCell ref="P9:Z9"/>
    <mergeCell ref="G10:N10"/>
    <mergeCell ref="P10:Z10"/>
    <mergeCell ref="B14:B27"/>
    <mergeCell ref="D14:D42"/>
    <mergeCell ref="E14:E42"/>
    <mergeCell ref="B28:B41"/>
    <mergeCell ref="B3:I3"/>
    <mergeCell ref="B9:B13"/>
    <mergeCell ref="C9:C13"/>
    <mergeCell ref="D9:D13"/>
    <mergeCell ref="E9:E10"/>
    <mergeCell ref="G9:N9"/>
  </mergeCells>
  <pageMargins left="0.70000000000000007" right="0.70000000000000007" top="0.75" bottom="0.75" header="0.30000000000000004" footer="0.30000000000000004"/>
  <pageSetup paperSize="9" fitToWidth="0" fitToHeight="0"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84"/>
  <sheetViews>
    <sheetView workbookViewId="0"/>
  </sheetViews>
  <sheetFormatPr defaultColWidth="0" defaultRowHeight="13.5" zeroHeight="1"/>
  <cols>
    <col min="1" max="1" width="9" style="196" customWidth="1"/>
    <col min="2" max="2" width="21.3515625" style="196" customWidth="1"/>
    <col min="3" max="3" width="13.17578125" style="196" customWidth="1"/>
    <col min="4" max="4" width="11.46875" style="196" customWidth="1"/>
    <col min="5" max="5" width="19.703125" style="196" customWidth="1"/>
    <col min="6" max="6" width="25.1171875" style="196" customWidth="1"/>
    <col min="7" max="7" width="2.46875" style="196" customWidth="1"/>
    <col min="8" max="15" width="15.64453125" style="196" customWidth="1"/>
    <col min="16" max="16" width="2.46875" style="196" customWidth="1"/>
    <col min="17" max="27" width="15.64453125" style="196" customWidth="1"/>
    <col min="28" max="28" width="9" style="196" customWidth="1"/>
    <col min="29" max="29" width="0" style="196" hidden="1" customWidth="1"/>
    <col min="30" max="16384" width="0" style="196" hidden="1"/>
  </cols>
  <sheetData>
    <row r="1" spans="1:28" s="248" customFormat="1" ht="12.5" customHeight="1"/>
    <row r="2" spans="1:28" s="248" customFormat="1" ht="18.5" customHeight="1">
      <c r="B2" s="170" t="s">
        <v>262</v>
      </c>
      <c r="C2" s="170"/>
      <c r="D2" s="170"/>
      <c r="E2" s="170"/>
    </row>
    <row r="3" spans="1:28" s="248" customFormat="1" ht="25.45" customHeight="1">
      <c r="B3" s="426" t="s">
        <v>263</v>
      </c>
      <c r="C3" s="426"/>
      <c r="D3" s="426"/>
      <c r="E3" s="426"/>
      <c r="F3" s="426"/>
      <c r="G3" s="426"/>
      <c r="H3" s="426"/>
      <c r="I3" s="426"/>
      <c r="J3" s="426"/>
      <c r="K3" s="426"/>
      <c r="L3" s="249"/>
      <c r="M3" s="249"/>
      <c r="N3" s="249"/>
      <c r="O3" s="249"/>
      <c r="P3" s="249"/>
      <c r="Q3" s="249"/>
      <c r="R3" s="249"/>
    </row>
    <row r="4" spans="1:28" s="248" customFormat="1" ht="16.25" customHeight="1">
      <c r="B4" s="173"/>
      <c r="C4" s="173"/>
      <c r="D4" s="173"/>
      <c r="E4" s="173"/>
      <c r="F4" s="173"/>
      <c r="G4" s="250"/>
      <c r="H4" s="250"/>
      <c r="J4" s="249"/>
      <c r="K4" s="249"/>
      <c r="L4" s="249"/>
      <c r="M4" s="249"/>
      <c r="N4" s="249"/>
      <c r="O4" s="249"/>
      <c r="P4" s="249"/>
      <c r="Q4" s="249"/>
      <c r="R4" s="249"/>
    </row>
    <row r="5" spans="1:28" s="71" customFormat="1" ht="11.25"/>
    <row r="6" spans="1:28" s="232" customFormat="1" ht="12.4">
      <c r="B6" s="227" t="s">
        <v>264</v>
      </c>
    </row>
    <row r="7" spans="1:28" s="71" customFormat="1" ht="11.25">
      <c r="B7" s="251"/>
    </row>
    <row r="8" spans="1:28" s="71" customFormat="1" ht="11.25"/>
    <row r="9" spans="1:28" s="179" customFormat="1" ht="11.25">
      <c r="A9" s="71"/>
      <c r="B9" s="427" t="s">
        <v>234</v>
      </c>
      <c r="C9" s="427" t="s">
        <v>179</v>
      </c>
      <c r="D9" s="402" t="s">
        <v>235</v>
      </c>
      <c r="E9" s="392" t="s">
        <v>183</v>
      </c>
      <c r="F9" s="393"/>
      <c r="G9" s="182"/>
      <c r="H9" s="405" t="s">
        <v>184</v>
      </c>
      <c r="I9" s="405"/>
      <c r="J9" s="405"/>
      <c r="K9" s="405"/>
      <c r="L9" s="405"/>
      <c r="M9" s="405"/>
      <c r="N9" s="405"/>
      <c r="O9" s="405"/>
      <c r="P9" s="182"/>
      <c r="Q9" s="405" t="s">
        <v>185</v>
      </c>
      <c r="R9" s="405"/>
      <c r="S9" s="405"/>
      <c r="T9" s="405"/>
      <c r="U9" s="405"/>
      <c r="V9" s="405"/>
      <c r="W9" s="405"/>
      <c r="X9" s="405"/>
      <c r="Y9" s="405"/>
      <c r="Z9" s="405"/>
      <c r="AA9" s="405"/>
      <c r="AB9" s="71"/>
    </row>
    <row r="10" spans="1:28" s="179" customFormat="1" ht="11.25" customHeight="1">
      <c r="A10" s="71"/>
      <c r="B10" s="427"/>
      <c r="C10" s="427"/>
      <c r="D10" s="402"/>
      <c r="E10" s="392"/>
      <c r="F10" s="393"/>
      <c r="G10" s="182"/>
      <c r="H10" s="390" t="s">
        <v>186</v>
      </c>
      <c r="I10" s="390"/>
      <c r="J10" s="390"/>
      <c r="K10" s="390"/>
      <c r="L10" s="390"/>
      <c r="M10" s="390"/>
      <c r="N10" s="390"/>
      <c r="O10" s="390"/>
      <c r="P10" s="182"/>
      <c r="Q10" s="406" t="s">
        <v>187</v>
      </c>
      <c r="R10" s="406"/>
      <c r="S10" s="406"/>
      <c r="T10" s="406"/>
      <c r="U10" s="406"/>
      <c r="V10" s="406"/>
      <c r="W10" s="406"/>
      <c r="X10" s="406"/>
      <c r="Y10" s="406"/>
      <c r="Z10" s="406"/>
      <c r="AA10" s="406"/>
      <c r="AB10" s="71"/>
    </row>
    <row r="11" spans="1:28" s="179" customFormat="1" ht="25.5" customHeight="1">
      <c r="A11" s="71"/>
      <c r="B11" s="427"/>
      <c r="C11" s="427"/>
      <c r="D11" s="402"/>
      <c r="E11" s="392"/>
      <c r="F11" s="183" t="s">
        <v>188</v>
      </c>
      <c r="G11" s="182"/>
      <c r="H11" s="184" t="s">
        <v>103</v>
      </c>
      <c r="I11" s="184" t="s">
        <v>105</v>
      </c>
      <c r="J11" s="184" t="s">
        <v>106</v>
      </c>
      <c r="K11" s="184" t="s">
        <v>107</v>
      </c>
      <c r="L11" s="184" t="s">
        <v>108</v>
      </c>
      <c r="M11" s="185" t="s">
        <v>109</v>
      </c>
      <c r="N11" s="184" t="s">
        <v>110</v>
      </c>
      <c r="O11" s="184" t="s">
        <v>111</v>
      </c>
      <c r="P11" s="182"/>
      <c r="Q11" s="85" t="s">
        <v>112</v>
      </c>
      <c r="R11" s="181" t="s">
        <v>73</v>
      </c>
      <c r="S11" s="181" t="s">
        <v>113</v>
      </c>
      <c r="T11" s="186" t="s">
        <v>114</v>
      </c>
      <c r="U11" s="181" t="s">
        <v>115</v>
      </c>
      <c r="V11" s="181" t="s">
        <v>116</v>
      </c>
      <c r="W11" s="181" t="s">
        <v>117</v>
      </c>
      <c r="X11" s="181" t="s">
        <v>118</v>
      </c>
      <c r="Y11" s="181" t="s">
        <v>119</v>
      </c>
      <c r="Z11" s="181" t="s">
        <v>120</v>
      </c>
      <c r="AA11" s="181" t="s">
        <v>121</v>
      </c>
      <c r="AB11" s="71"/>
    </row>
    <row r="12" spans="1:28" s="179" customFormat="1" ht="15" customHeight="1">
      <c r="A12" s="71"/>
      <c r="B12" s="427"/>
      <c r="C12" s="427"/>
      <c r="D12" s="402"/>
      <c r="E12" s="392"/>
      <c r="F12" s="183" t="s">
        <v>189</v>
      </c>
      <c r="G12" s="182"/>
      <c r="H12" s="187" t="s">
        <v>190</v>
      </c>
      <c r="I12" s="187" t="s">
        <v>191</v>
      </c>
      <c r="J12" s="187" t="s">
        <v>192</v>
      </c>
      <c r="K12" s="187" t="s">
        <v>193</v>
      </c>
      <c r="L12" s="187" t="s">
        <v>194</v>
      </c>
      <c r="M12" s="188" t="s">
        <v>195</v>
      </c>
      <c r="N12" s="187" t="s">
        <v>196</v>
      </c>
      <c r="O12" s="187" t="s">
        <v>197</v>
      </c>
      <c r="P12" s="182"/>
      <c r="Q12" s="187" t="s">
        <v>198</v>
      </c>
      <c r="R12" s="187" t="s">
        <v>199</v>
      </c>
      <c r="S12" s="187" t="s">
        <v>200</v>
      </c>
      <c r="T12" s="189" t="s">
        <v>201</v>
      </c>
      <c r="U12" s="187" t="s">
        <v>202</v>
      </c>
      <c r="V12" s="187" t="s">
        <v>203</v>
      </c>
      <c r="W12" s="187" t="s">
        <v>204</v>
      </c>
      <c r="X12" s="187" t="s">
        <v>205</v>
      </c>
      <c r="Y12" s="187" t="s">
        <v>206</v>
      </c>
      <c r="Z12" s="187" t="s">
        <v>207</v>
      </c>
      <c r="AA12" s="187" t="s">
        <v>208</v>
      </c>
      <c r="AB12" s="71"/>
    </row>
    <row r="13" spans="1:28" s="179" customFormat="1" ht="15" customHeight="1">
      <c r="A13" s="71"/>
      <c r="B13" s="427"/>
      <c r="C13" s="427"/>
      <c r="D13" s="402"/>
      <c r="E13" s="392"/>
      <c r="F13" s="244" t="s">
        <v>209</v>
      </c>
      <c r="G13" s="182"/>
      <c r="H13" s="181" t="s">
        <v>210</v>
      </c>
      <c r="I13" s="181" t="s">
        <v>210</v>
      </c>
      <c r="J13" s="181" t="s">
        <v>211</v>
      </c>
      <c r="K13" s="181" t="s">
        <v>211</v>
      </c>
      <c r="L13" s="181" t="s">
        <v>212</v>
      </c>
      <c r="M13" s="235" t="s">
        <v>212</v>
      </c>
      <c r="N13" s="181" t="s">
        <v>213</v>
      </c>
      <c r="O13" s="181" t="s">
        <v>213</v>
      </c>
      <c r="P13" s="182"/>
      <c r="Q13" s="181" t="s">
        <v>214</v>
      </c>
      <c r="R13" s="181" t="s">
        <v>215</v>
      </c>
      <c r="S13" s="181" t="s">
        <v>215</v>
      </c>
      <c r="T13" s="186" t="s">
        <v>216</v>
      </c>
      <c r="U13" s="181" t="s">
        <v>216</v>
      </c>
      <c r="V13" s="181" t="s">
        <v>217</v>
      </c>
      <c r="W13" s="181" t="s">
        <v>217</v>
      </c>
      <c r="X13" s="181" t="s">
        <v>218</v>
      </c>
      <c r="Y13" s="181" t="s">
        <v>218</v>
      </c>
      <c r="Z13" s="181" t="s">
        <v>219</v>
      </c>
      <c r="AA13" s="181" t="s">
        <v>219</v>
      </c>
      <c r="AB13" s="71"/>
    </row>
    <row r="14" spans="1:28" s="179" customFormat="1" ht="12.5" customHeight="1">
      <c r="A14" s="71"/>
      <c r="B14" s="428" t="s">
        <v>240</v>
      </c>
      <c r="C14" s="429" t="s">
        <v>265</v>
      </c>
      <c r="D14" s="408" t="s">
        <v>241</v>
      </c>
      <c r="E14" s="252" t="s">
        <v>93</v>
      </c>
      <c r="F14" s="410"/>
      <c r="G14" s="182"/>
      <c r="H14" s="192">
        <v>17.118500000000001</v>
      </c>
      <c r="I14" s="192">
        <v>17.118500000000001</v>
      </c>
      <c r="J14" s="192">
        <v>16.753500000000003</v>
      </c>
      <c r="K14" s="192">
        <v>16.753500000000003</v>
      </c>
      <c r="L14" s="192">
        <v>17.118499999999997</v>
      </c>
      <c r="M14" s="192">
        <v>17.118499999999997</v>
      </c>
      <c r="N14" s="192">
        <v>16.169499999999999</v>
      </c>
      <c r="O14" s="192">
        <v>16.169499999999999</v>
      </c>
      <c r="P14" s="182"/>
      <c r="Q14" s="192">
        <v>16.169499999999999</v>
      </c>
      <c r="R14" s="192">
        <v>17.775500000000001</v>
      </c>
      <c r="S14" s="192">
        <v>17.775500000000001</v>
      </c>
      <c r="T14" s="192">
        <v>17.666</v>
      </c>
      <c r="U14" s="192">
        <v>17.666</v>
      </c>
      <c r="V14" s="192" t="s">
        <v>132</v>
      </c>
      <c r="W14" s="192" t="s">
        <v>132</v>
      </c>
      <c r="X14" s="192" t="s">
        <v>132</v>
      </c>
      <c r="Y14" s="192" t="s">
        <v>132</v>
      </c>
      <c r="Z14" s="192" t="s">
        <v>132</v>
      </c>
      <c r="AA14" s="192" t="s">
        <v>132</v>
      </c>
      <c r="AB14" s="71"/>
    </row>
    <row r="15" spans="1:28" s="179" customFormat="1" ht="11.25">
      <c r="A15" s="71"/>
      <c r="B15" s="428"/>
      <c r="C15" s="429"/>
      <c r="D15" s="408"/>
      <c r="E15" s="252" t="s">
        <v>94</v>
      </c>
      <c r="F15" s="410"/>
      <c r="G15" s="182"/>
      <c r="H15" s="192">
        <v>9.5265000000000004</v>
      </c>
      <c r="I15" s="192">
        <v>9.5265000000000004</v>
      </c>
      <c r="J15" s="192">
        <v>16.351999999999997</v>
      </c>
      <c r="K15" s="192">
        <v>16.351999999999997</v>
      </c>
      <c r="L15" s="192">
        <v>11.388</v>
      </c>
      <c r="M15" s="192">
        <v>11.388</v>
      </c>
      <c r="N15" s="192">
        <v>12.0815</v>
      </c>
      <c r="O15" s="192">
        <v>12.0815</v>
      </c>
      <c r="P15" s="182"/>
      <c r="Q15" s="192">
        <v>12.0815</v>
      </c>
      <c r="R15" s="192">
        <v>11.351499999999998</v>
      </c>
      <c r="S15" s="192">
        <v>11.351499999999998</v>
      </c>
      <c r="T15" s="192">
        <v>12.227499999999999</v>
      </c>
      <c r="U15" s="192">
        <v>12.227499999999999</v>
      </c>
      <c r="V15" s="192" t="s">
        <v>132</v>
      </c>
      <c r="W15" s="192" t="s">
        <v>132</v>
      </c>
      <c r="X15" s="192" t="s">
        <v>132</v>
      </c>
      <c r="Y15" s="192" t="s">
        <v>132</v>
      </c>
      <c r="Z15" s="192" t="s">
        <v>132</v>
      </c>
      <c r="AA15" s="192" t="s">
        <v>132</v>
      </c>
      <c r="AB15" s="71"/>
    </row>
    <row r="16" spans="1:28" s="179" customFormat="1" ht="11.25">
      <c r="A16" s="71"/>
      <c r="B16" s="428"/>
      <c r="C16" s="429"/>
      <c r="D16" s="408"/>
      <c r="E16" s="252" t="s">
        <v>91</v>
      </c>
      <c r="F16" s="410"/>
      <c r="G16" s="182"/>
      <c r="H16" s="192">
        <v>16.096500000000002</v>
      </c>
      <c r="I16" s="192">
        <v>16.096500000000002</v>
      </c>
      <c r="J16" s="192">
        <v>23.7469</v>
      </c>
      <c r="K16" s="192">
        <v>23.7469</v>
      </c>
      <c r="L16" s="192">
        <v>14.855500000000001</v>
      </c>
      <c r="M16" s="192">
        <v>14.855500000000001</v>
      </c>
      <c r="N16" s="192">
        <v>15.439500000000001</v>
      </c>
      <c r="O16" s="192">
        <v>15.439500000000001</v>
      </c>
      <c r="P16" s="182"/>
      <c r="Q16" s="192">
        <v>15.439500000000001</v>
      </c>
      <c r="R16" s="192">
        <v>14.892000000000001</v>
      </c>
      <c r="S16" s="192">
        <v>14.892000000000001</v>
      </c>
      <c r="T16" s="192">
        <v>15.0015</v>
      </c>
      <c r="U16" s="192">
        <v>15.0015</v>
      </c>
      <c r="V16" s="192" t="s">
        <v>132</v>
      </c>
      <c r="W16" s="192" t="s">
        <v>132</v>
      </c>
      <c r="X16" s="192" t="s">
        <v>132</v>
      </c>
      <c r="Y16" s="192" t="s">
        <v>132</v>
      </c>
      <c r="Z16" s="192" t="s">
        <v>132</v>
      </c>
      <c r="AA16" s="192" t="s">
        <v>132</v>
      </c>
      <c r="AB16" s="71"/>
    </row>
    <row r="17" spans="1:28" s="179" customFormat="1" ht="11.25">
      <c r="A17" s="71"/>
      <c r="B17" s="428"/>
      <c r="C17" s="429"/>
      <c r="D17" s="408"/>
      <c r="E17" s="252" t="s">
        <v>90</v>
      </c>
      <c r="F17" s="410"/>
      <c r="G17" s="182"/>
      <c r="H17" s="192">
        <v>19.293899999999997</v>
      </c>
      <c r="I17" s="192">
        <v>19.293899999999997</v>
      </c>
      <c r="J17" s="192">
        <v>14.818999999999999</v>
      </c>
      <c r="K17" s="192">
        <v>14.818999999999999</v>
      </c>
      <c r="L17" s="192">
        <v>15.184000000000001</v>
      </c>
      <c r="M17" s="192">
        <v>15.184000000000001</v>
      </c>
      <c r="N17" s="192">
        <v>13.468499999999999</v>
      </c>
      <c r="O17" s="192">
        <v>13.468499999999999</v>
      </c>
      <c r="P17" s="182"/>
      <c r="Q17" s="192">
        <v>13.468499999999999</v>
      </c>
      <c r="R17" s="192">
        <v>13.432</v>
      </c>
      <c r="S17" s="192">
        <v>13.432</v>
      </c>
      <c r="T17" s="192">
        <v>11.351499999999998</v>
      </c>
      <c r="U17" s="192">
        <v>11.351499999999998</v>
      </c>
      <c r="V17" s="192" t="s">
        <v>132</v>
      </c>
      <c r="W17" s="192" t="s">
        <v>132</v>
      </c>
      <c r="X17" s="192" t="s">
        <v>132</v>
      </c>
      <c r="Y17" s="192" t="s">
        <v>132</v>
      </c>
      <c r="Z17" s="192" t="s">
        <v>132</v>
      </c>
      <c r="AA17" s="192" t="s">
        <v>132</v>
      </c>
      <c r="AB17" s="71"/>
    </row>
    <row r="18" spans="1:28" s="179" customFormat="1" ht="11.25">
      <c r="A18" s="71"/>
      <c r="B18" s="428"/>
      <c r="C18" s="429"/>
      <c r="D18" s="408"/>
      <c r="E18" s="252" t="s">
        <v>95</v>
      </c>
      <c r="F18" s="410"/>
      <c r="G18" s="182"/>
      <c r="H18" s="192">
        <v>12.555999999999999</v>
      </c>
      <c r="I18" s="192">
        <v>12.555999999999999</v>
      </c>
      <c r="J18" s="192">
        <v>19.491</v>
      </c>
      <c r="K18" s="192">
        <v>19.491</v>
      </c>
      <c r="L18" s="192">
        <v>14.234999999999999</v>
      </c>
      <c r="M18" s="192">
        <v>14.234999999999999</v>
      </c>
      <c r="N18" s="192">
        <v>15.658499999999998</v>
      </c>
      <c r="O18" s="192">
        <v>15.658499999999998</v>
      </c>
      <c r="P18" s="182"/>
      <c r="Q18" s="192">
        <v>15.658499999999998</v>
      </c>
      <c r="R18" s="192">
        <v>15.402999999999999</v>
      </c>
      <c r="S18" s="192">
        <v>15.402999999999999</v>
      </c>
      <c r="T18" s="192">
        <v>17.155000000000001</v>
      </c>
      <c r="U18" s="192">
        <v>17.155000000000001</v>
      </c>
      <c r="V18" s="192" t="s">
        <v>132</v>
      </c>
      <c r="W18" s="192" t="s">
        <v>132</v>
      </c>
      <c r="X18" s="192" t="s">
        <v>132</v>
      </c>
      <c r="Y18" s="192" t="s">
        <v>132</v>
      </c>
      <c r="Z18" s="192" t="s">
        <v>132</v>
      </c>
      <c r="AA18" s="192" t="s">
        <v>132</v>
      </c>
      <c r="AB18" s="71"/>
    </row>
    <row r="19" spans="1:28" s="179" customFormat="1" ht="11.25">
      <c r="A19" s="71"/>
      <c r="B19" s="428"/>
      <c r="C19" s="429"/>
      <c r="D19" s="408"/>
      <c r="E19" s="252" t="s">
        <v>85</v>
      </c>
      <c r="F19" s="410"/>
      <c r="G19" s="182"/>
      <c r="H19" s="192">
        <v>29.9665</v>
      </c>
      <c r="I19" s="192">
        <v>29.9665</v>
      </c>
      <c r="J19" s="192">
        <v>19.564</v>
      </c>
      <c r="K19" s="192">
        <v>19.564</v>
      </c>
      <c r="L19" s="192">
        <v>17.848499999999998</v>
      </c>
      <c r="M19" s="192">
        <v>17.848499999999998</v>
      </c>
      <c r="N19" s="192">
        <v>19.637</v>
      </c>
      <c r="O19" s="192">
        <v>19.637</v>
      </c>
      <c r="P19" s="182"/>
      <c r="Q19" s="192">
        <v>19.637</v>
      </c>
      <c r="R19" s="192">
        <v>20.330500000000001</v>
      </c>
      <c r="S19" s="192">
        <v>20.330500000000001</v>
      </c>
      <c r="T19" s="192">
        <v>24.418500000000005</v>
      </c>
      <c r="U19" s="192">
        <v>24.418500000000005</v>
      </c>
      <c r="V19" s="192" t="s">
        <v>132</v>
      </c>
      <c r="W19" s="192" t="s">
        <v>132</v>
      </c>
      <c r="X19" s="192" t="s">
        <v>132</v>
      </c>
      <c r="Y19" s="192" t="s">
        <v>132</v>
      </c>
      <c r="Z19" s="192" t="s">
        <v>132</v>
      </c>
      <c r="AA19" s="192" t="s">
        <v>132</v>
      </c>
      <c r="AB19" s="71"/>
    </row>
    <row r="20" spans="1:28" s="179" customFormat="1" ht="11.25">
      <c r="A20" s="71"/>
      <c r="B20" s="428"/>
      <c r="C20" s="429"/>
      <c r="D20" s="408"/>
      <c r="E20" s="252" t="s">
        <v>84</v>
      </c>
      <c r="F20" s="410"/>
      <c r="G20" s="182"/>
      <c r="H20" s="192">
        <v>17.227999999999998</v>
      </c>
      <c r="I20" s="192">
        <v>17.227999999999998</v>
      </c>
      <c r="J20" s="192">
        <v>11.753</v>
      </c>
      <c r="K20" s="192">
        <v>11.753</v>
      </c>
      <c r="L20" s="192">
        <v>11.4245</v>
      </c>
      <c r="M20" s="192">
        <v>11.4245</v>
      </c>
      <c r="N20" s="192">
        <v>12.0815</v>
      </c>
      <c r="O20" s="192">
        <v>12.0815</v>
      </c>
      <c r="P20" s="182"/>
      <c r="Q20" s="192">
        <v>12.0815</v>
      </c>
      <c r="R20" s="192">
        <v>13.176499999999999</v>
      </c>
      <c r="S20" s="192">
        <v>13.176499999999999</v>
      </c>
      <c r="T20" s="192">
        <v>14.308</v>
      </c>
      <c r="U20" s="192">
        <v>14.308</v>
      </c>
      <c r="V20" s="192" t="s">
        <v>132</v>
      </c>
      <c r="W20" s="192" t="s">
        <v>132</v>
      </c>
      <c r="X20" s="192" t="s">
        <v>132</v>
      </c>
      <c r="Y20" s="192" t="s">
        <v>132</v>
      </c>
      <c r="Z20" s="192" t="s">
        <v>132</v>
      </c>
      <c r="AA20" s="192" t="s">
        <v>132</v>
      </c>
      <c r="AB20" s="71"/>
    </row>
    <row r="21" spans="1:28" s="179" customFormat="1" ht="11.25">
      <c r="A21" s="71"/>
      <c r="B21" s="428"/>
      <c r="C21" s="429"/>
      <c r="D21" s="408"/>
      <c r="E21" s="252" t="s">
        <v>88</v>
      </c>
      <c r="F21" s="410"/>
      <c r="G21" s="182"/>
      <c r="H21" s="192">
        <v>11.753000000000002</v>
      </c>
      <c r="I21" s="192">
        <v>11.753000000000002</v>
      </c>
      <c r="J21" s="192">
        <v>10.621500000000001</v>
      </c>
      <c r="K21" s="192">
        <v>10.621500000000001</v>
      </c>
      <c r="L21" s="192">
        <v>11.095999999999998</v>
      </c>
      <c r="M21" s="192">
        <v>11.095999999999998</v>
      </c>
      <c r="N21" s="192">
        <v>10.804</v>
      </c>
      <c r="O21" s="192">
        <v>10.804</v>
      </c>
      <c r="P21" s="182"/>
      <c r="Q21" s="192">
        <v>10.804</v>
      </c>
      <c r="R21" s="192">
        <v>11.315</v>
      </c>
      <c r="S21" s="192">
        <v>11.315</v>
      </c>
      <c r="T21" s="192">
        <v>12.811499999999999</v>
      </c>
      <c r="U21" s="192">
        <v>12.811499999999999</v>
      </c>
      <c r="V21" s="192" t="s">
        <v>132</v>
      </c>
      <c r="W21" s="192" t="s">
        <v>132</v>
      </c>
      <c r="X21" s="192" t="s">
        <v>132</v>
      </c>
      <c r="Y21" s="192" t="s">
        <v>132</v>
      </c>
      <c r="Z21" s="192" t="s">
        <v>132</v>
      </c>
      <c r="AA21" s="192" t="s">
        <v>132</v>
      </c>
      <c r="AB21" s="71"/>
    </row>
    <row r="22" spans="1:28" s="179" customFormat="1" ht="11.25">
      <c r="A22" s="71"/>
      <c r="B22" s="428"/>
      <c r="C22" s="429"/>
      <c r="D22" s="408"/>
      <c r="E22" s="252" t="s">
        <v>92</v>
      </c>
      <c r="F22" s="410"/>
      <c r="G22" s="182"/>
      <c r="H22" s="192">
        <v>17.118500000000001</v>
      </c>
      <c r="I22" s="192">
        <v>17.118500000000001</v>
      </c>
      <c r="J22" s="192">
        <v>24.9879</v>
      </c>
      <c r="K22" s="192">
        <v>24.9879</v>
      </c>
      <c r="L22" s="192">
        <v>16.461499999999997</v>
      </c>
      <c r="M22" s="192">
        <v>16.461499999999997</v>
      </c>
      <c r="N22" s="192">
        <v>16.169499999999999</v>
      </c>
      <c r="O22" s="192">
        <v>16.169499999999999</v>
      </c>
      <c r="P22" s="182"/>
      <c r="Q22" s="192">
        <v>16.169499999999999</v>
      </c>
      <c r="R22" s="192">
        <v>16.972500000000004</v>
      </c>
      <c r="S22" s="192">
        <v>16.972500000000004</v>
      </c>
      <c r="T22" s="192">
        <v>17.666</v>
      </c>
      <c r="U22" s="192">
        <v>17.666</v>
      </c>
      <c r="V22" s="192" t="s">
        <v>132</v>
      </c>
      <c r="W22" s="192" t="s">
        <v>132</v>
      </c>
      <c r="X22" s="192" t="s">
        <v>132</v>
      </c>
      <c r="Y22" s="192" t="s">
        <v>132</v>
      </c>
      <c r="Z22" s="192" t="s">
        <v>132</v>
      </c>
      <c r="AA22" s="192" t="s">
        <v>132</v>
      </c>
      <c r="AB22" s="71"/>
    </row>
    <row r="23" spans="1:28" s="179" customFormat="1" ht="11.25">
      <c r="A23" s="71"/>
      <c r="B23" s="428"/>
      <c r="C23" s="429"/>
      <c r="D23" s="408"/>
      <c r="E23" s="252" t="s">
        <v>97</v>
      </c>
      <c r="F23" s="410"/>
      <c r="G23" s="182"/>
      <c r="H23" s="192">
        <v>14.490500000000003</v>
      </c>
      <c r="I23" s="192">
        <v>14.490500000000003</v>
      </c>
      <c r="J23" s="192">
        <v>20.293999999999997</v>
      </c>
      <c r="K23" s="192">
        <v>20.293999999999997</v>
      </c>
      <c r="L23" s="192">
        <v>16.206000000000003</v>
      </c>
      <c r="M23" s="192">
        <v>16.206000000000003</v>
      </c>
      <c r="N23" s="192">
        <v>16.716999999999999</v>
      </c>
      <c r="O23" s="192">
        <v>16.716999999999999</v>
      </c>
      <c r="P23" s="182"/>
      <c r="Q23" s="192">
        <v>16.716999999999999</v>
      </c>
      <c r="R23" s="192">
        <v>15.9505</v>
      </c>
      <c r="S23" s="192">
        <v>15.9505</v>
      </c>
      <c r="T23" s="192">
        <v>16.023499999999999</v>
      </c>
      <c r="U23" s="192">
        <v>16.023499999999999</v>
      </c>
      <c r="V23" s="192" t="s">
        <v>132</v>
      </c>
      <c r="W23" s="192" t="s">
        <v>132</v>
      </c>
      <c r="X23" s="192" t="s">
        <v>132</v>
      </c>
      <c r="Y23" s="192" t="s">
        <v>132</v>
      </c>
      <c r="Z23" s="192" t="s">
        <v>132</v>
      </c>
      <c r="AA23" s="192" t="s">
        <v>132</v>
      </c>
      <c r="AB23" s="71"/>
    </row>
    <row r="24" spans="1:28" s="179" customFormat="1" ht="11.25">
      <c r="A24" s="71"/>
      <c r="B24" s="428"/>
      <c r="C24" s="429"/>
      <c r="D24" s="408"/>
      <c r="E24" s="252" t="s">
        <v>96</v>
      </c>
      <c r="F24" s="410"/>
      <c r="G24" s="182"/>
      <c r="H24" s="192">
        <v>16.643999999999998</v>
      </c>
      <c r="I24" s="192">
        <v>16.643999999999998</v>
      </c>
      <c r="J24" s="192">
        <v>22.191999999999997</v>
      </c>
      <c r="K24" s="192">
        <v>22.191999999999997</v>
      </c>
      <c r="L24" s="192">
        <v>17.009</v>
      </c>
      <c r="M24" s="192">
        <v>17.009</v>
      </c>
      <c r="N24" s="192">
        <v>19.162500000000001</v>
      </c>
      <c r="O24" s="192">
        <v>19.162500000000001</v>
      </c>
      <c r="P24" s="182"/>
      <c r="Q24" s="192">
        <v>19.162500000000001</v>
      </c>
      <c r="R24" s="192">
        <v>18.614999999999998</v>
      </c>
      <c r="S24" s="192">
        <v>18.614999999999998</v>
      </c>
      <c r="T24" s="192">
        <v>17.957999999999998</v>
      </c>
      <c r="U24" s="192">
        <v>17.957999999999998</v>
      </c>
      <c r="V24" s="192" t="s">
        <v>132</v>
      </c>
      <c r="W24" s="192" t="s">
        <v>132</v>
      </c>
      <c r="X24" s="192" t="s">
        <v>132</v>
      </c>
      <c r="Y24" s="192" t="s">
        <v>132</v>
      </c>
      <c r="Z24" s="192" t="s">
        <v>132</v>
      </c>
      <c r="AA24" s="192" t="s">
        <v>132</v>
      </c>
      <c r="AB24" s="71"/>
    </row>
    <row r="25" spans="1:28" s="179" customFormat="1" ht="11.25">
      <c r="A25" s="71"/>
      <c r="B25" s="428"/>
      <c r="C25" s="429"/>
      <c r="D25" s="408"/>
      <c r="E25" s="252" t="s">
        <v>86</v>
      </c>
      <c r="F25" s="410"/>
      <c r="G25" s="182"/>
      <c r="H25" s="192">
        <v>25.367499999999996</v>
      </c>
      <c r="I25" s="192">
        <v>25.367499999999996</v>
      </c>
      <c r="J25" s="192">
        <v>19.381500000000003</v>
      </c>
      <c r="K25" s="192">
        <v>19.381500000000003</v>
      </c>
      <c r="L25" s="192">
        <v>18.651500000000002</v>
      </c>
      <c r="M25" s="192">
        <v>18.651500000000002</v>
      </c>
      <c r="N25" s="192">
        <v>18.906999999999996</v>
      </c>
      <c r="O25" s="192">
        <v>18.906999999999996</v>
      </c>
      <c r="P25" s="182"/>
      <c r="Q25" s="192">
        <v>18.906999999999996</v>
      </c>
      <c r="R25" s="192">
        <v>21.097000000000001</v>
      </c>
      <c r="S25" s="192">
        <v>21.097000000000001</v>
      </c>
      <c r="T25" s="192">
        <v>24.856499999999997</v>
      </c>
      <c r="U25" s="192">
        <v>24.856499999999997</v>
      </c>
      <c r="V25" s="192" t="s">
        <v>132</v>
      </c>
      <c r="W25" s="192" t="s">
        <v>132</v>
      </c>
      <c r="X25" s="192" t="s">
        <v>132</v>
      </c>
      <c r="Y25" s="192" t="s">
        <v>132</v>
      </c>
      <c r="Z25" s="192" t="s">
        <v>132</v>
      </c>
      <c r="AA25" s="192" t="s">
        <v>132</v>
      </c>
      <c r="AB25" s="71"/>
    </row>
    <row r="26" spans="1:28" s="179" customFormat="1" ht="11.25">
      <c r="A26" s="71"/>
      <c r="B26" s="428"/>
      <c r="C26" s="429"/>
      <c r="D26" s="408"/>
      <c r="E26" s="252" t="s">
        <v>89</v>
      </c>
      <c r="F26" s="410"/>
      <c r="G26" s="182"/>
      <c r="H26" s="192">
        <v>18.2135</v>
      </c>
      <c r="I26" s="192">
        <v>18.2135</v>
      </c>
      <c r="J26" s="192">
        <v>18.140499999999999</v>
      </c>
      <c r="K26" s="192">
        <v>18.140499999999999</v>
      </c>
      <c r="L26" s="192">
        <v>18.797499999999999</v>
      </c>
      <c r="M26" s="192">
        <v>18.797499999999999</v>
      </c>
      <c r="N26" s="192">
        <v>18.614999999999998</v>
      </c>
      <c r="O26" s="192">
        <v>18.614999999999998</v>
      </c>
      <c r="P26" s="182"/>
      <c r="Q26" s="192">
        <v>18.614999999999998</v>
      </c>
      <c r="R26" s="192">
        <v>16.8995</v>
      </c>
      <c r="S26" s="192">
        <v>16.8995</v>
      </c>
      <c r="T26" s="192">
        <v>15.768000000000002</v>
      </c>
      <c r="U26" s="192">
        <v>15.768000000000002</v>
      </c>
      <c r="V26" s="192" t="s">
        <v>132</v>
      </c>
      <c r="W26" s="192" t="s">
        <v>132</v>
      </c>
      <c r="X26" s="192" t="s">
        <v>132</v>
      </c>
      <c r="Y26" s="192" t="s">
        <v>132</v>
      </c>
      <c r="Z26" s="192" t="s">
        <v>132</v>
      </c>
      <c r="AA26" s="192" t="s">
        <v>132</v>
      </c>
      <c r="AB26" s="71"/>
    </row>
    <row r="27" spans="1:28" s="179" customFormat="1" ht="11.25">
      <c r="A27" s="71"/>
      <c r="B27" s="428"/>
      <c r="C27" s="429"/>
      <c r="D27" s="408"/>
      <c r="E27" s="252" t="s">
        <v>87</v>
      </c>
      <c r="F27" s="410"/>
      <c r="G27" s="182"/>
      <c r="H27" s="192">
        <v>27.776500000000002</v>
      </c>
      <c r="I27" s="192">
        <v>27.776500000000002</v>
      </c>
      <c r="J27" s="192">
        <v>25.732499999999995</v>
      </c>
      <c r="K27" s="192">
        <v>25.732499999999995</v>
      </c>
      <c r="L27" s="192">
        <v>29.784000000000002</v>
      </c>
      <c r="M27" s="192">
        <v>29.784000000000002</v>
      </c>
      <c r="N27" s="192">
        <v>29.272999999999996</v>
      </c>
      <c r="O27" s="192">
        <v>29.272999999999996</v>
      </c>
      <c r="P27" s="182"/>
      <c r="Q27" s="192">
        <v>29.272999999999996</v>
      </c>
      <c r="R27" s="192">
        <v>24.381999999999998</v>
      </c>
      <c r="S27" s="192">
        <v>24.381999999999998</v>
      </c>
      <c r="T27" s="192">
        <v>24.527999999999999</v>
      </c>
      <c r="U27" s="192">
        <v>24.527999999999999</v>
      </c>
      <c r="V27" s="192" t="s">
        <v>132</v>
      </c>
      <c r="W27" s="192" t="s">
        <v>132</v>
      </c>
      <c r="X27" s="192" t="s">
        <v>132</v>
      </c>
      <c r="Y27" s="192" t="s">
        <v>132</v>
      </c>
      <c r="Z27" s="192" t="s">
        <v>132</v>
      </c>
      <c r="AA27" s="192" t="s">
        <v>132</v>
      </c>
      <c r="AB27" s="71"/>
    </row>
    <row r="28" spans="1:28" s="179" customFormat="1" ht="12.5" customHeight="1">
      <c r="A28" s="71"/>
      <c r="B28" s="428"/>
      <c r="C28" s="429" t="s">
        <v>80</v>
      </c>
      <c r="D28" s="408" t="s">
        <v>241</v>
      </c>
      <c r="E28" s="252" t="s">
        <v>93</v>
      </c>
      <c r="F28" s="410"/>
      <c r="G28" s="182"/>
      <c r="H28" s="192">
        <v>115.97143199632869</v>
      </c>
      <c r="I28" s="192">
        <v>116.72411529476335</v>
      </c>
      <c r="J28" s="192">
        <v>124.54757237832575</v>
      </c>
      <c r="K28" s="192">
        <v>123.98145305026669</v>
      </c>
      <c r="L28" s="192">
        <v>129.7556311380325</v>
      </c>
      <c r="M28" s="192">
        <v>130.657958483985</v>
      </c>
      <c r="N28" s="192">
        <v>128.76541027017333</v>
      </c>
      <c r="O28" s="192">
        <v>128.36864476005991</v>
      </c>
      <c r="P28" s="182"/>
      <c r="Q28" s="192">
        <v>128.36864476005991</v>
      </c>
      <c r="R28" s="192">
        <v>137.40795696361235</v>
      </c>
      <c r="S28" s="192">
        <v>139.21047793705696</v>
      </c>
      <c r="T28" s="192">
        <v>138.56313107721894</v>
      </c>
      <c r="U28" s="192">
        <v>142.15743278235834</v>
      </c>
      <c r="V28" s="192" t="s">
        <v>132</v>
      </c>
      <c r="W28" s="192" t="s">
        <v>132</v>
      </c>
      <c r="X28" s="192" t="s">
        <v>132</v>
      </c>
      <c r="Y28" s="192" t="s">
        <v>132</v>
      </c>
      <c r="Z28" s="192" t="s">
        <v>132</v>
      </c>
      <c r="AA28" s="192" t="s">
        <v>132</v>
      </c>
      <c r="AB28" s="71"/>
    </row>
    <row r="29" spans="1:28" s="179" customFormat="1" ht="11.25">
      <c r="A29" s="71"/>
      <c r="B29" s="428"/>
      <c r="C29" s="429"/>
      <c r="D29" s="408"/>
      <c r="E29" s="252" t="s">
        <v>94</v>
      </c>
      <c r="F29" s="410"/>
      <c r="G29" s="182"/>
      <c r="H29" s="192">
        <v>112.65171748942137</v>
      </c>
      <c r="I29" s="192">
        <v>113.38777772195164</v>
      </c>
      <c r="J29" s="192">
        <v>127.49543556558233</v>
      </c>
      <c r="K29" s="192">
        <v>126.94181902444527</v>
      </c>
      <c r="L29" s="192">
        <v>119.9753223983208</v>
      </c>
      <c r="M29" s="192">
        <v>120.85772177859329</v>
      </c>
      <c r="N29" s="192">
        <v>118.12031929224496</v>
      </c>
      <c r="O29" s="192">
        <v>117.72850527025595</v>
      </c>
      <c r="P29" s="182"/>
      <c r="Q29" s="192">
        <v>117.72850527025595</v>
      </c>
      <c r="R29" s="192">
        <v>123.41143106422412</v>
      </c>
      <c r="S29" s="192">
        <v>125.13398866587869</v>
      </c>
      <c r="T29" s="192">
        <v>124.45269245974913</v>
      </c>
      <c r="U29" s="192">
        <v>127.91473960342842</v>
      </c>
      <c r="V29" s="192" t="s">
        <v>132</v>
      </c>
      <c r="W29" s="192" t="s">
        <v>132</v>
      </c>
      <c r="X29" s="192" t="s">
        <v>132</v>
      </c>
      <c r="Y29" s="192" t="s">
        <v>132</v>
      </c>
      <c r="Z29" s="192" t="s">
        <v>132</v>
      </c>
      <c r="AA29" s="192" t="s">
        <v>132</v>
      </c>
      <c r="AB29" s="71"/>
    </row>
    <row r="30" spans="1:28" s="179" customFormat="1" ht="11.25">
      <c r="A30" s="71"/>
      <c r="B30" s="428"/>
      <c r="C30" s="429"/>
      <c r="D30" s="408"/>
      <c r="E30" s="252" t="s">
        <v>91</v>
      </c>
      <c r="F30" s="410"/>
      <c r="G30" s="182"/>
      <c r="H30" s="192">
        <v>107.6690008178043</v>
      </c>
      <c r="I30" s="192">
        <v>108.41258580512795</v>
      </c>
      <c r="J30" s="192">
        <v>121.65288893089296</v>
      </c>
      <c r="K30" s="192">
        <v>121.09361275955513</v>
      </c>
      <c r="L30" s="192">
        <v>107.46045132117443</v>
      </c>
      <c r="M30" s="192">
        <v>108.35187148354184</v>
      </c>
      <c r="N30" s="192">
        <v>111.26268585112042</v>
      </c>
      <c r="O30" s="192">
        <v>110.86251431726572</v>
      </c>
      <c r="P30" s="182"/>
      <c r="Q30" s="192">
        <v>110.86251431726572</v>
      </c>
      <c r="R30" s="192">
        <v>121.7067934726884</v>
      </c>
      <c r="S30" s="192">
        <v>123.44226602651445</v>
      </c>
      <c r="T30" s="192">
        <v>128.32608261340272</v>
      </c>
      <c r="U30" s="192">
        <v>131.82639419492421</v>
      </c>
      <c r="V30" s="192" t="s">
        <v>132</v>
      </c>
      <c r="W30" s="192" t="s">
        <v>132</v>
      </c>
      <c r="X30" s="192" t="s">
        <v>132</v>
      </c>
      <c r="Y30" s="192" t="s">
        <v>132</v>
      </c>
      <c r="Z30" s="192" t="s">
        <v>132</v>
      </c>
      <c r="AA30" s="192" t="s">
        <v>132</v>
      </c>
      <c r="AB30" s="71"/>
    </row>
    <row r="31" spans="1:28" s="179" customFormat="1" ht="11.25">
      <c r="A31" s="71"/>
      <c r="B31" s="428"/>
      <c r="C31" s="429"/>
      <c r="D31" s="408"/>
      <c r="E31" s="252" t="s">
        <v>90</v>
      </c>
      <c r="F31" s="410"/>
      <c r="G31" s="182"/>
      <c r="H31" s="192">
        <v>161.57721102085605</v>
      </c>
      <c r="I31" s="192">
        <v>162.32987044129305</v>
      </c>
      <c r="J31" s="192">
        <v>154.84449600166258</v>
      </c>
      <c r="K31" s="192">
        <v>154.27839463307734</v>
      </c>
      <c r="L31" s="192">
        <v>151.73200363701548</v>
      </c>
      <c r="M31" s="192">
        <v>152.63430235768783</v>
      </c>
      <c r="N31" s="192">
        <v>146.06936183262013</v>
      </c>
      <c r="O31" s="192">
        <v>145.6662859118874</v>
      </c>
      <c r="P31" s="182"/>
      <c r="Q31" s="192">
        <v>145.6662859118874</v>
      </c>
      <c r="R31" s="192">
        <v>164.45778617802256</v>
      </c>
      <c r="S31" s="192">
        <v>166.20889591530698</v>
      </c>
      <c r="T31" s="192">
        <v>167.84962473614425</v>
      </c>
      <c r="U31" s="192">
        <v>171.39474956613472</v>
      </c>
      <c r="V31" s="192" t="s">
        <v>132</v>
      </c>
      <c r="W31" s="192" t="s">
        <v>132</v>
      </c>
      <c r="X31" s="192" t="s">
        <v>132</v>
      </c>
      <c r="Y31" s="192" t="s">
        <v>132</v>
      </c>
      <c r="Z31" s="192" t="s">
        <v>132</v>
      </c>
      <c r="AA31" s="192" t="s">
        <v>132</v>
      </c>
      <c r="AB31" s="71"/>
    </row>
    <row r="32" spans="1:28" s="179" customFormat="1" ht="11.25">
      <c r="A32" s="71"/>
      <c r="B32" s="428"/>
      <c r="C32" s="429"/>
      <c r="D32" s="408"/>
      <c r="E32" s="252" t="s">
        <v>95</v>
      </c>
      <c r="F32" s="410"/>
      <c r="G32" s="182"/>
      <c r="H32" s="192">
        <v>118.14897952531841</v>
      </c>
      <c r="I32" s="192">
        <v>118.88658758066497</v>
      </c>
      <c r="J32" s="192">
        <v>137.4367438636757</v>
      </c>
      <c r="K32" s="192">
        <v>136.88196315108098</v>
      </c>
      <c r="L32" s="192">
        <v>128.90158599060413</v>
      </c>
      <c r="M32" s="192">
        <v>129.78584092268272</v>
      </c>
      <c r="N32" s="192">
        <v>129.922768407202</v>
      </c>
      <c r="O32" s="192">
        <v>129.52809587222305</v>
      </c>
      <c r="P32" s="182"/>
      <c r="Q32" s="192">
        <v>129.52809587222305</v>
      </c>
      <c r="R32" s="192">
        <v>133.31285824859731</v>
      </c>
      <c r="S32" s="192">
        <v>135.06553441241385</v>
      </c>
      <c r="T32" s="192">
        <v>129.52711479681824</v>
      </c>
      <c r="U32" s="192">
        <v>133.0641900856418</v>
      </c>
      <c r="V32" s="192" t="s">
        <v>132</v>
      </c>
      <c r="W32" s="192" t="s">
        <v>132</v>
      </c>
      <c r="X32" s="192" t="s">
        <v>132</v>
      </c>
      <c r="Y32" s="192" t="s">
        <v>132</v>
      </c>
      <c r="Z32" s="192" t="s">
        <v>132</v>
      </c>
      <c r="AA32" s="192" t="s">
        <v>132</v>
      </c>
      <c r="AB32" s="71"/>
    </row>
    <row r="33" spans="1:28" s="179" customFormat="1" ht="11.25">
      <c r="A33" s="71"/>
      <c r="B33" s="428"/>
      <c r="C33" s="429"/>
      <c r="D33" s="408"/>
      <c r="E33" s="252" t="s">
        <v>85</v>
      </c>
      <c r="F33" s="410"/>
      <c r="G33" s="182"/>
      <c r="H33" s="192">
        <v>129.24659664648567</v>
      </c>
      <c r="I33" s="192">
        <v>129.99016388228577</v>
      </c>
      <c r="J33" s="192">
        <v>144.63173392265401</v>
      </c>
      <c r="K33" s="192">
        <v>144.07247110285542</v>
      </c>
      <c r="L33" s="192">
        <v>133.80344450903061</v>
      </c>
      <c r="M33" s="192">
        <v>134.6948433906214</v>
      </c>
      <c r="N33" s="192">
        <v>125.52748304179777</v>
      </c>
      <c r="O33" s="192">
        <v>125.13757098098418</v>
      </c>
      <c r="P33" s="182"/>
      <c r="Q33" s="192">
        <v>125.13757098098418</v>
      </c>
      <c r="R33" s="192">
        <v>132.64000379353573</v>
      </c>
      <c r="S33" s="192">
        <v>134.26488530239789</v>
      </c>
      <c r="T33" s="192">
        <v>138.11137129961392</v>
      </c>
      <c r="U33" s="192">
        <v>141.39593788625712</v>
      </c>
      <c r="V33" s="192" t="s">
        <v>132</v>
      </c>
      <c r="W33" s="192" t="s">
        <v>132</v>
      </c>
      <c r="X33" s="192" t="s">
        <v>132</v>
      </c>
      <c r="Y33" s="192" t="s">
        <v>132</v>
      </c>
      <c r="Z33" s="192" t="s">
        <v>132</v>
      </c>
      <c r="AA33" s="192" t="s">
        <v>132</v>
      </c>
      <c r="AB33" s="71"/>
    </row>
    <row r="34" spans="1:28" s="179" customFormat="1" ht="11.25">
      <c r="A34" s="71"/>
      <c r="B34" s="428"/>
      <c r="C34" s="429"/>
      <c r="D34" s="408"/>
      <c r="E34" s="252" t="s">
        <v>84</v>
      </c>
      <c r="F34" s="410"/>
      <c r="G34" s="182"/>
      <c r="H34" s="192">
        <v>124.32510980430499</v>
      </c>
      <c r="I34" s="192">
        <v>125.0721377222405</v>
      </c>
      <c r="J34" s="192">
        <v>133.59697691662672</v>
      </c>
      <c r="K34" s="192">
        <v>133.03511119724311</v>
      </c>
      <c r="L34" s="192">
        <v>121.99631967072624</v>
      </c>
      <c r="M34" s="192">
        <v>122.89186726683339</v>
      </c>
      <c r="N34" s="192">
        <v>123.93080072985816</v>
      </c>
      <c r="O34" s="192">
        <v>123.53427285580439</v>
      </c>
      <c r="P34" s="182"/>
      <c r="Q34" s="192">
        <v>123.53427285580439</v>
      </c>
      <c r="R34" s="192">
        <v>133.33143061945938</v>
      </c>
      <c r="S34" s="192">
        <v>135.05132602163874</v>
      </c>
      <c r="T34" s="192">
        <v>127.4839788274648</v>
      </c>
      <c r="U34" s="192">
        <v>130.93145688650176</v>
      </c>
      <c r="V34" s="192" t="s">
        <v>132</v>
      </c>
      <c r="W34" s="192" t="s">
        <v>132</v>
      </c>
      <c r="X34" s="192" t="s">
        <v>132</v>
      </c>
      <c r="Y34" s="192" t="s">
        <v>132</v>
      </c>
      <c r="Z34" s="192" t="s">
        <v>132</v>
      </c>
      <c r="AA34" s="192" t="s">
        <v>132</v>
      </c>
      <c r="AB34" s="71"/>
    </row>
    <row r="35" spans="1:28" s="179" customFormat="1" ht="11.25">
      <c r="A35" s="71"/>
      <c r="B35" s="428"/>
      <c r="C35" s="429"/>
      <c r="D35" s="408"/>
      <c r="E35" s="252" t="s">
        <v>88</v>
      </c>
      <c r="F35" s="410"/>
      <c r="G35" s="182"/>
      <c r="H35" s="192">
        <v>122.08500414815211</v>
      </c>
      <c r="I35" s="192">
        <v>122.81915865478281</v>
      </c>
      <c r="J35" s="192">
        <v>131.63855203118507</v>
      </c>
      <c r="K35" s="192">
        <v>131.08636885288198</v>
      </c>
      <c r="L35" s="192">
        <v>129.90344141849408</v>
      </c>
      <c r="M35" s="192">
        <v>130.78355618770024</v>
      </c>
      <c r="N35" s="192">
        <v>127.01235937375483</v>
      </c>
      <c r="O35" s="192">
        <v>126.61887448222694</v>
      </c>
      <c r="P35" s="182"/>
      <c r="Q35" s="192">
        <v>126.61887448222694</v>
      </c>
      <c r="R35" s="192">
        <v>129.45364098727072</v>
      </c>
      <c r="S35" s="192">
        <v>131.52644467740498</v>
      </c>
      <c r="T35" s="192">
        <v>125.83975465699035</v>
      </c>
      <c r="U35" s="192">
        <v>129.65130343621664</v>
      </c>
      <c r="V35" s="192" t="s">
        <v>132</v>
      </c>
      <c r="W35" s="192" t="s">
        <v>132</v>
      </c>
      <c r="X35" s="192" t="s">
        <v>132</v>
      </c>
      <c r="Y35" s="192" t="s">
        <v>132</v>
      </c>
      <c r="Z35" s="192" t="s">
        <v>132</v>
      </c>
      <c r="AA35" s="192" t="s">
        <v>132</v>
      </c>
      <c r="AB35" s="71"/>
    </row>
    <row r="36" spans="1:28" s="179" customFormat="1" ht="11.25">
      <c r="A36" s="71"/>
      <c r="B36" s="428"/>
      <c r="C36" s="429"/>
      <c r="D36" s="408"/>
      <c r="E36" s="252" t="s">
        <v>92</v>
      </c>
      <c r="F36" s="410"/>
      <c r="G36" s="182"/>
      <c r="H36" s="192">
        <v>126.64580966174836</v>
      </c>
      <c r="I36" s="192">
        <v>127.38843352176289</v>
      </c>
      <c r="J36" s="192">
        <v>149.60666824538114</v>
      </c>
      <c r="K36" s="192">
        <v>149.04811497137283</v>
      </c>
      <c r="L36" s="192">
        <v>143.38312656502399</v>
      </c>
      <c r="M36" s="192">
        <v>144.27339451442779</v>
      </c>
      <c r="N36" s="192">
        <v>137.73524696211223</v>
      </c>
      <c r="O36" s="192">
        <v>137.34087243160866</v>
      </c>
      <c r="P36" s="182"/>
      <c r="Q36" s="192">
        <v>137.34087243160866</v>
      </c>
      <c r="R36" s="192">
        <v>148.52565262962443</v>
      </c>
      <c r="S36" s="192">
        <v>150.33871528754304</v>
      </c>
      <c r="T36" s="192">
        <v>153.12925724504447</v>
      </c>
      <c r="U36" s="192">
        <v>156.7653905842445</v>
      </c>
      <c r="V36" s="192" t="s">
        <v>132</v>
      </c>
      <c r="W36" s="192" t="s">
        <v>132</v>
      </c>
      <c r="X36" s="192" t="s">
        <v>132</v>
      </c>
      <c r="Y36" s="192" t="s">
        <v>132</v>
      </c>
      <c r="Z36" s="192" t="s">
        <v>132</v>
      </c>
      <c r="AA36" s="192" t="s">
        <v>132</v>
      </c>
      <c r="AB36" s="71"/>
    </row>
    <row r="37" spans="1:28" s="179" customFormat="1" ht="11.25">
      <c r="A37" s="71"/>
      <c r="B37" s="428"/>
      <c r="C37" s="429"/>
      <c r="D37" s="408"/>
      <c r="E37" s="252" t="s">
        <v>97</v>
      </c>
      <c r="F37" s="410"/>
      <c r="G37" s="182"/>
      <c r="H37" s="192">
        <v>133.00294880673735</v>
      </c>
      <c r="I37" s="192">
        <v>133.74139570596756</v>
      </c>
      <c r="J37" s="192">
        <v>156.96665379217561</v>
      </c>
      <c r="K37" s="192">
        <v>156.4112421558753</v>
      </c>
      <c r="L37" s="192">
        <v>144.20689140703877</v>
      </c>
      <c r="M37" s="192">
        <v>145.09215195698718</v>
      </c>
      <c r="N37" s="192">
        <v>142.17653819584098</v>
      </c>
      <c r="O37" s="192">
        <v>141.78758931715748</v>
      </c>
      <c r="P37" s="182"/>
      <c r="Q37" s="192">
        <v>141.78758931715748</v>
      </c>
      <c r="R37" s="192">
        <v>148.3579160263908</v>
      </c>
      <c r="S37" s="192">
        <v>150.03354492109565</v>
      </c>
      <c r="T37" s="192">
        <v>148.74758381711479</v>
      </c>
      <c r="U37" s="192">
        <v>152.14622597535489</v>
      </c>
      <c r="V37" s="192" t="s">
        <v>132</v>
      </c>
      <c r="W37" s="192" t="s">
        <v>132</v>
      </c>
      <c r="X37" s="192" t="s">
        <v>132</v>
      </c>
      <c r="Y37" s="192" t="s">
        <v>132</v>
      </c>
      <c r="Z37" s="192" t="s">
        <v>132</v>
      </c>
      <c r="AA37" s="192" t="s">
        <v>132</v>
      </c>
      <c r="AB37" s="71"/>
    </row>
    <row r="38" spans="1:28" s="179" customFormat="1" ht="11.25">
      <c r="A38" s="71"/>
      <c r="B38" s="428"/>
      <c r="C38" s="429"/>
      <c r="D38" s="408"/>
      <c r="E38" s="252" t="s">
        <v>96</v>
      </c>
      <c r="F38" s="410"/>
      <c r="G38" s="182"/>
      <c r="H38" s="192">
        <v>146.64933375988156</v>
      </c>
      <c r="I38" s="192">
        <v>147.37559079661511</v>
      </c>
      <c r="J38" s="192">
        <v>168.50890410403383</v>
      </c>
      <c r="K38" s="192">
        <v>167.96266088794439</v>
      </c>
      <c r="L38" s="192">
        <v>163.90927532597712</v>
      </c>
      <c r="M38" s="192">
        <v>164.77992249696916</v>
      </c>
      <c r="N38" s="192">
        <v>154.51850663243908</v>
      </c>
      <c r="O38" s="192">
        <v>154.13129084609272</v>
      </c>
      <c r="P38" s="182"/>
      <c r="Q38" s="192">
        <v>154.13129084609272</v>
      </c>
      <c r="R38" s="192">
        <v>157.80897045798051</v>
      </c>
      <c r="S38" s="192">
        <v>159.5898556194345</v>
      </c>
      <c r="T38" s="192">
        <v>159.35873765525906</v>
      </c>
      <c r="U38" s="192">
        <v>162.95162465860261</v>
      </c>
      <c r="V38" s="192" t="s">
        <v>132</v>
      </c>
      <c r="W38" s="192" t="s">
        <v>132</v>
      </c>
      <c r="X38" s="192" t="s">
        <v>132</v>
      </c>
      <c r="Y38" s="192" t="s">
        <v>132</v>
      </c>
      <c r="Z38" s="192" t="s">
        <v>132</v>
      </c>
      <c r="AA38" s="192" t="s">
        <v>132</v>
      </c>
      <c r="AB38" s="71"/>
    </row>
    <row r="39" spans="1:28" s="179" customFormat="1" ht="11.25">
      <c r="A39" s="71"/>
      <c r="B39" s="428"/>
      <c r="C39" s="429"/>
      <c r="D39" s="408"/>
      <c r="E39" s="252" t="s">
        <v>86</v>
      </c>
      <c r="F39" s="410"/>
      <c r="G39" s="182"/>
      <c r="H39" s="192">
        <v>121.21758563954305</v>
      </c>
      <c r="I39" s="192">
        <v>121.97075928282472</v>
      </c>
      <c r="J39" s="192">
        <v>126.71847162785441</v>
      </c>
      <c r="K39" s="192">
        <v>126.15198349435502</v>
      </c>
      <c r="L39" s="192">
        <v>119.60689069991193</v>
      </c>
      <c r="M39" s="192">
        <v>120.50980587817759</v>
      </c>
      <c r="N39" s="192">
        <v>117.59310327280225</v>
      </c>
      <c r="O39" s="192">
        <v>117.19821729339398</v>
      </c>
      <c r="P39" s="182"/>
      <c r="Q39" s="192">
        <v>117.19821729339398</v>
      </c>
      <c r="R39" s="192">
        <v>123.23637403721483</v>
      </c>
      <c r="S39" s="192">
        <v>124.94307359762612</v>
      </c>
      <c r="T39" s="192">
        <v>128.14007136188857</v>
      </c>
      <c r="U39" s="192">
        <v>131.59930251104529</v>
      </c>
      <c r="V39" s="192" t="s">
        <v>132</v>
      </c>
      <c r="W39" s="192" t="s">
        <v>132</v>
      </c>
      <c r="X39" s="192" t="s">
        <v>132</v>
      </c>
      <c r="Y39" s="192" t="s">
        <v>132</v>
      </c>
      <c r="Z39" s="192" t="s">
        <v>132</v>
      </c>
      <c r="AA39" s="192" t="s">
        <v>132</v>
      </c>
      <c r="AB39" s="71"/>
    </row>
    <row r="40" spans="1:28" s="179" customFormat="1" ht="11.25">
      <c r="A40" s="71"/>
      <c r="B40" s="428"/>
      <c r="C40" s="429"/>
      <c r="D40" s="408"/>
      <c r="E40" s="252" t="s">
        <v>89</v>
      </c>
      <c r="F40" s="410"/>
      <c r="G40" s="182"/>
      <c r="H40" s="192">
        <v>123.95014913709178</v>
      </c>
      <c r="I40" s="192">
        <v>124.69829893079482</v>
      </c>
      <c r="J40" s="192">
        <v>139.99637776476746</v>
      </c>
      <c r="K40" s="192">
        <v>139.43366824353919</v>
      </c>
      <c r="L40" s="192">
        <v>124.74872860420707</v>
      </c>
      <c r="M40" s="192">
        <v>125.64562112079527</v>
      </c>
      <c r="N40" s="192">
        <v>125.42362347896896</v>
      </c>
      <c r="O40" s="192">
        <v>125.02842728643076</v>
      </c>
      <c r="P40" s="182"/>
      <c r="Q40" s="192">
        <v>125.02842728643076</v>
      </c>
      <c r="R40" s="192">
        <v>131.25157687445429</v>
      </c>
      <c r="S40" s="192">
        <v>132.83894954125657</v>
      </c>
      <c r="T40" s="192">
        <v>133.01102223905909</v>
      </c>
      <c r="U40" s="192">
        <v>136.241410413018</v>
      </c>
      <c r="V40" s="192" t="s">
        <v>132</v>
      </c>
      <c r="W40" s="192" t="s">
        <v>132</v>
      </c>
      <c r="X40" s="192" t="s">
        <v>132</v>
      </c>
      <c r="Y40" s="192" t="s">
        <v>132</v>
      </c>
      <c r="Z40" s="192" t="s">
        <v>132</v>
      </c>
      <c r="AA40" s="192" t="s">
        <v>132</v>
      </c>
      <c r="AB40" s="71"/>
    </row>
    <row r="41" spans="1:28" s="179" customFormat="1" ht="11.25">
      <c r="A41" s="71"/>
      <c r="B41" s="428"/>
      <c r="C41" s="429"/>
      <c r="D41" s="408"/>
      <c r="E41" s="252" t="s">
        <v>87</v>
      </c>
      <c r="F41" s="410"/>
      <c r="G41" s="182"/>
      <c r="H41" s="192">
        <v>148.83755254249516</v>
      </c>
      <c r="I41" s="192">
        <v>149.58596648207978</v>
      </c>
      <c r="J41" s="192">
        <v>178.77397635531861</v>
      </c>
      <c r="K41" s="192">
        <v>178.21106816077142</v>
      </c>
      <c r="L41" s="192">
        <v>169.86460557365865</v>
      </c>
      <c r="M41" s="192">
        <v>170.76181475205237</v>
      </c>
      <c r="N41" s="192">
        <v>155.43898208447044</v>
      </c>
      <c r="O41" s="192">
        <v>155.04840246901301</v>
      </c>
      <c r="P41" s="182"/>
      <c r="Q41" s="192">
        <v>155.04840246901301</v>
      </c>
      <c r="R41" s="192">
        <v>154.32708952990532</v>
      </c>
      <c r="S41" s="192">
        <v>155.68171664214671</v>
      </c>
      <c r="T41" s="192">
        <v>164.73860302391074</v>
      </c>
      <c r="U41" s="192">
        <v>168.02581593101917</v>
      </c>
      <c r="V41" s="192" t="s">
        <v>132</v>
      </c>
      <c r="W41" s="192" t="s">
        <v>132</v>
      </c>
      <c r="X41" s="192" t="s">
        <v>132</v>
      </c>
      <c r="Y41" s="192" t="s">
        <v>132</v>
      </c>
      <c r="Z41" s="192" t="s">
        <v>132</v>
      </c>
      <c r="AA41" s="192" t="s">
        <v>132</v>
      </c>
      <c r="AB41" s="71"/>
    </row>
    <row r="42" spans="1:28" s="179" customFormat="1" ht="12.5" customHeight="1">
      <c r="A42" s="71"/>
      <c r="B42" s="428" t="s">
        <v>242</v>
      </c>
      <c r="C42" s="429" t="s">
        <v>265</v>
      </c>
      <c r="D42" s="408" t="s">
        <v>241</v>
      </c>
      <c r="E42" s="252" t="s">
        <v>93</v>
      </c>
      <c r="F42" s="410"/>
      <c r="G42" s="182"/>
      <c r="H42" s="192">
        <v>17.118500000000001</v>
      </c>
      <c r="I42" s="192">
        <v>17.118500000000001</v>
      </c>
      <c r="J42" s="192">
        <v>16.753499999999999</v>
      </c>
      <c r="K42" s="192">
        <v>16.753499999999999</v>
      </c>
      <c r="L42" s="192">
        <v>17.118500000000001</v>
      </c>
      <c r="M42" s="192">
        <v>17.118500000000001</v>
      </c>
      <c r="N42" s="192">
        <v>16.169499999999999</v>
      </c>
      <c r="O42" s="192">
        <v>16.169499999999999</v>
      </c>
      <c r="P42" s="182"/>
      <c r="Q42" s="192">
        <v>16.169499999999999</v>
      </c>
      <c r="R42" s="192">
        <v>17.775500000000001</v>
      </c>
      <c r="S42" s="192">
        <v>17.775500000000001</v>
      </c>
      <c r="T42" s="192">
        <v>17.666</v>
      </c>
      <c r="U42" s="192">
        <v>17.666</v>
      </c>
      <c r="V42" s="192" t="s">
        <v>132</v>
      </c>
      <c r="W42" s="192" t="s">
        <v>132</v>
      </c>
      <c r="X42" s="192" t="s">
        <v>132</v>
      </c>
      <c r="Y42" s="192" t="s">
        <v>132</v>
      </c>
      <c r="Z42" s="192" t="s">
        <v>132</v>
      </c>
      <c r="AA42" s="192" t="s">
        <v>132</v>
      </c>
      <c r="AB42" s="71"/>
    </row>
    <row r="43" spans="1:28" s="179" customFormat="1" ht="11.25">
      <c r="A43" s="71"/>
      <c r="B43" s="428"/>
      <c r="C43" s="429"/>
      <c r="D43" s="408"/>
      <c r="E43" s="252" t="s">
        <v>94</v>
      </c>
      <c r="F43" s="410"/>
      <c r="G43" s="182"/>
      <c r="H43" s="192">
        <v>9.5265000000000004</v>
      </c>
      <c r="I43" s="192">
        <v>9.5265000000000004</v>
      </c>
      <c r="J43" s="192">
        <v>16.352</v>
      </c>
      <c r="K43" s="192">
        <v>16.352</v>
      </c>
      <c r="L43" s="192">
        <v>11.388</v>
      </c>
      <c r="M43" s="192">
        <v>11.388</v>
      </c>
      <c r="N43" s="192">
        <v>12.0815</v>
      </c>
      <c r="O43" s="192">
        <v>12.0815</v>
      </c>
      <c r="P43" s="182"/>
      <c r="Q43" s="192">
        <v>12.0815</v>
      </c>
      <c r="R43" s="192">
        <v>11.351499999999998</v>
      </c>
      <c r="S43" s="192">
        <v>11.351499999999998</v>
      </c>
      <c r="T43" s="192">
        <v>12.227499999999999</v>
      </c>
      <c r="U43" s="192">
        <v>12.227499999999999</v>
      </c>
      <c r="V43" s="192" t="s">
        <v>132</v>
      </c>
      <c r="W43" s="192" t="s">
        <v>132</v>
      </c>
      <c r="X43" s="192" t="s">
        <v>132</v>
      </c>
      <c r="Y43" s="192" t="s">
        <v>132</v>
      </c>
      <c r="Z43" s="192" t="s">
        <v>132</v>
      </c>
      <c r="AA43" s="192" t="s">
        <v>132</v>
      </c>
      <c r="AB43" s="71"/>
    </row>
    <row r="44" spans="1:28" s="179" customFormat="1" ht="11.25">
      <c r="A44" s="71"/>
      <c r="B44" s="428"/>
      <c r="C44" s="429"/>
      <c r="D44" s="408"/>
      <c r="E44" s="252" t="s">
        <v>91</v>
      </c>
      <c r="F44" s="410"/>
      <c r="G44" s="182"/>
      <c r="H44" s="192">
        <v>16.096500000000002</v>
      </c>
      <c r="I44" s="192">
        <v>16.096500000000002</v>
      </c>
      <c r="J44" s="192">
        <v>23.7469</v>
      </c>
      <c r="K44" s="192">
        <v>23.7469</v>
      </c>
      <c r="L44" s="192">
        <v>14.855500000000001</v>
      </c>
      <c r="M44" s="192">
        <v>14.855500000000001</v>
      </c>
      <c r="N44" s="192">
        <v>15.439500000000001</v>
      </c>
      <c r="O44" s="192">
        <v>15.439500000000001</v>
      </c>
      <c r="P44" s="182"/>
      <c r="Q44" s="192">
        <v>15.439500000000001</v>
      </c>
      <c r="R44" s="192">
        <v>14.892000000000001</v>
      </c>
      <c r="S44" s="192">
        <v>14.892000000000001</v>
      </c>
      <c r="T44" s="192">
        <v>15.0015</v>
      </c>
      <c r="U44" s="192">
        <v>15.0015</v>
      </c>
      <c r="V44" s="192" t="s">
        <v>132</v>
      </c>
      <c r="W44" s="192" t="s">
        <v>132</v>
      </c>
      <c r="X44" s="192" t="s">
        <v>132</v>
      </c>
      <c r="Y44" s="192" t="s">
        <v>132</v>
      </c>
      <c r="Z44" s="192" t="s">
        <v>132</v>
      </c>
      <c r="AA44" s="192" t="s">
        <v>132</v>
      </c>
      <c r="AB44" s="71"/>
    </row>
    <row r="45" spans="1:28" s="179" customFormat="1" ht="11.25">
      <c r="A45" s="71"/>
      <c r="B45" s="428"/>
      <c r="C45" s="429"/>
      <c r="D45" s="408"/>
      <c r="E45" s="252" t="s">
        <v>90</v>
      </c>
      <c r="F45" s="410"/>
      <c r="G45" s="182"/>
      <c r="H45" s="192">
        <v>19.308499999999999</v>
      </c>
      <c r="I45" s="192">
        <v>19.308499999999999</v>
      </c>
      <c r="J45" s="192">
        <v>14.818999999999999</v>
      </c>
      <c r="K45" s="192">
        <v>14.818999999999999</v>
      </c>
      <c r="L45" s="192">
        <v>15.184000000000001</v>
      </c>
      <c r="M45" s="192">
        <v>15.184000000000001</v>
      </c>
      <c r="N45" s="192">
        <v>13.468499999999999</v>
      </c>
      <c r="O45" s="192">
        <v>13.468499999999999</v>
      </c>
      <c r="P45" s="182"/>
      <c r="Q45" s="192">
        <v>13.468499999999999</v>
      </c>
      <c r="R45" s="192">
        <v>13.432</v>
      </c>
      <c r="S45" s="192">
        <v>13.432</v>
      </c>
      <c r="T45" s="192">
        <v>11.351499999999998</v>
      </c>
      <c r="U45" s="192">
        <v>11.351499999999998</v>
      </c>
      <c r="V45" s="192" t="s">
        <v>132</v>
      </c>
      <c r="W45" s="192" t="s">
        <v>132</v>
      </c>
      <c r="X45" s="192" t="s">
        <v>132</v>
      </c>
      <c r="Y45" s="192" t="s">
        <v>132</v>
      </c>
      <c r="Z45" s="192" t="s">
        <v>132</v>
      </c>
      <c r="AA45" s="192" t="s">
        <v>132</v>
      </c>
      <c r="AB45" s="71"/>
    </row>
    <row r="46" spans="1:28" s="179" customFormat="1" ht="11.25">
      <c r="A46" s="71"/>
      <c r="B46" s="428"/>
      <c r="C46" s="429"/>
      <c r="D46" s="408"/>
      <c r="E46" s="252" t="s">
        <v>95</v>
      </c>
      <c r="F46" s="410"/>
      <c r="G46" s="182"/>
      <c r="H46" s="192">
        <v>12.555999999999999</v>
      </c>
      <c r="I46" s="192">
        <v>12.555999999999999</v>
      </c>
      <c r="J46" s="192">
        <v>19.491</v>
      </c>
      <c r="K46" s="192">
        <v>19.491</v>
      </c>
      <c r="L46" s="192">
        <v>14.234999999999999</v>
      </c>
      <c r="M46" s="192">
        <v>14.234999999999999</v>
      </c>
      <c r="N46" s="192">
        <v>15.658499999999998</v>
      </c>
      <c r="O46" s="192">
        <v>15.658499999999998</v>
      </c>
      <c r="P46" s="182"/>
      <c r="Q46" s="192">
        <v>15.658499999999998</v>
      </c>
      <c r="R46" s="192">
        <v>15.402999999999999</v>
      </c>
      <c r="S46" s="192">
        <v>15.402999999999999</v>
      </c>
      <c r="T46" s="192">
        <v>17.155000000000001</v>
      </c>
      <c r="U46" s="192">
        <v>17.155000000000001</v>
      </c>
      <c r="V46" s="192" t="s">
        <v>132</v>
      </c>
      <c r="W46" s="192" t="s">
        <v>132</v>
      </c>
      <c r="X46" s="192" t="s">
        <v>132</v>
      </c>
      <c r="Y46" s="192" t="s">
        <v>132</v>
      </c>
      <c r="Z46" s="192" t="s">
        <v>132</v>
      </c>
      <c r="AA46" s="192" t="s">
        <v>132</v>
      </c>
      <c r="AB46" s="71"/>
    </row>
    <row r="47" spans="1:28" s="179" customFormat="1" ht="11.25">
      <c r="A47" s="71"/>
      <c r="B47" s="428"/>
      <c r="C47" s="429"/>
      <c r="D47" s="408"/>
      <c r="E47" s="252" t="s">
        <v>85</v>
      </c>
      <c r="F47" s="410"/>
      <c r="G47" s="182"/>
      <c r="H47" s="192">
        <v>34.5655</v>
      </c>
      <c r="I47" s="192">
        <v>34.5655</v>
      </c>
      <c r="J47" s="192">
        <v>19.564</v>
      </c>
      <c r="K47" s="192">
        <v>19.564</v>
      </c>
      <c r="L47" s="192">
        <v>17.848499999999998</v>
      </c>
      <c r="M47" s="192">
        <v>17.848499999999998</v>
      </c>
      <c r="N47" s="192">
        <v>19.637</v>
      </c>
      <c r="O47" s="192">
        <v>19.637</v>
      </c>
      <c r="P47" s="182"/>
      <c r="Q47" s="192">
        <v>19.637</v>
      </c>
      <c r="R47" s="192">
        <v>20.330500000000001</v>
      </c>
      <c r="S47" s="192">
        <v>20.330500000000001</v>
      </c>
      <c r="T47" s="192">
        <v>24.418500000000005</v>
      </c>
      <c r="U47" s="192">
        <v>24.418500000000005</v>
      </c>
      <c r="V47" s="192" t="s">
        <v>132</v>
      </c>
      <c r="W47" s="192" t="s">
        <v>132</v>
      </c>
      <c r="X47" s="192" t="s">
        <v>132</v>
      </c>
      <c r="Y47" s="192" t="s">
        <v>132</v>
      </c>
      <c r="Z47" s="192" t="s">
        <v>132</v>
      </c>
      <c r="AA47" s="192" t="s">
        <v>132</v>
      </c>
      <c r="AB47" s="71"/>
    </row>
    <row r="48" spans="1:28" s="179" customFormat="1" ht="11.25">
      <c r="A48" s="71"/>
      <c r="B48" s="428"/>
      <c r="C48" s="429"/>
      <c r="D48" s="408"/>
      <c r="E48" s="252" t="s">
        <v>84</v>
      </c>
      <c r="F48" s="410"/>
      <c r="G48" s="182"/>
      <c r="H48" s="192">
        <v>17.227999999999998</v>
      </c>
      <c r="I48" s="192">
        <v>17.227999999999998</v>
      </c>
      <c r="J48" s="192">
        <v>11.753000000000002</v>
      </c>
      <c r="K48" s="192">
        <v>11.753000000000002</v>
      </c>
      <c r="L48" s="192">
        <v>11.4245</v>
      </c>
      <c r="M48" s="192">
        <v>11.4245</v>
      </c>
      <c r="N48" s="192">
        <v>12.0815</v>
      </c>
      <c r="O48" s="192">
        <v>12.0815</v>
      </c>
      <c r="P48" s="182"/>
      <c r="Q48" s="192">
        <v>12.0815</v>
      </c>
      <c r="R48" s="192">
        <v>13.176499999999999</v>
      </c>
      <c r="S48" s="192">
        <v>13.176499999999999</v>
      </c>
      <c r="T48" s="192">
        <v>14.308</v>
      </c>
      <c r="U48" s="192">
        <v>14.308</v>
      </c>
      <c r="V48" s="192" t="s">
        <v>132</v>
      </c>
      <c r="W48" s="192" t="s">
        <v>132</v>
      </c>
      <c r="X48" s="192" t="s">
        <v>132</v>
      </c>
      <c r="Y48" s="192" t="s">
        <v>132</v>
      </c>
      <c r="Z48" s="192" t="s">
        <v>132</v>
      </c>
      <c r="AA48" s="192" t="s">
        <v>132</v>
      </c>
      <c r="AB48" s="71"/>
    </row>
    <row r="49" spans="1:28" s="179" customFormat="1" ht="11.25">
      <c r="A49" s="71"/>
      <c r="B49" s="428"/>
      <c r="C49" s="429"/>
      <c r="D49" s="408"/>
      <c r="E49" s="252" t="s">
        <v>88</v>
      </c>
      <c r="F49" s="410"/>
      <c r="G49" s="182"/>
      <c r="H49" s="192">
        <v>11.753000000000002</v>
      </c>
      <c r="I49" s="192">
        <v>11.753000000000002</v>
      </c>
      <c r="J49" s="192">
        <v>10.621500000000001</v>
      </c>
      <c r="K49" s="192">
        <v>10.621500000000001</v>
      </c>
      <c r="L49" s="192">
        <v>11.095999999999998</v>
      </c>
      <c r="M49" s="192">
        <v>11.095999999999998</v>
      </c>
      <c r="N49" s="192">
        <v>10.804</v>
      </c>
      <c r="O49" s="192">
        <v>10.804</v>
      </c>
      <c r="P49" s="182"/>
      <c r="Q49" s="192">
        <v>10.804</v>
      </c>
      <c r="R49" s="192">
        <v>11.315</v>
      </c>
      <c r="S49" s="192">
        <v>11.315</v>
      </c>
      <c r="T49" s="192">
        <v>12.811499999999999</v>
      </c>
      <c r="U49" s="192">
        <v>12.811499999999999</v>
      </c>
      <c r="V49" s="192" t="s">
        <v>132</v>
      </c>
      <c r="W49" s="192" t="s">
        <v>132</v>
      </c>
      <c r="X49" s="192" t="s">
        <v>132</v>
      </c>
      <c r="Y49" s="192" t="s">
        <v>132</v>
      </c>
      <c r="Z49" s="192" t="s">
        <v>132</v>
      </c>
      <c r="AA49" s="192" t="s">
        <v>132</v>
      </c>
      <c r="AB49" s="71"/>
    </row>
    <row r="50" spans="1:28" s="179" customFormat="1" ht="11.25">
      <c r="A50" s="71"/>
      <c r="B50" s="428"/>
      <c r="C50" s="429"/>
      <c r="D50" s="408"/>
      <c r="E50" s="252" t="s">
        <v>92</v>
      </c>
      <c r="F50" s="410"/>
      <c r="G50" s="182"/>
      <c r="H50" s="192">
        <v>17.118500000000001</v>
      </c>
      <c r="I50" s="192">
        <v>17.118500000000001</v>
      </c>
      <c r="J50" s="192">
        <v>24.9879</v>
      </c>
      <c r="K50" s="192">
        <v>24.9879</v>
      </c>
      <c r="L50" s="192">
        <v>16.461499999999997</v>
      </c>
      <c r="M50" s="192">
        <v>16.461499999999997</v>
      </c>
      <c r="N50" s="192">
        <v>16.169499999999999</v>
      </c>
      <c r="O50" s="192">
        <v>16.169499999999999</v>
      </c>
      <c r="P50" s="182"/>
      <c r="Q50" s="192">
        <v>16.169499999999999</v>
      </c>
      <c r="R50" s="192">
        <v>16.972500000000004</v>
      </c>
      <c r="S50" s="192">
        <v>16.972500000000004</v>
      </c>
      <c r="T50" s="192">
        <v>17.666</v>
      </c>
      <c r="U50" s="192">
        <v>17.666</v>
      </c>
      <c r="V50" s="192" t="s">
        <v>132</v>
      </c>
      <c r="W50" s="192" t="s">
        <v>132</v>
      </c>
      <c r="X50" s="192" t="s">
        <v>132</v>
      </c>
      <c r="Y50" s="192" t="s">
        <v>132</v>
      </c>
      <c r="Z50" s="192" t="s">
        <v>132</v>
      </c>
      <c r="AA50" s="192" t="s">
        <v>132</v>
      </c>
      <c r="AB50" s="71"/>
    </row>
    <row r="51" spans="1:28" s="179" customFormat="1" ht="11.25">
      <c r="A51" s="71"/>
      <c r="B51" s="428"/>
      <c r="C51" s="429"/>
      <c r="D51" s="408"/>
      <c r="E51" s="252" t="s">
        <v>97</v>
      </c>
      <c r="F51" s="410"/>
      <c r="G51" s="182"/>
      <c r="H51" s="192">
        <v>14.490500000000003</v>
      </c>
      <c r="I51" s="192">
        <v>14.490500000000003</v>
      </c>
      <c r="J51" s="192">
        <v>20.293999999999997</v>
      </c>
      <c r="K51" s="192">
        <v>20.293999999999997</v>
      </c>
      <c r="L51" s="192">
        <v>16.206000000000003</v>
      </c>
      <c r="M51" s="192">
        <v>16.206000000000003</v>
      </c>
      <c r="N51" s="192">
        <v>16.716999999999999</v>
      </c>
      <c r="O51" s="192">
        <v>16.716999999999999</v>
      </c>
      <c r="P51" s="182"/>
      <c r="Q51" s="192">
        <v>16.716999999999999</v>
      </c>
      <c r="R51" s="192">
        <v>15.9505</v>
      </c>
      <c r="S51" s="192">
        <v>15.9505</v>
      </c>
      <c r="T51" s="192">
        <v>16.023499999999999</v>
      </c>
      <c r="U51" s="192">
        <v>16.023499999999999</v>
      </c>
      <c r="V51" s="192" t="s">
        <v>132</v>
      </c>
      <c r="W51" s="192" t="s">
        <v>132</v>
      </c>
      <c r="X51" s="192" t="s">
        <v>132</v>
      </c>
      <c r="Y51" s="192" t="s">
        <v>132</v>
      </c>
      <c r="Z51" s="192" t="s">
        <v>132</v>
      </c>
      <c r="AA51" s="192" t="s">
        <v>132</v>
      </c>
      <c r="AB51" s="71"/>
    </row>
    <row r="52" spans="1:28" s="179" customFormat="1" ht="11.25">
      <c r="A52" s="71"/>
      <c r="B52" s="428"/>
      <c r="C52" s="429"/>
      <c r="D52" s="408"/>
      <c r="E52" s="252" t="s">
        <v>96</v>
      </c>
      <c r="F52" s="410"/>
      <c r="G52" s="182"/>
      <c r="H52" s="192">
        <v>16.643999999999998</v>
      </c>
      <c r="I52" s="192">
        <v>16.643999999999998</v>
      </c>
      <c r="J52" s="192">
        <v>22.191999999999997</v>
      </c>
      <c r="K52" s="192">
        <v>22.191999999999997</v>
      </c>
      <c r="L52" s="192">
        <v>17.009</v>
      </c>
      <c r="M52" s="192">
        <v>17.009</v>
      </c>
      <c r="N52" s="192">
        <v>19.162500000000001</v>
      </c>
      <c r="O52" s="192">
        <v>19.162500000000001</v>
      </c>
      <c r="P52" s="182"/>
      <c r="Q52" s="192">
        <v>19.162500000000001</v>
      </c>
      <c r="R52" s="192">
        <v>18.614999999999998</v>
      </c>
      <c r="S52" s="192">
        <v>18.614999999999998</v>
      </c>
      <c r="T52" s="192">
        <v>17.957999999999998</v>
      </c>
      <c r="U52" s="192">
        <v>17.957999999999998</v>
      </c>
      <c r="V52" s="192" t="s">
        <v>132</v>
      </c>
      <c r="W52" s="192" t="s">
        <v>132</v>
      </c>
      <c r="X52" s="192" t="s">
        <v>132</v>
      </c>
      <c r="Y52" s="192" t="s">
        <v>132</v>
      </c>
      <c r="Z52" s="192" t="s">
        <v>132</v>
      </c>
      <c r="AA52" s="192" t="s">
        <v>132</v>
      </c>
      <c r="AB52" s="71"/>
    </row>
    <row r="53" spans="1:28" s="179" customFormat="1" ht="11.25">
      <c r="A53" s="71"/>
      <c r="B53" s="428"/>
      <c r="C53" s="429"/>
      <c r="D53" s="408"/>
      <c r="E53" s="252" t="s">
        <v>86</v>
      </c>
      <c r="F53" s="410"/>
      <c r="G53" s="182"/>
      <c r="H53" s="192">
        <v>28.031999999999996</v>
      </c>
      <c r="I53" s="192">
        <v>28.031999999999996</v>
      </c>
      <c r="J53" s="192">
        <v>19.381499999999999</v>
      </c>
      <c r="K53" s="192">
        <v>19.381499999999999</v>
      </c>
      <c r="L53" s="192">
        <v>18.651500000000002</v>
      </c>
      <c r="M53" s="192">
        <v>18.651500000000002</v>
      </c>
      <c r="N53" s="192">
        <v>18.906999999999996</v>
      </c>
      <c r="O53" s="192">
        <v>18.906999999999996</v>
      </c>
      <c r="P53" s="182"/>
      <c r="Q53" s="192">
        <v>18.906999999999996</v>
      </c>
      <c r="R53" s="192">
        <v>21.097000000000001</v>
      </c>
      <c r="S53" s="192">
        <v>21.097000000000001</v>
      </c>
      <c r="T53" s="192">
        <v>24.856499999999997</v>
      </c>
      <c r="U53" s="192">
        <v>24.856499999999997</v>
      </c>
      <c r="V53" s="192" t="s">
        <v>132</v>
      </c>
      <c r="W53" s="192" t="s">
        <v>132</v>
      </c>
      <c r="X53" s="192" t="s">
        <v>132</v>
      </c>
      <c r="Y53" s="192" t="s">
        <v>132</v>
      </c>
      <c r="Z53" s="192" t="s">
        <v>132</v>
      </c>
      <c r="AA53" s="192" t="s">
        <v>132</v>
      </c>
      <c r="AB53" s="71"/>
    </row>
    <row r="54" spans="1:28" s="179" customFormat="1" ht="11.25">
      <c r="A54" s="71"/>
      <c r="B54" s="428"/>
      <c r="C54" s="429"/>
      <c r="D54" s="408"/>
      <c r="E54" s="252" t="s">
        <v>89</v>
      </c>
      <c r="F54" s="410"/>
      <c r="G54" s="182"/>
      <c r="H54" s="192">
        <v>18.2135</v>
      </c>
      <c r="I54" s="192">
        <v>18.2135</v>
      </c>
      <c r="J54" s="192">
        <v>18.140499999999999</v>
      </c>
      <c r="K54" s="192">
        <v>18.140499999999999</v>
      </c>
      <c r="L54" s="192">
        <v>18.797500000000003</v>
      </c>
      <c r="M54" s="192">
        <v>18.797500000000003</v>
      </c>
      <c r="N54" s="192">
        <v>18.614999999999998</v>
      </c>
      <c r="O54" s="192">
        <v>18.614999999999998</v>
      </c>
      <c r="P54" s="182"/>
      <c r="Q54" s="192">
        <v>18.614999999999998</v>
      </c>
      <c r="R54" s="192">
        <v>16.8995</v>
      </c>
      <c r="S54" s="192">
        <v>16.8995</v>
      </c>
      <c r="T54" s="192">
        <v>15.768000000000002</v>
      </c>
      <c r="U54" s="192">
        <v>15.768000000000002</v>
      </c>
      <c r="V54" s="192" t="s">
        <v>132</v>
      </c>
      <c r="W54" s="192" t="s">
        <v>132</v>
      </c>
      <c r="X54" s="192" t="s">
        <v>132</v>
      </c>
      <c r="Y54" s="192" t="s">
        <v>132</v>
      </c>
      <c r="Z54" s="192" t="s">
        <v>132</v>
      </c>
      <c r="AA54" s="192" t="s">
        <v>132</v>
      </c>
      <c r="AB54" s="71"/>
    </row>
    <row r="55" spans="1:28" s="179" customFormat="1" ht="11.25">
      <c r="A55" s="71"/>
      <c r="B55" s="428"/>
      <c r="C55" s="429"/>
      <c r="D55" s="408"/>
      <c r="E55" s="252" t="s">
        <v>87</v>
      </c>
      <c r="F55" s="410"/>
      <c r="G55" s="182"/>
      <c r="H55" s="192">
        <v>27.776500000000002</v>
      </c>
      <c r="I55" s="192">
        <v>27.776500000000002</v>
      </c>
      <c r="J55" s="192">
        <v>25.732500000000002</v>
      </c>
      <c r="K55" s="192">
        <v>25.732500000000002</v>
      </c>
      <c r="L55" s="192">
        <v>29.784000000000002</v>
      </c>
      <c r="M55" s="192">
        <v>29.784000000000002</v>
      </c>
      <c r="N55" s="192">
        <v>29.272999999999996</v>
      </c>
      <c r="O55" s="192">
        <v>29.272999999999996</v>
      </c>
      <c r="P55" s="182"/>
      <c r="Q55" s="192">
        <v>29.272999999999996</v>
      </c>
      <c r="R55" s="192">
        <v>24.381999999999998</v>
      </c>
      <c r="S55" s="192">
        <v>24.381999999999998</v>
      </c>
      <c r="T55" s="192">
        <v>24.527999999999999</v>
      </c>
      <c r="U55" s="192">
        <v>24.527999999999999</v>
      </c>
      <c r="V55" s="192" t="s">
        <v>132</v>
      </c>
      <c r="W55" s="192" t="s">
        <v>132</v>
      </c>
      <c r="X55" s="192" t="s">
        <v>132</v>
      </c>
      <c r="Y55" s="192" t="s">
        <v>132</v>
      </c>
      <c r="Z55" s="192" t="s">
        <v>132</v>
      </c>
      <c r="AA55" s="192" t="s">
        <v>132</v>
      </c>
      <c r="AB55" s="71"/>
    </row>
    <row r="56" spans="1:28" s="179" customFormat="1" ht="12.5" customHeight="1">
      <c r="A56" s="71"/>
      <c r="B56" s="428"/>
      <c r="C56" s="429" t="s">
        <v>81</v>
      </c>
      <c r="D56" s="408" t="s">
        <v>241</v>
      </c>
      <c r="E56" s="252" t="s">
        <v>93</v>
      </c>
      <c r="F56" s="410"/>
      <c r="G56" s="182"/>
      <c r="H56" s="192">
        <v>117.76146035839815</v>
      </c>
      <c r="I56" s="192">
        <v>118.77940541119861</v>
      </c>
      <c r="J56" s="192">
        <v>126.3326086625446</v>
      </c>
      <c r="K56" s="192">
        <v>125.56697672878055</v>
      </c>
      <c r="L56" s="192">
        <v>132.73306661449806</v>
      </c>
      <c r="M56" s="192">
        <v>133.95339348999687</v>
      </c>
      <c r="N56" s="192">
        <v>134.90410404654338</v>
      </c>
      <c r="O56" s="192">
        <v>134.36748921946702</v>
      </c>
      <c r="P56" s="182"/>
      <c r="Q56" s="192">
        <v>134.36748921946702</v>
      </c>
      <c r="R56" s="192">
        <v>145.23677929145097</v>
      </c>
      <c r="S56" s="192">
        <v>145.97886195046786</v>
      </c>
      <c r="T56" s="192">
        <v>148.09669915607566</v>
      </c>
      <c r="U56" s="192">
        <v>151.17345700232457</v>
      </c>
      <c r="V56" s="192" t="s">
        <v>132</v>
      </c>
      <c r="W56" s="192" t="s">
        <v>132</v>
      </c>
      <c r="X56" s="192" t="s">
        <v>132</v>
      </c>
      <c r="Y56" s="192" t="s">
        <v>132</v>
      </c>
      <c r="Z56" s="192" t="s">
        <v>132</v>
      </c>
      <c r="AA56" s="192" t="s">
        <v>132</v>
      </c>
      <c r="AB56" s="71"/>
    </row>
    <row r="57" spans="1:28" s="179" customFormat="1" ht="11.25">
      <c r="A57" s="71"/>
      <c r="B57" s="428"/>
      <c r="C57" s="429"/>
      <c r="D57" s="408"/>
      <c r="E57" s="252" t="s">
        <v>94</v>
      </c>
      <c r="F57" s="410"/>
      <c r="G57" s="182"/>
      <c r="H57" s="192">
        <v>111.29688620225096</v>
      </c>
      <c r="I57" s="192">
        <v>112.2936382273312</v>
      </c>
      <c r="J57" s="192">
        <v>128.15384175965798</v>
      </c>
      <c r="K57" s="192">
        <v>127.40414984028969</v>
      </c>
      <c r="L57" s="192">
        <v>123.62398104502108</v>
      </c>
      <c r="M57" s="192">
        <v>124.81890142020927</v>
      </c>
      <c r="N57" s="192">
        <v>130.60103161021058</v>
      </c>
      <c r="O57" s="192">
        <v>130.07052065354765</v>
      </c>
      <c r="P57" s="182"/>
      <c r="Q57" s="192">
        <v>130.07052065354765</v>
      </c>
      <c r="R57" s="192">
        <v>137.27191781173417</v>
      </c>
      <c r="S57" s="192">
        <v>138.11848951088291</v>
      </c>
      <c r="T57" s="192">
        <v>136.72315021651806</v>
      </c>
      <c r="U57" s="192">
        <v>139.84546997964978</v>
      </c>
      <c r="V57" s="192" t="s">
        <v>132</v>
      </c>
      <c r="W57" s="192" t="s">
        <v>132</v>
      </c>
      <c r="X57" s="192" t="s">
        <v>132</v>
      </c>
      <c r="Y57" s="192" t="s">
        <v>132</v>
      </c>
      <c r="Z57" s="192" t="s">
        <v>132</v>
      </c>
      <c r="AA57" s="192" t="s">
        <v>132</v>
      </c>
      <c r="AB57" s="71"/>
    </row>
    <row r="58" spans="1:28" s="179" customFormat="1" ht="11.25">
      <c r="A58" s="71"/>
      <c r="B58" s="428"/>
      <c r="C58" s="429"/>
      <c r="D58" s="408"/>
      <c r="E58" s="252" t="s">
        <v>91</v>
      </c>
      <c r="F58" s="410"/>
      <c r="G58" s="182"/>
      <c r="H58" s="192">
        <v>110.54531622717285</v>
      </c>
      <c r="I58" s="192">
        <v>111.55067759199838</v>
      </c>
      <c r="J58" s="192">
        <v>124.119909995697</v>
      </c>
      <c r="K58" s="192">
        <v>123.36374269200469</v>
      </c>
      <c r="L58" s="192">
        <v>109.90215750230416</v>
      </c>
      <c r="M58" s="192">
        <v>111.10739887531298</v>
      </c>
      <c r="N58" s="192">
        <v>116.3946621602914</v>
      </c>
      <c r="O58" s="192">
        <v>115.85372183452623</v>
      </c>
      <c r="P58" s="182"/>
      <c r="Q58" s="192">
        <v>115.85372183452623</v>
      </c>
      <c r="R58" s="192">
        <v>128.51239077263389</v>
      </c>
      <c r="S58" s="192">
        <v>129.44389241576127</v>
      </c>
      <c r="T58" s="192">
        <v>135.52001714237909</v>
      </c>
      <c r="U58" s="192">
        <v>138.77207037844124</v>
      </c>
      <c r="V58" s="192" t="s">
        <v>132</v>
      </c>
      <c r="W58" s="192" t="s">
        <v>132</v>
      </c>
      <c r="X58" s="192" t="s">
        <v>132</v>
      </c>
      <c r="Y58" s="192" t="s">
        <v>132</v>
      </c>
      <c r="Z58" s="192" t="s">
        <v>132</v>
      </c>
      <c r="AA58" s="192" t="s">
        <v>132</v>
      </c>
      <c r="AB58" s="71"/>
    </row>
    <row r="59" spans="1:28" s="179" customFormat="1" ht="11.25">
      <c r="A59" s="71"/>
      <c r="B59" s="428"/>
      <c r="C59" s="429"/>
      <c r="D59" s="408"/>
      <c r="E59" s="252" t="s">
        <v>90</v>
      </c>
      <c r="F59" s="410"/>
      <c r="G59" s="182"/>
      <c r="H59" s="192">
        <v>163.52075774204974</v>
      </c>
      <c r="I59" s="192">
        <v>164.53766288800597</v>
      </c>
      <c r="J59" s="192">
        <v>158.04556234532978</v>
      </c>
      <c r="K59" s="192">
        <v>157.28071256172785</v>
      </c>
      <c r="L59" s="192">
        <v>161.97693568197934</v>
      </c>
      <c r="M59" s="192">
        <v>163.19601590249755</v>
      </c>
      <c r="N59" s="192">
        <v>164.49100843123352</v>
      </c>
      <c r="O59" s="192">
        <v>163.94668096560429</v>
      </c>
      <c r="P59" s="182"/>
      <c r="Q59" s="192">
        <v>163.94668096560429</v>
      </c>
      <c r="R59" s="192">
        <v>183.48741088286067</v>
      </c>
      <c r="S59" s="192">
        <v>184.42059252657737</v>
      </c>
      <c r="T59" s="192">
        <v>191.19060048783135</v>
      </c>
      <c r="U59" s="192">
        <v>194.45463072198299</v>
      </c>
      <c r="V59" s="192" t="s">
        <v>132</v>
      </c>
      <c r="W59" s="192" t="s">
        <v>132</v>
      </c>
      <c r="X59" s="192" t="s">
        <v>132</v>
      </c>
      <c r="Y59" s="192" t="s">
        <v>132</v>
      </c>
      <c r="Z59" s="192" t="s">
        <v>132</v>
      </c>
      <c r="AA59" s="192" t="s">
        <v>132</v>
      </c>
      <c r="AB59" s="71"/>
    </row>
    <row r="60" spans="1:28" s="179" customFormat="1" ht="11.25">
      <c r="A60" s="71"/>
      <c r="B60" s="428"/>
      <c r="C60" s="429"/>
      <c r="D60" s="408"/>
      <c r="E60" s="252" t="s">
        <v>95</v>
      </c>
      <c r="F60" s="410"/>
      <c r="G60" s="182"/>
      <c r="H60" s="192">
        <v>116.19937976530447</v>
      </c>
      <c r="I60" s="192">
        <v>117.19760986714678</v>
      </c>
      <c r="J60" s="192">
        <v>135.76275715081815</v>
      </c>
      <c r="K60" s="192">
        <v>135.01195351842912</v>
      </c>
      <c r="L60" s="192">
        <v>131.14258753630904</v>
      </c>
      <c r="M60" s="192">
        <v>132.33927985075059</v>
      </c>
      <c r="N60" s="192">
        <v>145.47848001922205</v>
      </c>
      <c r="O60" s="192">
        <v>144.94434467017982</v>
      </c>
      <c r="P60" s="182"/>
      <c r="Q60" s="192">
        <v>144.94434467017982</v>
      </c>
      <c r="R60" s="192">
        <v>149.30129697869432</v>
      </c>
      <c r="S60" s="192">
        <v>150.12972439965961</v>
      </c>
      <c r="T60" s="192">
        <v>143.56920344878219</v>
      </c>
      <c r="U60" s="192">
        <v>146.7155753822239</v>
      </c>
      <c r="V60" s="192" t="s">
        <v>132</v>
      </c>
      <c r="W60" s="192" t="s">
        <v>132</v>
      </c>
      <c r="X60" s="192" t="s">
        <v>132</v>
      </c>
      <c r="Y60" s="192" t="s">
        <v>132</v>
      </c>
      <c r="Z60" s="192" t="s">
        <v>132</v>
      </c>
      <c r="AA60" s="192" t="s">
        <v>132</v>
      </c>
      <c r="AB60" s="71"/>
    </row>
    <row r="61" spans="1:28" s="179" customFormat="1" ht="11.25">
      <c r="A61" s="71"/>
      <c r="B61" s="428"/>
      <c r="C61" s="429"/>
      <c r="D61" s="408"/>
      <c r="E61" s="252" t="s">
        <v>85</v>
      </c>
      <c r="F61" s="410"/>
      <c r="G61" s="182"/>
      <c r="H61" s="192">
        <v>135.96504333073955</v>
      </c>
      <c r="I61" s="192">
        <v>136.97046244320143</v>
      </c>
      <c r="J61" s="192">
        <v>146.15425504768555</v>
      </c>
      <c r="K61" s="192">
        <v>145.39804430998433</v>
      </c>
      <c r="L61" s="192">
        <v>138.925741209081</v>
      </c>
      <c r="M61" s="192">
        <v>140.13105181077015</v>
      </c>
      <c r="N61" s="192">
        <v>140.95393927962769</v>
      </c>
      <c r="O61" s="192">
        <v>140.42652611279036</v>
      </c>
      <c r="P61" s="182"/>
      <c r="Q61" s="192">
        <v>140.42652611279036</v>
      </c>
      <c r="R61" s="192">
        <v>150.10160358414907</v>
      </c>
      <c r="S61" s="192">
        <v>151.14729777672287</v>
      </c>
      <c r="T61" s="192">
        <v>154.86891587817166</v>
      </c>
      <c r="U61" s="192">
        <v>158.12649489535286</v>
      </c>
      <c r="V61" s="192" t="s">
        <v>132</v>
      </c>
      <c r="W61" s="192" t="s">
        <v>132</v>
      </c>
      <c r="X61" s="192" t="s">
        <v>132</v>
      </c>
      <c r="Y61" s="192" t="s">
        <v>132</v>
      </c>
      <c r="Z61" s="192" t="s">
        <v>132</v>
      </c>
      <c r="AA61" s="192" t="s">
        <v>132</v>
      </c>
      <c r="AB61" s="71"/>
    </row>
    <row r="62" spans="1:28" s="179" customFormat="1" ht="11.25">
      <c r="A62" s="71"/>
      <c r="B62" s="428"/>
      <c r="C62" s="429"/>
      <c r="D62" s="408"/>
      <c r="E62" s="252" t="s">
        <v>84</v>
      </c>
      <c r="F62" s="410"/>
      <c r="G62" s="182"/>
      <c r="H62" s="192">
        <v>116.33835677623409</v>
      </c>
      <c r="I62" s="192">
        <v>117.34928949421698</v>
      </c>
      <c r="J62" s="192">
        <v>132.25076214411874</v>
      </c>
      <c r="K62" s="192">
        <v>131.49040443164176</v>
      </c>
      <c r="L62" s="192">
        <v>126.45179788115809</v>
      </c>
      <c r="M62" s="192">
        <v>127.66371827085068</v>
      </c>
      <c r="N62" s="192">
        <v>135.01519162585544</v>
      </c>
      <c r="O62" s="192">
        <v>134.47874663427234</v>
      </c>
      <c r="P62" s="182"/>
      <c r="Q62" s="192">
        <v>134.47874663427234</v>
      </c>
      <c r="R62" s="192">
        <v>146.90804361450665</v>
      </c>
      <c r="S62" s="192">
        <v>147.83346798871341</v>
      </c>
      <c r="T62" s="192">
        <v>140.44251795711267</v>
      </c>
      <c r="U62" s="192">
        <v>143.64113908177919</v>
      </c>
      <c r="V62" s="192" t="s">
        <v>132</v>
      </c>
      <c r="W62" s="192" t="s">
        <v>132</v>
      </c>
      <c r="X62" s="192" t="s">
        <v>132</v>
      </c>
      <c r="Y62" s="192" t="s">
        <v>132</v>
      </c>
      <c r="Z62" s="192" t="s">
        <v>132</v>
      </c>
      <c r="AA62" s="192" t="s">
        <v>132</v>
      </c>
      <c r="AB62" s="71"/>
    </row>
    <row r="63" spans="1:28" s="179" customFormat="1" ht="11.25">
      <c r="A63" s="71"/>
      <c r="B63" s="428"/>
      <c r="C63" s="429"/>
      <c r="D63" s="408"/>
      <c r="E63" s="252" t="s">
        <v>88</v>
      </c>
      <c r="F63" s="410"/>
      <c r="G63" s="182"/>
      <c r="H63" s="192">
        <v>117.45591605427997</v>
      </c>
      <c r="I63" s="192">
        <v>118.45004154063247</v>
      </c>
      <c r="J63" s="192">
        <v>125.00781274134755</v>
      </c>
      <c r="K63" s="192">
        <v>124.26009633325042</v>
      </c>
      <c r="L63" s="192">
        <v>130.71196294453443</v>
      </c>
      <c r="M63" s="192">
        <v>131.9037345880792</v>
      </c>
      <c r="N63" s="192">
        <v>138.90464542347891</v>
      </c>
      <c r="O63" s="192">
        <v>138.37175748718158</v>
      </c>
      <c r="P63" s="182"/>
      <c r="Q63" s="192">
        <v>138.37175748718158</v>
      </c>
      <c r="R63" s="192">
        <v>144.97310513314227</v>
      </c>
      <c r="S63" s="192">
        <v>146.02465570540605</v>
      </c>
      <c r="T63" s="192">
        <v>137.29797381557304</v>
      </c>
      <c r="U63" s="192">
        <v>140.6043643621513</v>
      </c>
      <c r="V63" s="192" t="s">
        <v>132</v>
      </c>
      <c r="W63" s="192" t="s">
        <v>132</v>
      </c>
      <c r="X63" s="192" t="s">
        <v>132</v>
      </c>
      <c r="Y63" s="192" t="s">
        <v>132</v>
      </c>
      <c r="Z63" s="192" t="s">
        <v>132</v>
      </c>
      <c r="AA63" s="192" t="s">
        <v>132</v>
      </c>
      <c r="AB63" s="71"/>
    </row>
    <row r="64" spans="1:28" s="179" customFormat="1" ht="11.25">
      <c r="A64" s="71"/>
      <c r="B64" s="428"/>
      <c r="C64" s="429"/>
      <c r="D64" s="408"/>
      <c r="E64" s="252" t="s">
        <v>92</v>
      </c>
      <c r="F64" s="410"/>
      <c r="G64" s="182"/>
      <c r="H64" s="192">
        <v>129.7770927384465</v>
      </c>
      <c r="I64" s="192">
        <v>130.78058637259986</v>
      </c>
      <c r="J64" s="192">
        <v>152.59502489552034</v>
      </c>
      <c r="K64" s="192">
        <v>151.84026237712794</v>
      </c>
      <c r="L64" s="192">
        <v>147.9679768884188</v>
      </c>
      <c r="M64" s="192">
        <v>149.17097919957533</v>
      </c>
      <c r="N64" s="192">
        <v>148.72923117146826</v>
      </c>
      <c r="O64" s="192">
        <v>148.19571110309766</v>
      </c>
      <c r="P64" s="182"/>
      <c r="Q64" s="192">
        <v>148.19571110309766</v>
      </c>
      <c r="R64" s="192">
        <v>161.80877839866383</v>
      </c>
      <c r="S64" s="192">
        <v>162.48593575882313</v>
      </c>
      <c r="T64" s="192">
        <v>168.63937336676335</v>
      </c>
      <c r="U64" s="192">
        <v>171.654876905815</v>
      </c>
      <c r="V64" s="192" t="s">
        <v>132</v>
      </c>
      <c r="W64" s="192" t="s">
        <v>132</v>
      </c>
      <c r="X64" s="192" t="s">
        <v>132</v>
      </c>
      <c r="Y64" s="192" t="s">
        <v>132</v>
      </c>
      <c r="Z64" s="192" t="s">
        <v>132</v>
      </c>
      <c r="AA64" s="192" t="s">
        <v>132</v>
      </c>
      <c r="AB64" s="71"/>
    </row>
    <row r="65" spans="1:28" s="179" customFormat="1" ht="11.25">
      <c r="A65" s="71"/>
      <c r="B65" s="428"/>
      <c r="C65" s="429"/>
      <c r="D65" s="408"/>
      <c r="E65" s="252" t="s">
        <v>97</v>
      </c>
      <c r="F65" s="410"/>
      <c r="G65" s="182"/>
      <c r="H65" s="192">
        <v>128.64454239671682</v>
      </c>
      <c r="I65" s="192">
        <v>129.64424912144716</v>
      </c>
      <c r="J65" s="192">
        <v>152.14173927790375</v>
      </c>
      <c r="K65" s="192">
        <v>151.38982502600331</v>
      </c>
      <c r="L65" s="192">
        <v>148.81876949313911</v>
      </c>
      <c r="M65" s="192">
        <v>150.0172320039093</v>
      </c>
      <c r="N65" s="192">
        <v>162.51189322189194</v>
      </c>
      <c r="O65" s="192">
        <v>161.98524914601313</v>
      </c>
      <c r="P65" s="182"/>
      <c r="Q65" s="192">
        <v>161.98524914601313</v>
      </c>
      <c r="R65" s="192">
        <v>167.11306235868443</v>
      </c>
      <c r="S65" s="192">
        <v>168.08637972153971</v>
      </c>
      <c r="T65" s="192">
        <v>165.18906610971607</v>
      </c>
      <c r="U65" s="192">
        <v>168.40575176911798</v>
      </c>
      <c r="V65" s="192" t="s">
        <v>132</v>
      </c>
      <c r="W65" s="192" t="s">
        <v>132</v>
      </c>
      <c r="X65" s="192" t="s">
        <v>132</v>
      </c>
      <c r="Y65" s="192" t="s">
        <v>132</v>
      </c>
      <c r="Z65" s="192" t="s">
        <v>132</v>
      </c>
      <c r="AA65" s="192" t="s">
        <v>132</v>
      </c>
      <c r="AB65" s="71"/>
    </row>
    <row r="66" spans="1:28" s="179" customFormat="1" ht="11.25">
      <c r="A66" s="71"/>
      <c r="B66" s="428"/>
      <c r="C66" s="429"/>
      <c r="D66" s="408"/>
      <c r="E66" s="252" t="s">
        <v>96</v>
      </c>
      <c r="F66" s="410"/>
      <c r="G66" s="182"/>
      <c r="H66" s="192">
        <v>146.49643023505655</v>
      </c>
      <c r="I66" s="192">
        <v>147.48034357069696</v>
      </c>
      <c r="J66" s="192">
        <v>167.73151071016801</v>
      </c>
      <c r="K66" s="192">
        <v>166.99147521635606</v>
      </c>
      <c r="L66" s="192">
        <v>167.20221095439283</v>
      </c>
      <c r="M66" s="192">
        <v>168.38174012774107</v>
      </c>
      <c r="N66" s="192">
        <v>176.32088226936952</v>
      </c>
      <c r="O66" s="192">
        <v>175.7962486652761</v>
      </c>
      <c r="P66" s="182"/>
      <c r="Q66" s="192">
        <v>175.7962486652761</v>
      </c>
      <c r="R66" s="192">
        <v>177.60924256909038</v>
      </c>
      <c r="S66" s="192">
        <v>178.32111671522819</v>
      </c>
      <c r="T66" s="192">
        <v>178.02767819442772</v>
      </c>
      <c r="U66" s="192">
        <v>181.01179160549916</v>
      </c>
      <c r="V66" s="192" t="s">
        <v>132</v>
      </c>
      <c r="W66" s="192" t="s">
        <v>132</v>
      </c>
      <c r="X66" s="192" t="s">
        <v>132</v>
      </c>
      <c r="Y66" s="192" t="s">
        <v>132</v>
      </c>
      <c r="Z66" s="192" t="s">
        <v>132</v>
      </c>
      <c r="AA66" s="192" t="s">
        <v>132</v>
      </c>
      <c r="AB66" s="71"/>
    </row>
    <row r="67" spans="1:28" s="179" customFormat="1" ht="11.25">
      <c r="A67" s="71"/>
      <c r="B67" s="428"/>
      <c r="C67" s="429"/>
      <c r="D67" s="408"/>
      <c r="E67" s="252" t="s">
        <v>86</v>
      </c>
      <c r="F67" s="410"/>
      <c r="G67" s="182"/>
      <c r="H67" s="192">
        <v>124.64006270184616</v>
      </c>
      <c r="I67" s="192">
        <v>125.65806844775963</v>
      </c>
      <c r="J67" s="192">
        <v>128.47579608971128</v>
      </c>
      <c r="K67" s="192">
        <v>127.7101185065427</v>
      </c>
      <c r="L67" s="192">
        <v>125.1738577657479</v>
      </c>
      <c r="M67" s="192">
        <v>126.39425740100596</v>
      </c>
      <c r="N67" s="192">
        <v>134.90139034816798</v>
      </c>
      <c r="O67" s="192">
        <v>134.36747610136368</v>
      </c>
      <c r="P67" s="182"/>
      <c r="Q67" s="192">
        <v>134.36747610136368</v>
      </c>
      <c r="R67" s="192">
        <v>141.83702090841294</v>
      </c>
      <c r="S67" s="192">
        <v>142.76928394509827</v>
      </c>
      <c r="T67" s="192">
        <v>145.6907410951643</v>
      </c>
      <c r="U67" s="192">
        <v>148.92271701829597</v>
      </c>
      <c r="V67" s="192" t="s">
        <v>132</v>
      </c>
      <c r="W67" s="192" t="s">
        <v>132</v>
      </c>
      <c r="X67" s="192" t="s">
        <v>132</v>
      </c>
      <c r="Y67" s="192" t="s">
        <v>132</v>
      </c>
      <c r="Z67" s="192" t="s">
        <v>132</v>
      </c>
      <c r="AA67" s="192" t="s">
        <v>132</v>
      </c>
      <c r="AB67" s="71"/>
    </row>
    <row r="68" spans="1:28" s="179" customFormat="1" ht="11.25">
      <c r="A68" s="71"/>
      <c r="B68" s="428"/>
      <c r="C68" s="429"/>
      <c r="D68" s="408"/>
      <c r="E68" s="252" t="s">
        <v>89</v>
      </c>
      <c r="F68" s="410"/>
      <c r="G68" s="182"/>
      <c r="H68" s="192">
        <v>130.80118672052615</v>
      </c>
      <c r="I68" s="192">
        <v>131.81247297701998</v>
      </c>
      <c r="J68" s="192">
        <v>146.59689020751665</v>
      </c>
      <c r="K68" s="192">
        <v>145.83626658641029</v>
      </c>
      <c r="L68" s="192">
        <v>135.5690671042062</v>
      </c>
      <c r="M68" s="192">
        <v>136.78141132084824</v>
      </c>
      <c r="N68" s="192">
        <v>144.4161608750878</v>
      </c>
      <c r="O68" s="192">
        <v>143.88241460772377</v>
      </c>
      <c r="P68" s="182"/>
      <c r="Q68" s="192">
        <v>143.88241460772377</v>
      </c>
      <c r="R68" s="192">
        <v>152.16245918144179</v>
      </c>
      <c r="S68" s="192">
        <v>153.38865863850151</v>
      </c>
      <c r="T68" s="192">
        <v>155.56970406222356</v>
      </c>
      <c r="U68" s="192">
        <v>159.0216443385811</v>
      </c>
      <c r="V68" s="192" t="s">
        <v>132</v>
      </c>
      <c r="W68" s="192" t="s">
        <v>132</v>
      </c>
      <c r="X68" s="192" t="s">
        <v>132</v>
      </c>
      <c r="Y68" s="192" t="s">
        <v>132</v>
      </c>
      <c r="Z68" s="192" t="s">
        <v>132</v>
      </c>
      <c r="AA68" s="192" t="s">
        <v>132</v>
      </c>
      <c r="AB68" s="71"/>
    </row>
    <row r="69" spans="1:28" s="179" customFormat="1" ht="11.25">
      <c r="A69" s="71"/>
      <c r="B69" s="428"/>
      <c r="C69" s="429"/>
      <c r="D69" s="408"/>
      <c r="E69" s="252" t="s">
        <v>87</v>
      </c>
      <c r="F69" s="410"/>
      <c r="G69" s="182"/>
      <c r="H69" s="192">
        <v>160.96862231984301</v>
      </c>
      <c r="I69" s="192">
        <v>161.98287392634072</v>
      </c>
      <c r="J69" s="192">
        <v>189.20752718980827</v>
      </c>
      <c r="K69" s="192">
        <v>188.44467322566766</v>
      </c>
      <c r="L69" s="192">
        <v>189.29577404168177</v>
      </c>
      <c r="M69" s="192">
        <v>190.51167316169997</v>
      </c>
      <c r="N69" s="192">
        <v>180.82740656863106</v>
      </c>
      <c r="O69" s="192">
        <v>180.29816618803244</v>
      </c>
      <c r="P69" s="182"/>
      <c r="Q69" s="192">
        <v>180.29816618803244</v>
      </c>
      <c r="R69" s="192">
        <v>183.4942549061106</v>
      </c>
      <c r="S69" s="192">
        <v>184.72349054843647</v>
      </c>
      <c r="T69" s="192">
        <v>194.67233622711166</v>
      </c>
      <c r="U69" s="192">
        <v>198.39681797898018</v>
      </c>
      <c r="V69" s="192" t="s">
        <v>132</v>
      </c>
      <c r="W69" s="192" t="s">
        <v>132</v>
      </c>
      <c r="X69" s="192" t="s">
        <v>132</v>
      </c>
      <c r="Y69" s="192" t="s">
        <v>132</v>
      </c>
      <c r="Z69" s="192" t="s">
        <v>132</v>
      </c>
      <c r="AA69" s="192" t="s">
        <v>132</v>
      </c>
      <c r="AB69" s="71"/>
    </row>
    <row r="70" spans="1:28" s="71" customFormat="1" ht="11.25"/>
    <row r="71" spans="1:28" s="71" customFormat="1" ht="11.25"/>
    <row r="72" spans="1:28" s="71" customFormat="1" ht="11.25"/>
    <row r="73" spans="1:28" s="232" customFormat="1" ht="12.4">
      <c r="B73" s="227" t="s">
        <v>266</v>
      </c>
    </row>
    <row r="74" spans="1:28" s="71" customFormat="1" ht="11.25">
      <c r="B74" s="251"/>
    </row>
    <row r="75" spans="1:28" s="71" customFormat="1" ht="22.5">
      <c r="B75" s="180" t="s">
        <v>252</v>
      </c>
      <c r="C75" s="411" t="s">
        <v>181</v>
      </c>
      <c r="D75" s="411"/>
      <c r="E75" s="253" t="s">
        <v>235</v>
      </c>
      <c r="F75" s="244" t="s">
        <v>245</v>
      </c>
      <c r="G75" s="182"/>
      <c r="H75" s="245" t="s">
        <v>210</v>
      </c>
      <c r="I75" s="245" t="s">
        <v>211</v>
      </c>
      <c r="J75" s="245" t="s">
        <v>212</v>
      </c>
    </row>
    <row r="76" spans="1:28" s="71" customFormat="1" ht="13.5" customHeight="1">
      <c r="B76" s="408" t="s">
        <v>148</v>
      </c>
      <c r="C76" s="407" t="s">
        <v>165</v>
      </c>
      <c r="D76" s="407"/>
      <c r="E76" s="431" t="s">
        <v>241</v>
      </c>
      <c r="F76" s="430"/>
      <c r="G76" s="182"/>
      <c r="H76" s="202">
        <v>30.783784914716001</v>
      </c>
      <c r="I76" s="202">
        <v>38.144129094344962</v>
      </c>
      <c r="J76" s="202">
        <v>37.266776894086618</v>
      </c>
    </row>
    <row r="77" spans="1:28" s="71" customFormat="1" ht="13.5" customHeight="1">
      <c r="B77" s="408"/>
      <c r="C77" s="407" t="s">
        <v>166</v>
      </c>
      <c r="D77" s="407"/>
      <c r="E77" s="431"/>
      <c r="F77" s="430"/>
      <c r="G77" s="182"/>
      <c r="H77" s="202">
        <v>91.060528571428563</v>
      </c>
      <c r="I77" s="202">
        <v>97.398949999999999</v>
      </c>
      <c r="J77" s="202">
        <v>89.836392857142869</v>
      </c>
    </row>
    <row r="78" spans="1:28" s="71" customFormat="1" ht="13.5" customHeight="1">
      <c r="B78" s="408"/>
      <c r="C78" s="407" t="s">
        <v>167</v>
      </c>
      <c r="D78" s="407"/>
      <c r="E78" s="431"/>
      <c r="F78" s="430"/>
      <c r="G78" s="182"/>
      <c r="H78" s="202">
        <v>6.7555656600626541</v>
      </c>
      <c r="I78" s="202">
        <v>6.9467042094344604</v>
      </c>
      <c r="J78" s="202">
        <v>8.3487865809847772</v>
      </c>
    </row>
    <row r="79" spans="1:28" s="71" customFormat="1" ht="13.5" customHeight="1">
      <c r="B79" s="408"/>
      <c r="C79" s="407" t="s">
        <v>225</v>
      </c>
      <c r="D79" s="407"/>
      <c r="E79" s="431"/>
      <c r="F79" s="430"/>
      <c r="G79" s="182"/>
      <c r="H79" s="247">
        <v>128.5998791462072</v>
      </c>
      <c r="I79" s="247">
        <v>142.48978330377943</v>
      </c>
      <c r="J79" s="247">
        <v>135.45195633221425</v>
      </c>
    </row>
    <row r="80" spans="1:28" s="71" customFormat="1" ht="13.5" customHeight="1">
      <c r="B80" s="408" t="s">
        <v>149</v>
      </c>
      <c r="C80" s="407" t="s">
        <v>165</v>
      </c>
      <c r="D80" s="407"/>
      <c r="E80" s="431"/>
      <c r="F80" s="430"/>
      <c r="G80" s="182"/>
      <c r="H80" s="202">
        <v>32.911572043780758</v>
      </c>
      <c r="I80" s="202">
        <v>40.79852761390957</v>
      </c>
      <c r="J80" s="202">
        <v>40.076480384526562</v>
      </c>
    </row>
    <row r="81" spans="2:10" s="71" customFormat="1" ht="13.5" customHeight="1">
      <c r="B81" s="408"/>
      <c r="C81" s="407" t="s">
        <v>166</v>
      </c>
      <c r="D81" s="407"/>
      <c r="E81" s="431"/>
      <c r="F81" s="430"/>
      <c r="G81" s="182"/>
      <c r="H81" s="202">
        <v>87.83446428571429</v>
      </c>
      <c r="I81" s="202">
        <v>93.12933000000001</v>
      </c>
      <c r="J81" s="202">
        <v>89.990721428571433</v>
      </c>
    </row>
    <row r="82" spans="2:10" s="71" customFormat="1" ht="13.5" customHeight="1">
      <c r="B82" s="408"/>
      <c r="C82" s="407" t="s">
        <v>167</v>
      </c>
      <c r="D82" s="407"/>
      <c r="E82" s="431"/>
      <c r="F82" s="430"/>
      <c r="G82" s="182"/>
      <c r="H82" s="202">
        <v>9.1774668191965745</v>
      </c>
      <c r="I82" s="202">
        <v>9.3699510170654037</v>
      </c>
      <c r="J82" s="202">
        <v>11.340467739459509</v>
      </c>
    </row>
    <row r="83" spans="2:10" s="71" customFormat="1" ht="13.5" customHeight="1">
      <c r="B83" s="408"/>
      <c r="C83" s="407" t="s">
        <v>225</v>
      </c>
      <c r="D83" s="407"/>
      <c r="E83" s="431"/>
      <c r="F83" s="430"/>
      <c r="G83" s="182"/>
      <c r="H83" s="247">
        <v>129.92350314869162</v>
      </c>
      <c r="I83" s="247">
        <v>143.29780863097497</v>
      </c>
      <c r="J83" s="247">
        <v>141.40766955255751</v>
      </c>
    </row>
    <row r="84" spans="2:10" s="254" customFormat="1" ht="11.25"/>
    <row r="85" spans="2:10" s="254" customFormat="1" ht="11.25"/>
    <row r="86" spans="2:10" s="71" customFormat="1" ht="11.25"/>
    <row r="87" spans="2:10" s="71" customFormat="1" ht="11.25" hidden="1"/>
    <row r="88" spans="2:10" s="71" customFormat="1" ht="11.25" hidden="1"/>
    <row r="89" spans="2:10" s="71" customFormat="1" ht="11.25" hidden="1"/>
    <row r="90" spans="2:10" s="71" customFormat="1" ht="11.25" hidden="1"/>
    <row r="91" spans="2:10" s="71" customFormat="1" ht="11.25" hidden="1"/>
    <row r="92" spans="2:10" s="71" customFormat="1" ht="11.25" hidden="1"/>
    <row r="93" spans="2:10" s="71" customFormat="1" ht="11.25" hidden="1"/>
    <row r="94" spans="2:10" s="71" customFormat="1" ht="11.25" hidden="1"/>
    <row r="95" spans="2:10" s="71" customFormat="1" ht="11.25" hidden="1"/>
    <row r="96" spans="2:10" s="71" customFormat="1" ht="11.25" hidden="1"/>
    <row r="97" s="71" customFormat="1" ht="11.25" hidden="1"/>
    <row r="98" s="71" customFormat="1" ht="11.25" hidden="1"/>
    <row r="99" s="71" customFormat="1" ht="11.25" hidden="1"/>
    <row r="100" s="71" customFormat="1" ht="11.25" hidden="1"/>
    <row r="101" s="71" customFormat="1" ht="11.25" hidden="1"/>
    <row r="102" s="71" customFormat="1" ht="11.25" hidden="1"/>
    <row r="103" s="71" customFormat="1" ht="11.25" hidden="1"/>
    <row r="104" s="71" customFormat="1" ht="11.25" hidden="1"/>
    <row r="105" s="71" customFormat="1" ht="11.25" hidden="1"/>
    <row r="106" s="71" customFormat="1" ht="11.25" hidden="1"/>
    <row r="107" s="71" customFormat="1" ht="11.25" hidden="1"/>
    <row r="108" s="71" customFormat="1" ht="11.25" hidden="1"/>
    <row r="109" s="71" customFormat="1" ht="11.25" hidden="1"/>
    <row r="110" s="71" customFormat="1" ht="11.25" hidden="1"/>
    <row r="111" s="71" customFormat="1" ht="11.25" hidden="1"/>
    <row r="112" s="71" customFormat="1" ht="11.25" hidden="1"/>
    <row r="113" s="71" customFormat="1" ht="11.25" hidden="1"/>
    <row r="114" s="71" customFormat="1" ht="11.25" hidden="1"/>
    <row r="115" s="71" customFormat="1" ht="11.25" hidden="1"/>
    <row r="116" s="71" customFormat="1" ht="11.25" hidden="1"/>
    <row r="117" s="71" customFormat="1" ht="11.25" hidden="1"/>
    <row r="118" s="71" customFormat="1" ht="11.25" hidden="1"/>
    <row r="119" s="71" customFormat="1" ht="11.25" hidden="1"/>
    <row r="120" s="71" customFormat="1" ht="11.25" hidden="1"/>
    <row r="121" s="71" customFormat="1" ht="11.25" hidden="1"/>
    <row r="122" s="71" customFormat="1" ht="11.25" hidden="1"/>
    <row r="123" s="71" customFormat="1" ht="11.25" hidden="1"/>
    <row r="124" s="71" customFormat="1" ht="11.25" hidden="1"/>
    <row r="125" s="71" customFormat="1" ht="11.25" hidden="1"/>
    <row r="126" s="71" customFormat="1" ht="11.25" hidden="1"/>
    <row r="127" s="71" customFormat="1" ht="11.25" hidden="1"/>
    <row r="128" s="71" customFormat="1" ht="11.25" hidden="1"/>
    <row r="129" s="71" customFormat="1" ht="11.25" hidden="1"/>
    <row r="130" s="71" customFormat="1" ht="11.25" hidden="1"/>
    <row r="131" s="71" customFormat="1" ht="11.25" hidden="1"/>
    <row r="132" s="71" customFormat="1" ht="11.25" hidden="1"/>
    <row r="133" s="71" customFormat="1" ht="11.25" hidden="1"/>
    <row r="134" s="71" customFormat="1" ht="11.25" hidden="1"/>
    <row r="135" s="71" customFormat="1" ht="11.25" hidden="1"/>
    <row r="136" s="71" customFormat="1" ht="11.25" hidden="1"/>
    <row r="137" s="71" customFormat="1" ht="11.25" hidden="1"/>
    <row r="138" s="71" customFormat="1" ht="11.25" hidden="1"/>
    <row r="139" s="71" customFormat="1" ht="11.25" hidden="1"/>
    <row r="140" s="71" customFormat="1" ht="11.25" hidden="1"/>
    <row r="141" s="71" customFormat="1" ht="11.25" hidden="1"/>
    <row r="142" s="71" customFormat="1" ht="11.25" hidden="1"/>
    <row r="143" s="71" customFormat="1" ht="11.25" hidden="1"/>
    <row r="144" s="71" customFormat="1" ht="11.25" hidden="1"/>
    <row r="145" s="71" customFormat="1" ht="11.25" hidden="1"/>
    <row r="146" s="71" customFormat="1" ht="11.25" hidden="1"/>
    <row r="147" s="71" customFormat="1" ht="11.25" hidden="1"/>
    <row r="148" s="71" customFormat="1" ht="11.25" hidden="1"/>
    <row r="149" s="71" customFormat="1" ht="11.25" hidden="1"/>
    <row r="150" s="71" customFormat="1" ht="11.25" hidden="1"/>
    <row r="151" s="71" customFormat="1" ht="11.25" hidden="1"/>
    <row r="152" s="71" customFormat="1" ht="11.25" hidden="1"/>
    <row r="153" s="71" customFormat="1" ht="11.25" hidden="1"/>
    <row r="154" s="71" customFormat="1" ht="11.25" hidden="1"/>
    <row r="155" s="71" customFormat="1" ht="11.25" hidden="1"/>
    <row r="156" s="71" customFormat="1" ht="11.25" hidden="1"/>
    <row r="157" s="71" customFormat="1" ht="11.25" hidden="1"/>
    <row r="158" s="71" customFormat="1" ht="11.25" hidden="1"/>
    <row r="159" s="71" customFormat="1" ht="11.25" hidden="1"/>
    <row r="160" s="71" customFormat="1" ht="11.25" hidden="1"/>
    <row r="161" s="71" customFormat="1" ht="11.25" hidden="1"/>
    <row r="162" s="71" customFormat="1" ht="11.25" hidden="1"/>
    <row r="163" s="71" customFormat="1" ht="11.25" hidden="1"/>
    <row r="164" s="71" customFormat="1" ht="11.25" hidden="1"/>
    <row r="165" s="71" customFormat="1" ht="11.25" hidden="1"/>
    <row r="166" s="71" customFormat="1" ht="11.25" hidden="1"/>
    <row r="167" s="71" customFormat="1" ht="11.25" hidden="1"/>
    <row r="168" s="71" customFormat="1" ht="11.25" hidden="1"/>
    <row r="169" s="71" customFormat="1" ht="11.25" hidden="1"/>
    <row r="170" s="71" customFormat="1" ht="11.25" hidden="1"/>
    <row r="171" s="71" customFormat="1" ht="11.25" hidden="1"/>
    <row r="172" s="71" customFormat="1" ht="11.25" hidden="1"/>
    <row r="173" s="71" customFormat="1" ht="11.25" hidden="1"/>
    <row r="174" s="71" customFormat="1" ht="11.25" hidden="1"/>
    <row r="175" s="71" customFormat="1" ht="11.25" hidden="1"/>
    <row r="176" s="71" customFormat="1" ht="11.25" hidden="1"/>
    <row r="177" s="71" customFormat="1" ht="11.25" hidden="1"/>
    <row r="178" s="71" customFormat="1" ht="11.25" hidden="1"/>
    <row r="179" s="71" customFormat="1" ht="11.25" hidden="1"/>
    <row r="180" s="71" customFormat="1" ht="11.25" hidden="1"/>
    <row r="181" s="71" customFormat="1" ht="11.25" hidden="1"/>
    <row r="182" s="71" customFormat="1" ht="11.25" hidden="1"/>
    <row r="183" s="71" customFormat="1" ht="11.25" hidden="1"/>
    <row r="184" s="71" customFormat="1" ht="11.25" hidden="1"/>
    <row r="185" s="71" customFormat="1" ht="11.25" hidden="1"/>
    <row r="186" s="71" customFormat="1" ht="11.25" hidden="1"/>
    <row r="187" s="71" customFormat="1" ht="11.25" hidden="1"/>
    <row r="188" s="71" customFormat="1" ht="11.25" hidden="1"/>
    <row r="189" s="71" customFormat="1" ht="11.25" hidden="1"/>
    <row r="190" s="71" customFormat="1" ht="11.25" hidden="1"/>
    <row r="191" s="71" customFormat="1" ht="11.25" hidden="1"/>
    <row r="192" s="71" customFormat="1" ht="11.25" hidden="1"/>
    <row r="193" s="71" customFormat="1" ht="11.25" hidden="1"/>
    <row r="194" s="71" customFormat="1" ht="11.25" hidden="1"/>
    <row r="195" s="71" customFormat="1" ht="11.25" hidden="1"/>
    <row r="196" s="71" customFormat="1" ht="11.25" hidden="1"/>
    <row r="197" s="71" customFormat="1" ht="11.25" hidden="1"/>
    <row r="198" s="71" customFormat="1" ht="11.25" hidden="1"/>
    <row r="199" s="71" customFormat="1" ht="11.25" hidden="1"/>
    <row r="200" s="71" customFormat="1" ht="11.25" hidden="1"/>
    <row r="201" s="71" customFormat="1" ht="11.25" hidden="1"/>
    <row r="202" s="71" customFormat="1" ht="11.25" hidden="1"/>
    <row r="203" s="71" customFormat="1" ht="11.25" hidden="1"/>
    <row r="204" s="71" customFormat="1" ht="11.25" hidden="1"/>
    <row r="205" s="71" customFormat="1" ht="11.25" hidden="1"/>
    <row r="206" s="71" customFormat="1" ht="11.25" hidden="1"/>
    <row r="207" s="71" customFormat="1" ht="11.25" hidden="1"/>
    <row r="208" s="71" customFormat="1" ht="11.25" hidden="1"/>
    <row r="209" s="71" customFormat="1" ht="11.25" hidden="1"/>
    <row r="210" s="71" customFormat="1" ht="11.25" hidden="1"/>
    <row r="211" s="71" customFormat="1" ht="11.25" hidden="1"/>
    <row r="212" s="71" customFormat="1" ht="11.25" hidden="1"/>
    <row r="213" s="71" customFormat="1" ht="11.25" hidden="1"/>
    <row r="214" s="71" customFormat="1" ht="11.25" hidden="1"/>
    <row r="215" s="71" customFormat="1" ht="11.25" hidden="1"/>
    <row r="216" s="71" customFormat="1" ht="11.25" hidden="1"/>
    <row r="217" s="71" customFormat="1" ht="11.25" hidden="1"/>
    <row r="218" s="71" customFormat="1" ht="11.25" hidden="1"/>
    <row r="219" s="71" customFormat="1" ht="11.25" hidden="1"/>
    <row r="220" s="71" customFormat="1" ht="11.25" hidden="1"/>
    <row r="221" s="71" customFormat="1" ht="11.25" hidden="1"/>
    <row r="222" s="71" customFormat="1" ht="11.25" hidden="1"/>
    <row r="223" s="71" customFormat="1" ht="11.25" hidden="1"/>
    <row r="224" s="71" customFormat="1" ht="11.25" hidden="1"/>
    <row r="225" s="71" customFormat="1" ht="11.25" hidden="1"/>
    <row r="226" s="71" customFormat="1" ht="11.25" hidden="1"/>
    <row r="227" s="71" customFormat="1" ht="11.25" hidden="1"/>
    <row r="228" s="71" customFormat="1" ht="11.25" hidden="1"/>
    <row r="229" s="71" customFormat="1" ht="11.25" hidden="1"/>
    <row r="230" s="71" customFormat="1" ht="11.25" hidden="1"/>
    <row r="231" s="71" customFormat="1" ht="11.25" hidden="1"/>
    <row r="232" s="71" customFormat="1" ht="11.25" hidden="1"/>
    <row r="233" s="71" customFormat="1" ht="11.25" hidden="1"/>
    <row r="234" s="71" customFormat="1" ht="11.25" hidden="1"/>
    <row r="235" s="71" customFormat="1" ht="11.25" hidden="1"/>
    <row r="236" s="71" customFormat="1" ht="11.25" hidden="1"/>
    <row r="237" s="71" customFormat="1" ht="11.25" hidden="1"/>
    <row r="238" s="71" customFormat="1" ht="11.25" hidden="1"/>
    <row r="239" s="71" customFormat="1" ht="11.25" hidden="1"/>
    <row r="240" s="71" customFormat="1" ht="11.25" hidden="1"/>
    <row r="241" s="71" customFormat="1" ht="11.25" hidden="1"/>
    <row r="242" s="71" customFormat="1" ht="11.25" hidden="1"/>
    <row r="243" s="71" customFormat="1" ht="11.25" hidden="1"/>
    <row r="244" s="71" customFormat="1" ht="11.25" hidden="1"/>
    <row r="245" s="71" customFormat="1" ht="11.25" hidden="1"/>
    <row r="246" s="71" customFormat="1" ht="11.25" hidden="1"/>
    <row r="247" s="71" customFormat="1" ht="11.25" hidden="1"/>
    <row r="248" s="71" customFormat="1" ht="11.25" hidden="1"/>
    <row r="249" s="71" customFormat="1" ht="11.25" hidden="1"/>
    <row r="250" s="71" customFormat="1" ht="11.25" hidden="1"/>
    <row r="251" s="71" customFormat="1" ht="11.25" hidden="1"/>
    <row r="252" s="71" customFormat="1" ht="11.25" hidden="1"/>
    <row r="253" s="71" customFormat="1" ht="11.25" hidden="1"/>
    <row r="254" s="71" customFormat="1" ht="11.25" hidden="1"/>
    <row r="255" s="71" customFormat="1" ht="11.25" hidden="1"/>
    <row r="256" s="71" customFormat="1" ht="11.25" hidden="1"/>
    <row r="257" s="71" customFormat="1" ht="11.25" hidden="1"/>
    <row r="258" s="71" customFormat="1" ht="11.25" hidden="1"/>
    <row r="259" s="71" customFormat="1" ht="11.25" hidden="1"/>
    <row r="260" s="71" customFormat="1" ht="11.25" hidden="1"/>
    <row r="261" s="71" customFormat="1" ht="11.25" hidden="1"/>
    <row r="262" s="71" customFormat="1" ht="11.25" hidden="1"/>
    <row r="263" s="71" customFormat="1" ht="11.25" hidden="1"/>
    <row r="264" s="71" customFormat="1" ht="11.25" hidden="1"/>
    <row r="265" s="71" customFormat="1" ht="11.25" hidden="1"/>
    <row r="266" s="71" customFormat="1" ht="11.25" hidden="1"/>
    <row r="267" s="71" customFormat="1" ht="11.25" hidden="1"/>
    <row r="268" s="71" customFormat="1" ht="11.25" hidden="1"/>
    <row r="269" s="71" customFormat="1" ht="11.25" hidden="1"/>
    <row r="270" s="71" customFormat="1" ht="11.25" hidden="1"/>
    <row r="271" s="71" customFormat="1" ht="11.25" hidden="1"/>
    <row r="272" hidden="1"/>
    <row r="273" hidden="1"/>
    <row r="274" hidden="1"/>
    <row r="275" hidden="1"/>
    <row r="276" hidden="1"/>
    <row r="277" hidden="1"/>
    <row r="278" hidden="1"/>
    <row r="279" hidden="1"/>
    <row r="280"/>
    <row r="281"/>
    <row r="282"/>
    <row r="283"/>
    <row r="284"/>
  </sheetData>
  <mergeCells count="37">
    <mergeCell ref="C75:D75"/>
    <mergeCell ref="B76:B79"/>
    <mergeCell ref="C76:D76"/>
    <mergeCell ref="B80:B83"/>
    <mergeCell ref="E76:E83"/>
    <mergeCell ref="F76:F83"/>
    <mergeCell ref="C77:D77"/>
    <mergeCell ref="C78:D78"/>
    <mergeCell ref="C79:D79"/>
    <mergeCell ref="C80:D80"/>
    <mergeCell ref="C81:D81"/>
    <mergeCell ref="C82:D82"/>
    <mergeCell ref="C83:D83"/>
    <mergeCell ref="B42:B69"/>
    <mergeCell ref="C42:C55"/>
    <mergeCell ref="D42:D55"/>
    <mergeCell ref="F42:F55"/>
    <mergeCell ref="C56:C69"/>
    <mergeCell ref="D56:D69"/>
    <mergeCell ref="F56:F69"/>
    <mergeCell ref="Q9:AA9"/>
    <mergeCell ref="H10:O10"/>
    <mergeCell ref="Q10:AA10"/>
    <mergeCell ref="B14:B41"/>
    <mergeCell ref="C14:C27"/>
    <mergeCell ref="D14:D27"/>
    <mergeCell ref="F14:F27"/>
    <mergeCell ref="C28:C41"/>
    <mergeCell ref="D28:D41"/>
    <mergeCell ref="F28:F41"/>
    <mergeCell ref="B3:K3"/>
    <mergeCell ref="B9:B13"/>
    <mergeCell ref="C9:C13"/>
    <mergeCell ref="D9:D13"/>
    <mergeCell ref="E9:E13"/>
    <mergeCell ref="F9:F10"/>
    <mergeCell ref="H9:O9"/>
  </mergeCells>
  <pageMargins left="0.70000000000000007" right="0.70000000000000007" top="0.75" bottom="0.75" header="0.30000000000000004" footer="0.30000000000000004"/>
  <pageSetup paperSize="9" fitToWidth="0" fitToHeight="0"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40"/>
  <sheetViews>
    <sheetView zoomScaleNormal="100" workbookViewId="0"/>
  </sheetViews>
  <sheetFormatPr defaultColWidth="0" defaultRowHeight="12.4" zeroHeight="1"/>
  <cols>
    <col min="1" max="1" width="8" style="18" customWidth="1"/>
    <col min="2" max="2" width="14.46875" style="18" bestFit="1" customWidth="1"/>
    <col min="3" max="3" width="14.46875" style="18" customWidth="1"/>
    <col min="4" max="4" width="31.3515625" style="18" customWidth="1"/>
    <col min="5" max="5" width="1.703125" style="18" customWidth="1"/>
    <col min="6" max="8" width="15.64453125" style="18" customWidth="1"/>
    <col min="9" max="13" width="15.64453125" style="264" customWidth="1"/>
    <col min="14" max="14" width="1.87890625" style="264" customWidth="1"/>
    <col min="15" max="17" width="15.64453125" style="265" customWidth="1"/>
    <col min="18" max="18" width="15.64453125" style="266" customWidth="1"/>
    <col min="19" max="19" width="15.64453125" style="267" customWidth="1"/>
    <col min="20" max="25" width="15.64453125" style="264" customWidth="1"/>
    <col min="26" max="26" width="11" style="264" customWidth="1"/>
    <col min="27" max="28" width="15.64453125" style="264" hidden="1" customWidth="1"/>
    <col min="29" max="29" width="8" style="18" hidden="1" customWidth="1"/>
    <col min="30" max="32" width="0" hidden="1" customWidth="1"/>
    <col min="33" max="33" width="8" hidden="1" customWidth="1"/>
    <col min="34" max="16384" width="8" hidden="1"/>
  </cols>
  <sheetData>
    <row r="1" spans="1:26" s="248" customFormat="1" ht="12.5" customHeight="1"/>
    <row r="2" spans="1:26" s="248" customFormat="1" ht="18.5" customHeight="1">
      <c r="B2" s="170" t="s">
        <v>267</v>
      </c>
      <c r="C2" s="170"/>
      <c r="D2" s="170"/>
      <c r="E2" s="170"/>
      <c r="N2" s="170"/>
    </row>
    <row r="3" spans="1:26" s="169" customFormat="1" ht="23.95" customHeight="1">
      <c r="B3" s="426" t="s">
        <v>268</v>
      </c>
      <c r="C3" s="426"/>
      <c r="D3" s="426"/>
      <c r="E3" s="426"/>
      <c r="F3" s="426"/>
      <c r="G3" s="426"/>
      <c r="H3" s="426"/>
      <c r="I3" s="426"/>
      <c r="J3" s="426"/>
      <c r="K3" s="426"/>
      <c r="L3" s="426"/>
      <c r="M3" s="426"/>
      <c r="N3" s="174"/>
      <c r="O3" s="174"/>
      <c r="P3" s="174"/>
      <c r="Q3" s="174"/>
      <c r="R3" s="174"/>
      <c r="S3" s="174"/>
      <c r="T3" s="174"/>
      <c r="U3" s="174"/>
      <c r="V3" s="174"/>
      <c r="W3" s="174"/>
      <c r="X3" s="174"/>
      <c r="Y3" s="174"/>
    </row>
    <row r="4" spans="1:26" s="169" customFormat="1" ht="12.5" customHeight="1"/>
    <row r="5" spans="1:26" s="179" customFormat="1" ht="11.25">
      <c r="B5" s="71"/>
      <c r="C5" s="71"/>
      <c r="D5" s="71"/>
      <c r="E5" s="71"/>
      <c r="F5" s="255"/>
      <c r="G5" s="255"/>
      <c r="H5" s="255"/>
      <c r="I5" s="255"/>
      <c r="J5" s="255"/>
      <c r="K5" s="255"/>
      <c r="L5" s="256"/>
      <c r="M5" s="256"/>
      <c r="N5" s="71"/>
      <c r="O5" s="256"/>
      <c r="P5" s="257"/>
      <c r="Q5" s="255"/>
      <c r="R5" s="255"/>
      <c r="S5" s="255"/>
      <c r="T5" s="255"/>
      <c r="U5" s="255"/>
      <c r="V5" s="255"/>
      <c r="W5" s="255"/>
      <c r="X5" s="255"/>
      <c r="Y5" s="255"/>
      <c r="Z5" s="71"/>
    </row>
    <row r="6" spans="1:26" s="198" customFormat="1" ht="11.25">
      <c r="B6" s="199" t="s">
        <v>269</v>
      </c>
    </row>
    <row r="7" spans="1:26" s="179" customFormat="1" ht="11.25">
      <c r="A7" s="71"/>
      <c r="B7" s="71"/>
      <c r="C7" s="71"/>
      <c r="D7" s="71"/>
      <c r="E7" s="71"/>
      <c r="F7" s="258"/>
      <c r="G7" s="258"/>
      <c r="H7" s="114"/>
      <c r="I7" s="114"/>
      <c r="J7" s="255"/>
      <c r="K7" s="255"/>
      <c r="L7" s="256"/>
      <c r="M7" s="256"/>
      <c r="N7" s="71"/>
      <c r="O7" s="258"/>
      <c r="P7" s="114"/>
      <c r="Q7" s="114"/>
      <c r="R7" s="114"/>
      <c r="S7" s="114"/>
      <c r="T7" s="114"/>
      <c r="U7" s="114"/>
      <c r="V7" s="114"/>
      <c r="W7" s="114"/>
      <c r="X7" s="114"/>
      <c r="Y7" s="114"/>
      <c r="Z7" s="71"/>
    </row>
    <row r="8" spans="1:26" s="179" customFormat="1" ht="14.25" customHeight="1">
      <c r="A8" s="71"/>
      <c r="B8" s="402" t="s">
        <v>74</v>
      </c>
      <c r="C8" s="402" t="s">
        <v>235</v>
      </c>
      <c r="D8" s="393"/>
      <c r="E8" s="234"/>
      <c r="F8" s="405" t="s">
        <v>184</v>
      </c>
      <c r="G8" s="405"/>
      <c r="H8" s="405"/>
      <c r="I8" s="405"/>
      <c r="J8" s="405"/>
      <c r="K8" s="405"/>
      <c r="L8" s="405"/>
      <c r="M8" s="405"/>
      <c r="N8" s="182"/>
      <c r="O8" s="405" t="s">
        <v>185</v>
      </c>
      <c r="P8" s="405"/>
      <c r="Q8" s="405"/>
      <c r="R8" s="405"/>
      <c r="S8" s="405"/>
      <c r="T8" s="405"/>
      <c r="U8" s="405"/>
      <c r="V8" s="405"/>
      <c r="W8" s="405"/>
      <c r="X8" s="405"/>
      <c r="Y8" s="405"/>
      <c r="Z8" s="71"/>
    </row>
    <row r="9" spans="1:26" s="179" customFormat="1" ht="12.5" customHeight="1">
      <c r="A9" s="71"/>
      <c r="B9" s="402"/>
      <c r="C9" s="402"/>
      <c r="D9" s="393"/>
      <c r="E9" s="234"/>
      <c r="F9" s="390" t="s">
        <v>186</v>
      </c>
      <c r="G9" s="390"/>
      <c r="H9" s="390"/>
      <c r="I9" s="390"/>
      <c r="J9" s="390"/>
      <c r="K9" s="390"/>
      <c r="L9" s="390"/>
      <c r="M9" s="390"/>
      <c r="N9" s="182"/>
      <c r="O9" s="406" t="s">
        <v>187</v>
      </c>
      <c r="P9" s="406"/>
      <c r="Q9" s="406"/>
      <c r="R9" s="406"/>
      <c r="S9" s="406"/>
      <c r="T9" s="406"/>
      <c r="U9" s="406"/>
      <c r="V9" s="406"/>
      <c r="W9" s="406"/>
      <c r="X9" s="406"/>
      <c r="Y9" s="406"/>
      <c r="Z9" s="71"/>
    </row>
    <row r="10" spans="1:26" s="179" customFormat="1" ht="26.25" customHeight="1">
      <c r="A10" s="71"/>
      <c r="B10" s="402"/>
      <c r="C10" s="402"/>
      <c r="D10" s="259" t="s">
        <v>188</v>
      </c>
      <c r="E10" s="234"/>
      <c r="F10" s="184" t="s">
        <v>103</v>
      </c>
      <c r="G10" s="184" t="s">
        <v>105</v>
      </c>
      <c r="H10" s="184" t="s">
        <v>106</v>
      </c>
      <c r="I10" s="184" t="s">
        <v>107</v>
      </c>
      <c r="J10" s="184" t="s">
        <v>108</v>
      </c>
      <c r="K10" s="185" t="s">
        <v>109</v>
      </c>
      <c r="L10" s="184" t="s">
        <v>110</v>
      </c>
      <c r="M10" s="184" t="s">
        <v>111</v>
      </c>
      <c r="N10" s="182"/>
      <c r="O10" s="85" t="s">
        <v>112</v>
      </c>
      <c r="P10" s="181" t="s">
        <v>73</v>
      </c>
      <c r="Q10" s="181" t="s">
        <v>113</v>
      </c>
      <c r="R10" s="186" t="s">
        <v>114</v>
      </c>
      <c r="S10" s="181" t="s">
        <v>115</v>
      </c>
      <c r="T10" s="181" t="s">
        <v>116</v>
      </c>
      <c r="U10" s="181" t="s">
        <v>117</v>
      </c>
      <c r="V10" s="181" t="s">
        <v>118</v>
      </c>
      <c r="W10" s="181" t="s">
        <v>119</v>
      </c>
      <c r="X10" s="181" t="s">
        <v>120</v>
      </c>
      <c r="Y10" s="181" t="s">
        <v>121</v>
      </c>
      <c r="Z10" s="71"/>
    </row>
    <row r="11" spans="1:26" s="179" customFormat="1" ht="12.7" customHeight="1">
      <c r="A11" s="71"/>
      <c r="B11" s="402"/>
      <c r="C11" s="402"/>
      <c r="D11" s="183" t="s">
        <v>189</v>
      </c>
      <c r="E11" s="234"/>
      <c r="F11" s="187" t="s">
        <v>190</v>
      </c>
      <c r="G11" s="187" t="s">
        <v>191</v>
      </c>
      <c r="H11" s="187" t="s">
        <v>192</v>
      </c>
      <c r="I11" s="187" t="s">
        <v>193</v>
      </c>
      <c r="J11" s="187" t="s">
        <v>194</v>
      </c>
      <c r="K11" s="188" t="s">
        <v>195</v>
      </c>
      <c r="L11" s="187" t="s">
        <v>196</v>
      </c>
      <c r="M11" s="187" t="s">
        <v>197</v>
      </c>
      <c r="N11" s="182"/>
      <c r="O11" s="187" t="s">
        <v>198</v>
      </c>
      <c r="P11" s="187" t="s">
        <v>199</v>
      </c>
      <c r="Q11" s="187" t="s">
        <v>200</v>
      </c>
      <c r="R11" s="189" t="s">
        <v>201</v>
      </c>
      <c r="S11" s="187" t="s">
        <v>202</v>
      </c>
      <c r="T11" s="187" t="s">
        <v>203</v>
      </c>
      <c r="U11" s="187" t="s">
        <v>204</v>
      </c>
      <c r="V11" s="187" t="s">
        <v>205</v>
      </c>
      <c r="W11" s="187" t="s">
        <v>206</v>
      </c>
      <c r="X11" s="187" t="s">
        <v>207</v>
      </c>
      <c r="Y11" s="187" t="s">
        <v>208</v>
      </c>
      <c r="Z11" s="71"/>
    </row>
    <row r="12" spans="1:26" s="179" customFormat="1" ht="12.7" customHeight="1">
      <c r="A12" s="71"/>
      <c r="B12" s="402"/>
      <c r="C12" s="402"/>
      <c r="D12" s="244" t="s">
        <v>209</v>
      </c>
      <c r="E12" s="234"/>
      <c r="F12" s="181" t="s">
        <v>210</v>
      </c>
      <c r="G12" s="181" t="s">
        <v>210</v>
      </c>
      <c r="H12" s="181" t="s">
        <v>211</v>
      </c>
      <c r="I12" s="181" t="s">
        <v>211</v>
      </c>
      <c r="J12" s="181" t="s">
        <v>212</v>
      </c>
      <c r="K12" s="235" t="s">
        <v>212</v>
      </c>
      <c r="L12" s="181" t="s">
        <v>213</v>
      </c>
      <c r="M12" s="181" t="s">
        <v>213</v>
      </c>
      <c r="N12" s="182"/>
      <c r="O12" s="181" t="s">
        <v>214</v>
      </c>
      <c r="P12" s="181" t="s">
        <v>215</v>
      </c>
      <c r="Q12" s="181" t="s">
        <v>215</v>
      </c>
      <c r="R12" s="186" t="s">
        <v>216</v>
      </c>
      <c r="S12" s="181" t="s">
        <v>216</v>
      </c>
      <c r="T12" s="181" t="s">
        <v>217</v>
      </c>
      <c r="U12" s="181" t="s">
        <v>217</v>
      </c>
      <c r="V12" s="181" t="s">
        <v>218</v>
      </c>
      <c r="W12" s="181" t="s">
        <v>218</v>
      </c>
      <c r="X12" s="181" t="s">
        <v>219</v>
      </c>
      <c r="Y12" s="181" t="s">
        <v>219</v>
      </c>
      <c r="Z12" s="71"/>
    </row>
    <row r="13" spans="1:26" s="179" customFormat="1" ht="11.25">
      <c r="A13" s="71"/>
      <c r="B13" s="432" t="s">
        <v>270</v>
      </c>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71"/>
    </row>
    <row r="14" spans="1:26" s="179" customFormat="1" ht="13.5" customHeight="1">
      <c r="A14" s="71"/>
      <c r="B14" s="252" t="s">
        <v>93</v>
      </c>
      <c r="C14" s="433" t="s">
        <v>241</v>
      </c>
      <c r="D14" s="430"/>
      <c r="E14" s="234"/>
      <c r="F14" s="260">
        <v>8.3062005602797129</v>
      </c>
      <c r="G14" s="260">
        <v>8.1862005579908939</v>
      </c>
      <c r="H14" s="260">
        <v>8.3099173447960215</v>
      </c>
      <c r="I14" s="260">
        <v>7.9619173381584512</v>
      </c>
      <c r="J14" s="260">
        <v>7.6825051986854911</v>
      </c>
      <c r="K14" s="260">
        <v>7.7065051991432556</v>
      </c>
      <c r="L14" s="260">
        <v>7.4028577521238592</v>
      </c>
      <c r="M14" s="260">
        <v>7.4748577534971492</v>
      </c>
      <c r="N14" s="234"/>
      <c r="O14" s="260">
        <v>7.4748577534971492</v>
      </c>
      <c r="P14" s="260">
        <v>8.6827848188034391</v>
      </c>
      <c r="Q14" s="260">
        <v>8.2387848103348116</v>
      </c>
      <c r="R14" s="260">
        <v>7.2622740078190251</v>
      </c>
      <c r="S14" s="260">
        <v>4.5982739570072573</v>
      </c>
      <c r="T14" s="260" t="s">
        <v>132</v>
      </c>
      <c r="U14" s="260" t="s">
        <v>132</v>
      </c>
      <c r="V14" s="260" t="s">
        <v>132</v>
      </c>
      <c r="W14" s="260" t="s">
        <v>132</v>
      </c>
      <c r="X14" s="260" t="s">
        <v>132</v>
      </c>
      <c r="Y14" s="260" t="s">
        <v>132</v>
      </c>
      <c r="Z14" s="71"/>
    </row>
    <row r="15" spans="1:26" s="179" customFormat="1" ht="11.25">
      <c r="A15" s="71"/>
      <c r="B15" s="252" t="s">
        <v>94</v>
      </c>
      <c r="C15" s="433"/>
      <c r="D15" s="430"/>
      <c r="E15" s="234"/>
      <c r="F15" s="260">
        <v>9.108632136109609</v>
      </c>
      <c r="G15" s="260">
        <v>8.9886321359665562</v>
      </c>
      <c r="H15" s="260">
        <v>8.9722518631019472</v>
      </c>
      <c r="I15" s="260">
        <v>8.6242518626871014</v>
      </c>
      <c r="J15" s="260">
        <v>8.1520096588645981</v>
      </c>
      <c r="K15" s="260">
        <v>8.176009658893209</v>
      </c>
      <c r="L15" s="260">
        <v>8.2101830811035743</v>
      </c>
      <c r="M15" s="260">
        <v>8.2821830811894053</v>
      </c>
      <c r="N15" s="234"/>
      <c r="O15" s="260">
        <v>8.2821830811894053</v>
      </c>
      <c r="P15" s="260">
        <v>9.3095752460210655</v>
      </c>
      <c r="Q15" s="260">
        <v>8.865575245491776</v>
      </c>
      <c r="R15" s="260">
        <v>7.7465606628321897</v>
      </c>
      <c r="S15" s="260">
        <v>5.0825606596564539</v>
      </c>
      <c r="T15" s="260" t="s">
        <v>132</v>
      </c>
      <c r="U15" s="260" t="s">
        <v>132</v>
      </c>
      <c r="V15" s="260" t="s">
        <v>132</v>
      </c>
      <c r="W15" s="260" t="s">
        <v>132</v>
      </c>
      <c r="X15" s="260" t="s">
        <v>132</v>
      </c>
      <c r="Y15" s="260" t="s">
        <v>132</v>
      </c>
      <c r="Z15" s="71"/>
    </row>
    <row r="16" spans="1:26" s="179" customFormat="1" ht="11.25">
      <c r="A16" s="71"/>
      <c r="B16" s="252" t="s">
        <v>91</v>
      </c>
      <c r="C16" s="433"/>
      <c r="D16" s="430"/>
      <c r="E16" s="234"/>
      <c r="F16" s="260">
        <v>9.6511012844086821</v>
      </c>
      <c r="G16" s="260">
        <v>9.5311012909622121</v>
      </c>
      <c r="H16" s="260">
        <v>10.030055312960634</v>
      </c>
      <c r="I16" s="260">
        <v>9.6820553319658735</v>
      </c>
      <c r="J16" s="260">
        <v>9.683661914121986</v>
      </c>
      <c r="K16" s="260">
        <v>9.7076619128112807</v>
      </c>
      <c r="L16" s="260">
        <v>9.2246494966870216</v>
      </c>
      <c r="M16" s="260">
        <v>9.2966494927549022</v>
      </c>
      <c r="N16" s="234"/>
      <c r="O16" s="260">
        <v>9.2966494927549022</v>
      </c>
      <c r="P16" s="260">
        <v>10.333764661913648</v>
      </c>
      <c r="Q16" s="260">
        <v>9.8897646861617137</v>
      </c>
      <c r="R16" s="260">
        <v>8.5246487489468485</v>
      </c>
      <c r="S16" s="260">
        <v>5.8606488944352311</v>
      </c>
      <c r="T16" s="260" t="s">
        <v>132</v>
      </c>
      <c r="U16" s="260" t="s">
        <v>132</v>
      </c>
      <c r="V16" s="260" t="s">
        <v>132</v>
      </c>
      <c r="W16" s="260" t="s">
        <v>132</v>
      </c>
      <c r="X16" s="260" t="s">
        <v>132</v>
      </c>
      <c r="Y16" s="260" t="s">
        <v>132</v>
      </c>
      <c r="Z16" s="71"/>
    </row>
    <row r="17" spans="1:26" s="179" customFormat="1" ht="11.25">
      <c r="A17" s="71"/>
      <c r="B17" s="252" t="s">
        <v>90</v>
      </c>
      <c r="C17" s="433"/>
      <c r="D17" s="430"/>
      <c r="E17" s="234"/>
      <c r="F17" s="260">
        <v>12.291775785794677</v>
      </c>
      <c r="G17" s="260">
        <v>12.171775784006536</v>
      </c>
      <c r="H17" s="260">
        <v>13.267914189605126</v>
      </c>
      <c r="I17" s="260">
        <v>12.919914184419524</v>
      </c>
      <c r="J17" s="260">
        <v>12.170135356676003</v>
      </c>
      <c r="K17" s="260">
        <v>12.194135357033632</v>
      </c>
      <c r="L17" s="260">
        <v>13.079832335810233</v>
      </c>
      <c r="M17" s="260">
        <v>13.151832336883118</v>
      </c>
      <c r="N17" s="234"/>
      <c r="O17" s="260">
        <v>13.151832336883118</v>
      </c>
      <c r="P17" s="260">
        <v>15.764150735590805</v>
      </c>
      <c r="Q17" s="260">
        <v>15.320150728974689</v>
      </c>
      <c r="R17" s="260">
        <v>12.679541114122861</v>
      </c>
      <c r="S17" s="260">
        <v>10.015541074426167</v>
      </c>
      <c r="T17" s="260" t="s">
        <v>132</v>
      </c>
      <c r="U17" s="260" t="s">
        <v>132</v>
      </c>
      <c r="V17" s="260" t="s">
        <v>132</v>
      </c>
      <c r="W17" s="260" t="s">
        <v>132</v>
      </c>
      <c r="X17" s="260" t="s">
        <v>132</v>
      </c>
      <c r="Y17" s="260" t="s">
        <v>132</v>
      </c>
      <c r="Z17" s="71"/>
    </row>
    <row r="18" spans="1:26" s="179" customFormat="1" ht="11.25">
      <c r="A18" s="71"/>
      <c r="B18" s="252" t="s">
        <v>95</v>
      </c>
      <c r="C18" s="433"/>
      <c r="D18" s="430"/>
      <c r="E18" s="234"/>
      <c r="F18" s="260">
        <v>10.61674329832344</v>
      </c>
      <c r="G18" s="260">
        <v>10.49674329812898</v>
      </c>
      <c r="H18" s="260">
        <v>10.561511334469479</v>
      </c>
      <c r="I18" s="260">
        <v>10.213511333905545</v>
      </c>
      <c r="J18" s="260">
        <v>10.230181735458874</v>
      </c>
      <c r="K18" s="260">
        <v>10.254181735497767</v>
      </c>
      <c r="L18" s="260">
        <v>10.969630697543185</v>
      </c>
      <c r="M18" s="260">
        <v>11.041630697659862</v>
      </c>
      <c r="N18" s="234"/>
      <c r="O18" s="260">
        <v>11.041630697659862</v>
      </c>
      <c r="P18" s="260">
        <v>12.356176016682671</v>
      </c>
      <c r="Q18" s="260">
        <v>11.912176015963171</v>
      </c>
      <c r="R18" s="260">
        <v>10.099900752900753</v>
      </c>
      <c r="S18" s="260">
        <v>7.4359007485837392</v>
      </c>
      <c r="T18" s="260" t="s">
        <v>132</v>
      </c>
      <c r="U18" s="260" t="s">
        <v>132</v>
      </c>
      <c r="V18" s="260" t="s">
        <v>132</v>
      </c>
      <c r="W18" s="260" t="s">
        <v>132</v>
      </c>
      <c r="X18" s="260" t="s">
        <v>132</v>
      </c>
      <c r="Y18" s="260" t="s">
        <v>132</v>
      </c>
      <c r="Z18" s="71"/>
    </row>
    <row r="19" spans="1:26" s="179" customFormat="1" ht="11.25">
      <c r="A19" s="71"/>
      <c r="B19" s="252" t="s">
        <v>85</v>
      </c>
      <c r="C19" s="433"/>
      <c r="D19" s="430"/>
      <c r="E19" s="234"/>
      <c r="F19" s="260">
        <v>5.3605439051639587</v>
      </c>
      <c r="G19" s="260">
        <v>5.2405439051639586</v>
      </c>
      <c r="H19" s="260">
        <v>5.5223706050532559</v>
      </c>
      <c r="I19" s="260">
        <v>5.1743706050532579</v>
      </c>
      <c r="J19" s="260">
        <v>5.0446409721061407</v>
      </c>
      <c r="K19" s="260">
        <v>5.0686409721061416</v>
      </c>
      <c r="L19" s="260">
        <v>4.8022321337915317</v>
      </c>
      <c r="M19" s="260">
        <v>4.8742321337915318</v>
      </c>
      <c r="N19" s="234"/>
      <c r="O19" s="260">
        <v>4.8742321337915318</v>
      </c>
      <c r="P19" s="260">
        <v>5.6417888380487309</v>
      </c>
      <c r="Q19" s="260">
        <v>5.1977888380487318</v>
      </c>
      <c r="R19" s="260">
        <v>4.6396683092083171</v>
      </c>
      <c r="S19" s="260">
        <v>1.9756683092083172</v>
      </c>
      <c r="T19" s="260" t="s">
        <v>132</v>
      </c>
      <c r="U19" s="260" t="s">
        <v>132</v>
      </c>
      <c r="V19" s="260" t="s">
        <v>132</v>
      </c>
      <c r="W19" s="260" t="s">
        <v>132</v>
      </c>
      <c r="X19" s="260" t="s">
        <v>132</v>
      </c>
      <c r="Y19" s="260" t="s">
        <v>132</v>
      </c>
      <c r="Z19" s="71"/>
    </row>
    <row r="20" spans="1:26" s="179" customFormat="1" ht="11.25">
      <c r="A20" s="71"/>
      <c r="B20" s="252" t="s">
        <v>84</v>
      </c>
      <c r="C20" s="433"/>
      <c r="D20" s="430"/>
      <c r="E20" s="234"/>
      <c r="F20" s="260">
        <v>11.806720481099353</v>
      </c>
      <c r="G20" s="260">
        <v>11.686720486398951</v>
      </c>
      <c r="H20" s="260">
        <v>12.667061211652102</v>
      </c>
      <c r="I20" s="260">
        <v>12.319061227020937</v>
      </c>
      <c r="J20" s="260">
        <v>12.130384724268263</v>
      </c>
      <c r="K20" s="260">
        <v>12.154384723208345</v>
      </c>
      <c r="L20" s="260">
        <v>11.713490621243809</v>
      </c>
      <c r="M20" s="260">
        <v>11.785490618064047</v>
      </c>
      <c r="N20" s="234"/>
      <c r="O20" s="260">
        <v>11.785490618064047</v>
      </c>
      <c r="P20" s="260">
        <v>12.683251400404551</v>
      </c>
      <c r="Q20" s="260">
        <v>12.239251420013066</v>
      </c>
      <c r="R20" s="260">
        <v>11.223842438017313</v>
      </c>
      <c r="S20" s="260">
        <v>8.5598425556683857</v>
      </c>
      <c r="T20" s="260" t="s">
        <v>132</v>
      </c>
      <c r="U20" s="260" t="s">
        <v>132</v>
      </c>
      <c r="V20" s="260" t="s">
        <v>132</v>
      </c>
      <c r="W20" s="260" t="s">
        <v>132</v>
      </c>
      <c r="X20" s="260" t="s">
        <v>132</v>
      </c>
      <c r="Y20" s="260" t="s">
        <v>132</v>
      </c>
      <c r="Z20" s="71"/>
    </row>
    <row r="21" spans="1:26" s="179" customFormat="1" ht="11.25">
      <c r="A21" s="71"/>
      <c r="B21" s="252" t="s">
        <v>88</v>
      </c>
      <c r="C21" s="433"/>
      <c r="D21" s="430"/>
      <c r="E21" s="234"/>
      <c r="F21" s="260">
        <v>12.694878745421068</v>
      </c>
      <c r="G21" s="260">
        <v>12.574878745134965</v>
      </c>
      <c r="H21" s="260">
        <v>13.023126578872223</v>
      </c>
      <c r="I21" s="260">
        <v>12.675126578042526</v>
      </c>
      <c r="J21" s="260">
        <v>12.720557066571235</v>
      </c>
      <c r="K21" s="260">
        <v>12.744557066628456</v>
      </c>
      <c r="L21" s="260">
        <v>13.675696270204774</v>
      </c>
      <c r="M21" s="260">
        <v>13.747696270376437</v>
      </c>
      <c r="N21" s="234"/>
      <c r="O21" s="260">
        <v>13.747696270376437</v>
      </c>
      <c r="P21" s="260">
        <v>15.794161000299567</v>
      </c>
      <c r="Q21" s="260">
        <v>15.350160999240993</v>
      </c>
      <c r="R21" s="260">
        <v>12.423849709595085</v>
      </c>
      <c r="S21" s="260">
        <v>9.7598497032436153</v>
      </c>
      <c r="T21" s="260" t="s">
        <v>132</v>
      </c>
      <c r="U21" s="260" t="s">
        <v>132</v>
      </c>
      <c r="V21" s="260" t="s">
        <v>132</v>
      </c>
      <c r="W21" s="260" t="s">
        <v>132</v>
      </c>
      <c r="X21" s="260" t="s">
        <v>132</v>
      </c>
      <c r="Y21" s="260" t="s">
        <v>132</v>
      </c>
      <c r="Z21" s="71"/>
    </row>
    <row r="22" spans="1:26" s="179" customFormat="1" ht="11.25">
      <c r="A22" s="71"/>
      <c r="B22" s="252" t="s">
        <v>92</v>
      </c>
      <c r="C22" s="433"/>
      <c r="D22" s="430"/>
      <c r="E22" s="182"/>
      <c r="F22" s="260">
        <v>10.777828302587301</v>
      </c>
      <c r="G22" s="260">
        <v>10.657828301666408</v>
      </c>
      <c r="H22" s="260">
        <v>11.228144804499042</v>
      </c>
      <c r="I22" s="260">
        <v>10.880144801828457</v>
      </c>
      <c r="J22" s="260">
        <v>11.315485181207798</v>
      </c>
      <c r="K22" s="260">
        <v>11.339485181391979</v>
      </c>
      <c r="L22" s="260">
        <v>10.75465760494855</v>
      </c>
      <c r="M22" s="260">
        <v>10.826657605501085</v>
      </c>
      <c r="N22" s="182"/>
      <c r="O22" s="260">
        <v>10.826657605501085</v>
      </c>
      <c r="P22" s="260">
        <v>11.290726985421221</v>
      </c>
      <c r="Q22" s="260">
        <v>10.846726982013921</v>
      </c>
      <c r="R22" s="260">
        <v>9.0615254934155587</v>
      </c>
      <c r="S22" s="260">
        <v>6.3975254729717621</v>
      </c>
      <c r="T22" s="260" t="s">
        <v>132</v>
      </c>
      <c r="U22" s="260" t="s">
        <v>132</v>
      </c>
      <c r="V22" s="260" t="s">
        <v>132</v>
      </c>
      <c r="W22" s="260" t="s">
        <v>132</v>
      </c>
      <c r="X22" s="260" t="s">
        <v>132</v>
      </c>
      <c r="Y22" s="260" t="s">
        <v>132</v>
      </c>
      <c r="Z22" s="71"/>
    </row>
    <row r="23" spans="1:26" s="179" customFormat="1" ht="11.25">
      <c r="A23" s="71"/>
      <c r="B23" s="252" t="s">
        <v>97</v>
      </c>
      <c r="C23" s="433"/>
      <c r="D23" s="430"/>
      <c r="E23" s="182"/>
      <c r="F23" s="260">
        <v>4.9703814993293447</v>
      </c>
      <c r="G23" s="260">
        <v>4.8503815033347761</v>
      </c>
      <c r="H23" s="260">
        <v>5.5286589047991832</v>
      </c>
      <c r="I23" s="260">
        <v>5.180658916414937</v>
      </c>
      <c r="J23" s="260">
        <v>6.7565055304295605</v>
      </c>
      <c r="K23" s="260">
        <v>6.7805055296284742</v>
      </c>
      <c r="L23" s="260">
        <v>7.6201495055952408</v>
      </c>
      <c r="M23" s="260">
        <v>7.6921495031919811</v>
      </c>
      <c r="N23" s="182"/>
      <c r="O23" s="260">
        <v>7.6921495031919811</v>
      </c>
      <c r="P23" s="260">
        <v>6.0929614223134489</v>
      </c>
      <c r="Q23" s="260">
        <v>5.6489614371335488</v>
      </c>
      <c r="R23" s="260">
        <v>4.5919206457972104</v>
      </c>
      <c r="S23" s="260">
        <v>1.9279207347178038</v>
      </c>
      <c r="T23" s="260" t="s">
        <v>132</v>
      </c>
      <c r="U23" s="260" t="s">
        <v>132</v>
      </c>
      <c r="V23" s="260" t="s">
        <v>132</v>
      </c>
      <c r="W23" s="260" t="s">
        <v>132</v>
      </c>
      <c r="X23" s="260" t="s">
        <v>132</v>
      </c>
      <c r="Y23" s="260" t="s">
        <v>132</v>
      </c>
      <c r="Z23" s="71"/>
    </row>
    <row r="24" spans="1:26" s="179" customFormat="1" ht="11.25">
      <c r="A24" s="71"/>
      <c r="B24" s="252" t="s">
        <v>96</v>
      </c>
      <c r="C24" s="433"/>
      <c r="D24" s="430"/>
      <c r="E24" s="182"/>
      <c r="F24" s="260">
        <v>11.861588946559966</v>
      </c>
      <c r="G24" s="260">
        <v>11.741588952711165</v>
      </c>
      <c r="H24" s="260">
        <v>12.338148917636135</v>
      </c>
      <c r="I24" s="260">
        <v>11.990148935474615</v>
      </c>
      <c r="J24" s="260">
        <v>12.11909293300889</v>
      </c>
      <c r="K24" s="260">
        <v>12.143092931778652</v>
      </c>
      <c r="L24" s="260">
        <v>19.171440065937226</v>
      </c>
      <c r="M24" s="260">
        <v>19.243440062246506</v>
      </c>
      <c r="N24" s="182"/>
      <c r="O24" s="260">
        <v>19.243440062246506</v>
      </c>
      <c r="P24" s="260">
        <v>20.835210253000326</v>
      </c>
      <c r="Q24" s="260">
        <v>20.391210275759768</v>
      </c>
      <c r="R24" s="260">
        <v>13.844206450672583</v>
      </c>
      <c r="S24" s="260">
        <v>11.180206587229209</v>
      </c>
      <c r="T24" s="260" t="s">
        <v>132</v>
      </c>
      <c r="U24" s="260" t="s">
        <v>132</v>
      </c>
      <c r="V24" s="260" t="s">
        <v>132</v>
      </c>
      <c r="W24" s="260" t="s">
        <v>132</v>
      </c>
      <c r="X24" s="260" t="s">
        <v>132</v>
      </c>
      <c r="Y24" s="260" t="s">
        <v>132</v>
      </c>
      <c r="Z24" s="71"/>
    </row>
    <row r="25" spans="1:26" s="179" customFormat="1" ht="11.25">
      <c r="A25" s="71"/>
      <c r="B25" s="252" t="s">
        <v>86</v>
      </c>
      <c r="C25" s="433"/>
      <c r="D25" s="430"/>
      <c r="E25" s="182"/>
      <c r="F25" s="260">
        <v>7.0056548505682654</v>
      </c>
      <c r="G25" s="260">
        <v>6.8856548552889523</v>
      </c>
      <c r="H25" s="260">
        <v>7.5243618790445623</v>
      </c>
      <c r="I25" s="260">
        <v>7.1763618927345592</v>
      </c>
      <c r="J25" s="260">
        <v>6.6259154873918575</v>
      </c>
      <c r="K25" s="260">
        <v>6.6499154864477212</v>
      </c>
      <c r="L25" s="260">
        <v>6.1137311242610357</v>
      </c>
      <c r="M25" s="260">
        <v>6.1857311214286232</v>
      </c>
      <c r="N25" s="182"/>
      <c r="O25" s="260">
        <v>6.1857311214286232</v>
      </c>
      <c r="P25" s="260">
        <v>7.3603540209083409</v>
      </c>
      <c r="Q25" s="260">
        <v>6.9163540383748874</v>
      </c>
      <c r="R25" s="260">
        <v>5.8416045577105447</v>
      </c>
      <c r="S25" s="260">
        <v>3.1776046625098147</v>
      </c>
      <c r="T25" s="260" t="s">
        <v>132</v>
      </c>
      <c r="U25" s="260" t="s">
        <v>132</v>
      </c>
      <c r="V25" s="260" t="s">
        <v>132</v>
      </c>
      <c r="W25" s="260" t="s">
        <v>132</v>
      </c>
      <c r="X25" s="260" t="s">
        <v>132</v>
      </c>
      <c r="Y25" s="260" t="s">
        <v>132</v>
      </c>
      <c r="Z25" s="71"/>
    </row>
    <row r="26" spans="1:26" s="179" customFormat="1" ht="11.25">
      <c r="A26" s="71"/>
      <c r="B26" s="252" t="s">
        <v>89</v>
      </c>
      <c r="C26" s="433"/>
      <c r="D26" s="430"/>
      <c r="E26" s="182"/>
      <c r="F26" s="260">
        <v>4.4771233684650085</v>
      </c>
      <c r="G26" s="260">
        <v>4.3571233646383893</v>
      </c>
      <c r="H26" s="260">
        <v>4.5734388745167749</v>
      </c>
      <c r="I26" s="260">
        <v>4.2254388634195834</v>
      </c>
      <c r="J26" s="260">
        <v>4.2135466984249748</v>
      </c>
      <c r="K26" s="260">
        <v>4.2375466991902995</v>
      </c>
      <c r="L26" s="260">
        <v>3.7089317342440711</v>
      </c>
      <c r="M26" s="260">
        <v>3.7809317365400417</v>
      </c>
      <c r="N26" s="182"/>
      <c r="O26" s="260">
        <v>3.7809317365400417</v>
      </c>
      <c r="P26" s="260">
        <v>4.6707290619958917</v>
      </c>
      <c r="Q26" s="260">
        <v>4.2267290478374049</v>
      </c>
      <c r="R26" s="260">
        <v>4.2711660561128175</v>
      </c>
      <c r="S26" s="260">
        <v>1.6071659711618929</v>
      </c>
      <c r="T26" s="260" t="s">
        <v>132</v>
      </c>
      <c r="U26" s="260" t="s">
        <v>132</v>
      </c>
      <c r="V26" s="260" t="s">
        <v>132</v>
      </c>
      <c r="W26" s="260" t="s">
        <v>132</v>
      </c>
      <c r="X26" s="260" t="s">
        <v>132</v>
      </c>
      <c r="Y26" s="260" t="s">
        <v>132</v>
      </c>
      <c r="Z26" s="71"/>
    </row>
    <row r="27" spans="1:26" s="179" customFormat="1" ht="11.25">
      <c r="A27" s="71"/>
      <c r="B27" s="252" t="s">
        <v>87</v>
      </c>
      <c r="C27" s="433"/>
      <c r="D27" s="430"/>
      <c r="E27" s="182"/>
      <c r="F27" s="260">
        <v>4.4755429702239704</v>
      </c>
      <c r="G27" s="260">
        <v>4.3555429702239703</v>
      </c>
      <c r="H27" s="260">
        <v>4.5720837209510181</v>
      </c>
      <c r="I27" s="260">
        <v>4.2240837209510191</v>
      </c>
      <c r="J27" s="260">
        <v>4.212268260982583</v>
      </c>
      <c r="K27" s="260">
        <v>4.2362682609825839</v>
      </c>
      <c r="L27" s="260">
        <v>3.7067964601769914</v>
      </c>
      <c r="M27" s="260">
        <v>3.7787964601769914</v>
      </c>
      <c r="N27" s="182"/>
      <c r="O27" s="260">
        <v>3.7787964601769914</v>
      </c>
      <c r="P27" s="260">
        <v>4.6691314784647666</v>
      </c>
      <c r="Q27" s="260">
        <v>4.2251314784647676</v>
      </c>
      <c r="R27" s="260">
        <v>4.2705882352941176</v>
      </c>
      <c r="S27" s="260">
        <v>1.6065882352941177</v>
      </c>
      <c r="T27" s="260" t="s">
        <v>132</v>
      </c>
      <c r="U27" s="260" t="s">
        <v>132</v>
      </c>
      <c r="V27" s="260" t="s">
        <v>132</v>
      </c>
      <c r="W27" s="260" t="s">
        <v>132</v>
      </c>
      <c r="X27" s="260" t="s">
        <v>132</v>
      </c>
      <c r="Y27" s="260" t="s">
        <v>132</v>
      </c>
      <c r="Z27" s="71"/>
    </row>
    <row r="28" spans="1:26" s="179" customFormat="1" ht="11.25">
      <c r="A28" s="71"/>
      <c r="B28" s="432" t="s">
        <v>271</v>
      </c>
      <c r="C28" s="432"/>
      <c r="D28" s="432"/>
      <c r="E28" s="432"/>
      <c r="F28" s="432"/>
      <c r="G28" s="432"/>
      <c r="H28" s="432"/>
      <c r="I28" s="432"/>
      <c r="J28" s="432"/>
      <c r="K28" s="432"/>
      <c r="L28" s="432"/>
      <c r="M28" s="432"/>
      <c r="N28" s="432"/>
      <c r="O28" s="432"/>
      <c r="P28" s="432"/>
      <c r="Q28" s="432"/>
      <c r="R28" s="432"/>
      <c r="S28" s="432"/>
      <c r="T28" s="432"/>
      <c r="U28" s="432"/>
      <c r="V28" s="432"/>
      <c r="W28" s="432"/>
      <c r="X28" s="432"/>
      <c r="Y28" s="432"/>
      <c r="Z28" s="71"/>
    </row>
    <row r="29" spans="1:26" s="179" customFormat="1" ht="11.25">
      <c r="A29" s="71"/>
      <c r="B29" s="252" t="s">
        <v>93</v>
      </c>
      <c r="C29" s="433" t="s">
        <v>241</v>
      </c>
      <c r="D29" s="430"/>
      <c r="E29" s="182"/>
      <c r="F29" s="260">
        <v>114.61986238259509</v>
      </c>
      <c r="G29" s="260">
        <v>114.61986238259509</v>
      </c>
      <c r="H29" s="260">
        <v>110.8031877936627</v>
      </c>
      <c r="I29" s="260">
        <v>110.8031877936627</v>
      </c>
      <c r="J29" s="260">
        <v>111.16653824235999</v>
      </c>
      <c r="K29" s="260">
        <v>111.16653824235999</v>
      </c>
      <c r="L29" s="260">
        <v>114.82373707891277</v>
      </c>
      <c r="M29" s="260">
        <v>114.82373707891277</v>
      </c>
      <c r="N29" s="234"/>
      <c r="O29" s="260">
        <v>114.82373707891277</v>
      </c>
      <c r="P29" s="260">
        <v>116.30005913527054</v>
      </c>
      <c r="Q29" s="260">
        <v>116.30005913527054</v>
      </c>
      <c r="R29" s="260">
        <v>117.12108278953731</v>
      </c>
      <c r="S29" s="260">
        <v>117.12108278953731</v>
      </c>
      <c r="T29" s="260" t="s">
        <v>132</v>
      </c>
      <c r="U29" s="260" t="s">
        <v>132</v>
      </c>
      <c r="V29" s="260" t="s">
        <v>132</v>
      </c>
      <c r="W29" s="260" t="s">
        <v>132</v>
      </c>
      <c r="X29" s="260" t="s">
        <v>132</v>
      </c>
      <c r="Y29" s="260" t="s">
        <v>132</v>
      </c>
      <c r="Z29" s="71"/>
    </row>
    <row r="30" spans="1:26" s="179" customFormat="1" ht="11.25">
      <c r="A30" s="71"/>
      <c r="B30" s="252" t="s">
        <v>94</v>
      </c>
      <c r="C30" s="433"/>
      <c r="D30" s="430"/>
      <c r="E30" s="182"/>
      <c r="F30" s="260">
        <v>105.11353760292965</v>
      </c>
      <c r="G30" s="260">
        <v>105.11353760292965</v>
      </c>
      <c r="H30" s="260">
        <v>102.60642922714088</v>
      </c>
      <c r="I30" s="260">
        <v>102.60642922714088</v>
      </c>
      <c r="J30" s="260">
        <v>106.00470568216224</v>
      </c>
      <c r="K30" s="260">
        <v>106.00470568216224</v>
      </c>
      <c r="L30" s="260">
        <v>109.66049437468391</v>
      </c>
      <c r="M30" s="260">
        <v>109.66049437468391</v>
      </c>
      <c r="N30" s="234"/>
      <c r="O30" s="260">
        <v>109.66049437468391</v>
      </c>
      <c r="P30" s="260">
        <v>109.68629909407498</v>
      </c>
      <c r="Q30" s="260">
        <v>109.68629909407498</v>
      </c>
      <c r="R30" s="260">
        <v>110.31961464843309</v>
      </c>
      <c r="S30" s="260">
        <v>110.31961464843309</v>
      </c>
      <c r="T30" s="260" t="s">
        <v>132</v>
      </c>
      <c r="U30" s="260" t="s">
        <v>132</v>
      </c>
      <c r="V30" s="260" t="s">
        <v>132</v>
      </c>
      <c r="W30" s="260" t="s">
        <v>132</v>
      </c>
      <c r="X30" s="260" t="s">
        <v>132</v>
      </c>
      <c r="Y30" s="260" t="s">
        <v>132</v>
      </c>
      <c r="Z30" s="71"/>
    </row>
    <row r="31" spans="1:26" s="179" customFormat="1" ht="11.25">
      <c r="A31" s="71"/>
      <c r="B31" s="252" t="s">
        <v>91</v>
      </c>
      <c r="C31" s="433"/>
      <c r="D31" s="430"/>
      <c r="E31" s="182"/>
      <c r="F31" s="260">
        <v>124.77686041196887</v>
      </c>
      <c r="G31" s="260">
        <v>124.77686041196887</v>
      </c>
      <c r="H31" s="260">
        <v>125.98407624708454</v>
      </c>
      <c r="I31" s="260">
        <v>125.98407624708454</v>
      </c>
      <c r="J31" s="260">
        <v>121.65531185242097</v>
      </c>
      <c r="K31" s="260">
        <v>121.65531185242097</v>
      </c>
      <c r="L31" s="260">
        <v>127.20175065079158</v>
      </c>
      <c r="M31" s="260">
        <v>127.20175065079158</v>
      </c>
      <c r="N31" s="234"/>
      <c r="O31" s="260">
        <v>127.20175065079158</v>
      </c>
      <c r="P31" s="260">
        <v>133.49302678147404</v>
      </c>
      <c r="Q31" s="260">
        <v>133.49302678147404</v>
      </c>
      <c r="R31" s="260">
        <v>135.44727388830819</v>
      </c>
      <c r="S31" s="260">
        <v>135.44727388830819</v>
      </c>
      <c r="T31" s="260" t="s">
        <v>132</v>
      </c>
      <c r="U31" s="260" t="s">
        <v>132</v>
      </c>
      <c r="V31" s="260" t="s">
        <v>132</v>
      </c>
      <c r="W31" s="260" t="s">
        <v>132</v>
      </c>
      <c r="X31" s="260" t="s">
        <v>132</v>
      </c>
      <c r="Y31" s="260" t="s">
        <v>132</v>
      </c>
      <c r="Z31" s="71"/>
    </row>
    <row r="32" spans="1:26" s="179" customFormat="1" ht="11.25">
      <c r="A32" s="71"/>
      <c r="B32" s="252" t="s">
        <v>90</v>
      </c>
      <c r="C32" s="433"/>
      <c r="D32" s="430"/>
      <c r="E32" s="182"/>
      <c r="F32" s="260">
        <v>110.70034864843322</v>
      </c>
      <c r="G32" s="260">
        <v>110.70034864843322</v>
      </c>
      <c r="H32" s="260">
        <v>113.7472092064594</v>
      </c>
      <c r="I32" s="260">
        <v>113.7472092064594</v>
      </c>
      <c r="J32" s="260">
        <v>110.50129420364595</v>
      </c>
      <c r="K32" s="260">
        <v>110.50129420364595</v>
      </c>
      <c r="L32" s="260">
        <v>113.39687238564497</v>
      </c>
      <c r="M32" s="260">
        <v>113.39687238564497</v>
      </c>
      <c r="N32" s="234"/>
      <c r="O32" s="260">
        <v>113.39687238564497</v>
      </c>
      <c r="P32" s="260">
        <v>118.16095408725586</v>
      </c>
      <c r="Q32" s="260">
        <v>118.16095408725586</v>
      </c>
      <c r="R32" s="260">
        <v>120.78306380289416</v>
      </c>
      <c r="S32" s="260">
        <v>120.78306380289416</v>
      </c>
      <c r="T32" s="260" t="s">
        <v>132</v>
      </c>
      <c r="U32" s="260" t="s">
        <v>132</v>
      </c>
      <c r="V32" s="260" t="s">
        <v>132</v>
      </c>
      <c r="W32" s="260" t="s">
        <v>132</v>
      </c>
      <c r="X32" s="260" t="s">
        <v>132</v>
      </c>
      <c r="Y32" s="260" t="s">
        <v>132</v>
      </c>
      <c r="Z32" s="71"/>
    </row>
    <row r="33" spans="1:26" s="179" customFormat="1" ht="11.25">
      <c r="A33" s="71"/>
      <c r="B33" s="252" t="s">
        <v>95</v>
      </c>
      <c r="C33" s="433"/>
      <c r="D33" s="430"/>
      <c r="E33" s="182"/>
      <c r="F33" s="260">
        <v>111.03423347531303</v>
      </c>
      <c r="G33" s="260">
        <v>111.03423347531303</v>
      </c>
      <c r="H33" s="260">
        <v>110.85247946922698</v>
      </c>
      <c r="I33" s="260">
        <v>110.85247946922698</v>
      </c>
      <c r="J33" s="260">
        <v>111.70358570578189</v>
      </c>
      <c r="K33" s="260">
        <v>111.70358570578189</v>
      </c>
      <c r="L33" s="260">
        <v>114.71782598457597</v>
      </c>
      <c r="M33" s="260">
        <v>114.71782598457597</v>
      </c>
      <c r="N33" s="234"/>
      <c r="O33" s="260">
        <v>114.71782598457597</v>
      </c>
      <c r="P33" s="260">
        <v>117.89989465223306</v>
      </c>
      <c r="Q33" s="260">
        <v>117.89989465223306</v>
      </c>
      <c r="R33" s="260">
        <v>118.62732183903742</v>
      </c>
      <c r="S33" s="260">
        <v>118.62732183903742</v>
      </c>
      <c r="T33" s="260" t="s">
        <v>132</v>
      </c>
      <c r="U33" s="260" t="s">
        <v>132</v>
      </c>
      <c r="V33" s="260" t="s">
        <v>132</v>
      </c>
      <c r="W33" s="260" t="s">
        <v>132</v>
      </c>
      <c r="X33" s="260" t="s">
        <v>132</v>
      </c>
      <c r="Y33" s="260" t="s">
        <v>132</v>
      </c>
      <c r="Z33" s="71"/>
    </row>
    <row r="34" spans="1:26" s="179" customFormat="1" ht="11.25">
      <c r="A34" s="71"/>
      <c r="B34" s="252" t="s">
        <v>85</v>
      </c>
      <c r="C34" s="433"/>
      <c r="D34" s="430"/>
      <c r="E34" s="182"/>
      <c r="F34" s="260">
        <v>117.85475751123175</v>
      </c>
      <c r="G34" s="260">
        <v>117.85475751123175</v>
      </c>
      <c r="H34" s="260">
        <v>112.80397081080866</v>
      </c>
      <c r="I34" s="260">
        <v>112.80397081080866</v>
      </c>
      <c r="J34" s="260">
        <v>110.48327473849395</v>
      </c>
      <c r="K34" s="260">
        <v>110.48327473849395</v>
      </c>
      <c r="L34" s="260">
        <v>109.20025456349401</v>
      </c>
      <c r="M34" s="260">
        <v>109.20025456349401</v>
      </c>
      <c r="N34" s="234"/>
      <c r="O34" s="260">
        <v>109.20025456349401</v>
      </c>
      <c r="P34" s="260">
        <v>117.02154609067482</v>
      </c>
      <c r="Q34" s="260">
        <v>117.02154609067482</v>
      </c>
      <c r="R34" s="260">
        <v>117.97888057626059</v>
      </c>
      <c r="S34" s="260">
        <v>117.97888057626059</v>
      </c>
      <c r="T34" s="260" t="s">
        <v>132</v>
      </c>
      <c r="U34" s="260" t="s">
        <v>132</v>
      </c>
      <c r="V34" s="260" t="s">
        <v>132</v>
      </c>
      <c r="W34" s="260" t="s">
        <v>132</v>
      </c>
      <c r="X34" s="260" t="s">
        <v>132</v>
      </c>
      <c r="Y34" s="260" t="s">
        <v>132</v>
      </c>
      <c r="Z34" s="71"/>
    </row>
    <row r="35" spans="1:26" s="179" customFormat="1" ht="11.25">
      <c r="A35" s="71"/>
      <c r="B35" s="252" t="s">
        <v>84</v>
      </c>
      <c r="C35" s="433"/>
      <c r="D35" s="430"/>
      <c r="E35" s="182"/>
      <c r="F35" s="260">
        <v>112.74778151735754</v>
      </c>
      <c r="G35" s="260">
        <v>112.74778151735754</v>
      </c>
      <c r="H35" s="260">
        <v>114.03282931237258</v>
      </c>
      <c r="I35" s="260">
        <v>114.03282931237258</v>
      </c>
      <c r="J35" s="260">
        <v>109.87915079781209</v>
      </c>
      <c r="K35" s="260">
        <v>109.87915079781209</v>
      </c>
      <c r="L35" s="260">
        <v>113.14267424545554</v>
      </c>
      <c r="M35" s="260">
        <v>113.14267424545554</v>
      </c>
      <c r="N35" s="234"/>
      <c r="O35" s="260">
        <v>113.14267424545554</v>
      </c>
      <c r="P35" s="260">
        <v>117.69106569902075</v>
      </c>
      <c r="Q35" s="260">
        <v>117.69106569902075</v>
      </c>
      <c r="R35" s="260">
        <v>120.44168448069117</v>
      </c>
      <c r="S35" s="260">
        <v>120.44168448069117</v>
      </c>
      <c r="T35" s="260" t="s">
        <v>132</v>
      </c>
      <c r="U35" s="260" t="s">
        <v>132</v>
      </c>
      <c r="V35" s="260" t="s">
        <v>132</v>
      </c>
      <c r="W35" s="260" t="s">
        <v>132</v>
      </c>
      <c r="X35" s="260" t="s">
        <v>132</v>
      </c>
      <c r="Y35" s="260" t="s">
        <v>132</v>
      </c>
      <c r="Z35" s="71"/>
    </row>
    <row r="36" spans="1:26" s="179" customFormat="1" ht="11.25">
      <c r="A36" s="71"/>
      <c r="B36" s="252" t="s">
        <v>88</v>
      </c>
      <c r="C36" s="433"/>
      <c r="D36" s="430"/>
      <c r="E36" s="182"/>
      <c r="F36" s="260">
        <v>124.770344943243</v>
      </c>
      <c r="G36" s="260">
        <v>124.770344943243</v>
      </c>
      <c r="H36" s="260">
        <v>124.14894979542298</v>
      </c>
      <c r="I36" s="260">
        <v>124.14894979542298</v>
      </c>
      <c r="J36" s="260">
        <v>120.9123281946909</v>
      </c>
      <c r="K36" s="260">
        <v>120.9123281946909</v>
      </c>
      <c r="L36" s="260">
        <v>126.18250404111261</v>
      </c>
      <c r="M36" s="260">
        <v>126.18250404111261</v>
      </c>
      <c r="N36" s="234"/>
      <c r="O36" s="260">
        <v>126.18250404111261</v>
      </c>
      <c r="P36" s="260">
        <v>131.76362096798997</v>
      </c>
      <c r="Q36" s="260">
        <v>131.76362096798997</v>
      </c>
      <c r="R36" s="260">
        <v>133.96285087839883</v>
      </c>
      <c r="S36" s="260">
        <v>133.96285087839883</v>
      </c>
      <c r="T36" s="260" t="s">
        <v>132</v>
      </c>
      <c r="U36" s="260" t="s">
        <v>132</v>
      </c>
      <c r="V36" s="260" t="s">
        <v>132</v>
      </c>
      <c r="W36" s="260" t="s">
        <v>132</v>
      </c>
      <c r="X36" s="260" t="s">
        <v>132</v>
      </c>
      <c r="Y36" s="260" t="s">
        <v>132</v>
      </c>
      <c r="Z36" s="71"/>
    </row>
    <row r="37" spans="1:26" s="179" customFormat="1" ht="11.25">
      <c r="A37" s="71"/>
      <c r="B37" s="252" t="s">
        <v>92</v>
      </c>
      <c r="C37" s="433"/>
      <c r="D37" s="430"/>
      <c r="E37" s="182"/>
      <c r="F37" s="260">
        <v>117.48673085657748</v>
      </c>
      <c r="G37" s="260">
        <v>117.48673085657748</v>
      </c>
      <c r="H37" s="260">
        <v>124.37999709544358</v>
      </c>
      <c r="I37" s="260">
        <v>124.37999709544358</v>
      </c>
      <c r="J37" s="260">
        <v>121.20517525565081</v>
      </c>
      <c r="K37" s="260">
        <v>121.20517525565081</v>
      </c>
      <c r="L37" s="260">
        <v>129.34474996677085</v>
      </c>
      <c r="M37" s="260">
        <v>129.34474996677085</v>
      </c>
      <c r="N37" s="182"/>
      <c r="O37" s="260">
        <v>129.34474996677085</v>
      </c>
      <c r="P37" s="260">
        <v>130.6745921485786</v>
      </c>
      <c r="Q37" s="260">
        <v>130.6745921485786</v>
      </c>
      <c r="R37" s="260">
        <v>133.21186327254819</v>
      </c>
      <c r="S37" s="260">
        <v>133.21186327254819</v>
      </c>
      <c r="T37" s="260" t="s">
        <v>132</v>
      </c>
      <c r="U37" s="260" t="s">
        <v>132</v>
      </c>
      <c r="V37" s="260" t="s">
        <v>132</v>
      </c>
      <c r="W37" s="260" t="s">
        <v>132</v>
      </c>
      <c r="X37" s="260" t="s">
        <v>132</v>
      </c>
      <c r="Y37" s="260" t="s">
        <v>132</v>
      </c>
      <c r="Z37" s="71"/>
    </row>
    <row r="38" spans="1:26" s="179" customFormat="1" ht="11.25">
      <c r="A38" s="71"/>
      <c r="B38" s="252" t="s">
        <v>97</v>
      </c>
      <c r="C38" s="433"/>
      <c r="D38" s="430"/>
      <c r="E38" s="182"/>
      <c r="F38" s="260">
        <v>112.28874841168492</v>
      </c>
      <c r="G38" s="260">
        <v>112.28874841168492</v>
      </c>
      <c r="H38" s="260">
        <v>113.9981711623782</v>
      </c>
      <c r="I38" s="260">
        <v>113.9981711623782</v>
      </c>
      <c r="J38" s="260">
        <v>114.66862928236631</v>
      </c>
      <c r="K38" s="260">
        <v>114.66862928236631</v>
      </c>
      <c r="L38" s="260">
        <v>115.0860355147742</v>
      </c>
      <c r="M38" s="260">
        <v>115.0860355147742</v>
      </c>
      <c r="N38" s="182"/>
      <c r="O38" s="260">
        <v>115.0860355147742</v>
      </c>
      <c r="P38" s="260">
        <v>122.99238940858888</v>
      </c>
      <c r="Q38" s="260">
        <v>122.99238940858888</v>
      </c>
      <c r="R38" s="260">
        <v>122.89835396939037</v>
      </c>
      <c r="S38" s="260">
        <v>122.89835396939037</v>
      </c>
      <c r="T38" s="260" t="s">
        <v>132</v>
      </c>
      <c r="U38" s="260" t="s">
        <v>132</v>
      </c>
      <c r="V38" s="260" t="s">
        <v>132</v>
      </c>
      <c r="W38" s="260" t="s">
        <v>132</v>
      </c>
      <c r="X38" s="260" t="s">
        <v>132</v>
      </c>
      <c r="Y38" s="260" t="s">
        <v>132</v>
      </c>
      <c r="Z38" s="71"/>
    </row>
    <row r="39" spans="1:26" s="179" customFormat="1" ht="11.25">
      <c r="A39" s="71"/>
      <c r="B39" s="252" t="s">
        <v>96</v>
      </c>
      <c r="C39" s="433"/>
      <c r="D39" s="430"/>
      <c r="E39" s="182"/>
      <c r="F39" s="260">
        <v>119.35267646776568</v>
      </c>
      <c r="G39" s="260">
        <v>119.35267646776568</v>
      </c>
      <c r="H39" s="260">
        <v>122.90967133397015</v>
      </c>
      <c r="I39" s="260">
        <v>122.90967133397015</v>
      </c>
      <c r="J39" s="260">
        <v>121.19700240542188</v>
      </c>
      <c r="K39" s="260">
        <v>121.19700240542188</v>
      </c>
      <c r="L39" s="260">
        <v>121.68422205829017</v>
      </c>
      <c r="M39" s="260">
        <v>121.68422205829017</v>
      </c>
      <c r="N39" s="182"/>
      <c r="O39" s="260">
        <v>121.68422205829017</v>
      </c>
      <c r="P39" s="260">
        <v>129.95517973211523</v>
      </c>
      <c r="Q39" s="260">
        <v>129.95517973211523</v>
      </c>
      <c r="R39" s="260">
        <v>128.66861663341669</v>
      </c>
      <c r="S39" s="260">
        <v>128.66861663341669</v>
      </c>
      <c r="T39" s="260" t="s">
        <v>132</v>
      </c>
      <c r="U39" s="260" t="s">
        <v>132</v>
      </c>
      <c r="V39" s="260" t="s">
        <v>132</v>
      </c>
      <c r="W39" s="260" t="s">
        <v>132</v>
      </c>
      <c r="X39" s="260" t="s">
        <v>132</v>
      </c>
      <c r="Y39" s="260" t="s">
        <v>132</v>
      </c>
      <c r="Z39" s="71"/>
    </row>
    <row r="40" spans="1:26" s="179" customFormat="1" ht="11.25">
      <c r="A40" s="71"/>
      <c r="B40" s="252" t="s">
        <v>86</v>
      </c>
      <c r="C40" s="433"/>
      <c r="D40" s="430"/>
      <c r="E40" s="182"/>
      <c r="F40" s="260">
        <v>105.87076615915402</v>
      </c>
      <c r="G40" s="260">
        <v>105.87076615915402</v>
      </c>
      <c r="H40" s="260">
        <v>106.07801354288101</v>
      </c>
      <c r="I40" s="260">
        <v>106.07801354288101</v>
      </c>
      <c r="J40" s="260">
        <v>107.38228780598855</v>
      </c>
      <c r="K40" s="260">
        <v>107.38228780598855</v>
      </c>
      <c r="L40" s="260">
        <v>109.23821776682256</v>
      </c>
      <c r="M40" s="260">
        <v>109.23821776682256</v>
      </c>
      <c r="N40" s="182"/>
      <c r="O40" s="260">
        <v>109.23821776682256</v>
      </c>
      <c r="P40" s="260">
        <v>113.91808307253153</v>
      </c>
      <c r="Q40" s="260">
        <v>113.91808307253153</v>
      </c>
      <c r="R40" s="260">
        <v>115.53038128849931</v>
      </c>
      <c r="S40" s="260">
        <v>115.53038128849931</v>
      </c>
      <c r="T40" s="260" t="s">
        <v>132</v>
      </c>
      <c r="U40" s="260" t="s">
        <v>132</v>
      </c>
      <c r="V40" s="260" t="s">
        <v>132</v>
      </c>
      <c r="W40" s="260" t="s">
        <v>132</v>
      </c>
      <c r="X40" s="260" t="s">
        <v>132</v>
      </c>
      <c r="Y40" s="260" t="s">
        <v>132</v>
      </c>
      <c r="Z40" s="71"/>
    </row>
    <row r="41" spans="1:26" s="179" customFormat="1" ht="11.25">
      <c r="A41" s="71"/>
      <c r="B41" s="252" t="s">
        <v>89</v>
      </c>
      <c r="C41" s="433"/>
      <c r="D41" s="430"/>
      <c r="E41" s="182"/>
      <c r="F41" s="260">
        <v>103.97644082176389</v>
      </c>
      <c r="G41" s="260">
        <v>103.97644082176389</v>
      </c>
      <c r="H41" s="260">
        <v>116.40090836859321</v>
      </c>
      <c r="I41" s="260">
        <v>116.40090836859321</v>
      </c>
      <c r="J41" s="260">
        <v>112.16716821764206</v>
      </c>
      <c r="K41" s="260">
        <v>112.16716821764206</v>
      </c>
      <c r="L41" s="260">
        <v>116.96411109841274</v>
      </c>
      <c r="M41" s="260">
        <v>116.96411109841274</v>
      </c>
      <c r="N41" s="182"/>
      <c r="O41" s="260">
        <v>116.96411109841274</v>
      </c>
      <c r="P41" s="260">
        <v>119.68914720638814</v>
      </c>
      <c r="Q41" s="260">
        <v>119.68914720638814</v>
      </c>
      <c r="R41" s="260">
        <v>129.96915442424446</v>
      </c>
      <c r="S41" s="260">
        <v>129.96915442424446</v>
      </c>
      <c r="T41" s="260" t="s">
        <v>132</v>
      </c>
      <c r="U41" s="260" t="s">
        <v>132</v>
      </c>
      <c r="V41" s="260" t="s">
        <v>132</v>
      </c>
      <c r="W41" s="260" t="s">
        <v>132</v>
      </c>
      <c r="X41" s="260" t="s">
        <v>132</v>
      </c>
      <c r="Y41" s="260" t="s">
        <v>132</v>
      </c>
      <c r="Z41" s="71"/>
    </row>
    <row r="42" spans="1:26" s="179" customFormat="1" ht="11.25">
      <c r="A42" s="71"/>
      <c r="B42" s="252" t="s">
        <v>87</v>
      </c>
      <c r="C42" s="433"/>
      <c r="D42" s="430"/>
      <c r="E42" s="182"/>
      <c r="F42" s="260">
        <v>103.94219354838711</v>
      </c>
      <c r="G42" s="260">
        <v>103.94219354838711</v>
      </c>
      <c r="H42" s="260">
        <v>116.40728939828081</v>
      </c>
      <c r="I42" s="260">
        <v>116.40728939828081</v>
      </c>
      <c r="J42" s="260">
        <v>112.17028571428571</v>
      </c>
      <c r="K42" s="260">
        <v>112.17028571428571</v>
      </c>
      <c r="L42" s="260">
        <v>116.98113274336282</v>
      </c>
      <c r="M42" s="260">
        <v>116.98113274336282</v>
      </c>
      <c r="N42" s="182"/>
      <c r="O42" s="260">
        <v>116.98113274336282</v>
      </c>
      <c r="P42" s="260">
        <v>119.69546041055719</v>
      </c>
      <c r="Q42" s="260">
        <v>119.69546041055719</v>
      </c>
      <c r="R42" s="260">
        <v>129.99599999999998</v>
      </c>
      <c r="S42" s="260">
        <v>129.99599999999998</v>
      </c>
      <c r="T42" s="260" t="s">
        <v>132</v>
      </c>
      <c r="U42" s="260" t="s">
        <v>132</v>
      </c>
      <c r="V42" s="260" t="s">
        <v>132</v>
      </c>
      <c r="W42" s="260" t="s">
        <v>132</v>
      </c>
      <c r="X42" s="260" t="s">
        <v>132</v>
      </c>
      <c r="Y42" s="260" t="s">
        <v>132</v>
      </c>
      <c r="Z42" s="71"/>
    </row>
    <row r="43" spans="1:26" s="179" customFormat="1" ht="11.25">
      <c r="A43" s="71"/>
      <c r="B43" s="432" t="s">
        <v>272</v>
      </c>
      <c r="C43" s="432"/>
      <c r="D43" s="432"/>
      <c r="E43" s="432"/>
      <c r="F43" s="432"/>
      <c r="G43" s="432"/>
      <c r="H43" s="432"/>
      <c r="I43" s="432"/>
      <c r="J43" s="432"/>
      <c r="K43" s="432"/>
      <c r="L43" s="432"/>
      <c r="M43" s="432"/>
      <c r="N43" s="432"/>
      <c r="O43" s="432"/>
      <c r="P43" s="432"/>
      <c r="Q43" s="432"/>
      <c r="R43" s="432"/>
      <c r="S43" s="432"/>
      <c r="T43" s="432"/>
      <c r="U43" s="432"/>
      <c r="V43" s="432"/>
      <c r="W43" s="432"/>
      <c r="X43" s="432"/>
      <c r="Y43" s="432"/>
      <c r="Z43" s="71"/>
    </row>
    <row r="44" spans="1:26" s="179" customFormat="1" ht="11.25">
      <c r="A44" s="71"/>
      <c r="B44" s="252" t="s">
        <v>93</v>
      </c>
      <c r="C44" s="433" t="s">
        <v>241</v>
      </c>
      <c r="D44" s="430"/>
      <c r="E44" s="182"/>
      <c r="F44" s="260">
        <v>122.92606294287481</v>
      </c>
      <c r="G44" s="260">
        <v>122.80606294058597</v>
      </c>
      <c r="H44" s="260">
        <v>119.11310513845872</v>
      </c>
      <c r="I44" s="260">
        <v>118.76510513182116</v>
      </c>
      <c r="J44" s="260">
        <v>118.84904344104548</v>
      </c>
      <c r="K44" s="260">
        <v>118.87304344150324</v>
      </c>
      <c r="L44" s="260">
        <v>122.22659483103664</v>
      </c>
      <c r="M44" s="260">
        <v>122.29859483240992</v>
      </c>
      <c r="N44" s="182"/>
      <c r="O44" s="260">
        <v>122.29859483240992</v>
      </c>
      <c r="P44" s="260">
        <v>124.98284395407399</v>
      </c>
      <c r="Q44" s="260">
        <v>124.53884394560535</v>
      </c>
      <c r="R44" s="260">
        <v>124.38335679735634</v>
      </c>
      <c r="S44" s="260">
        <v>121.71935674654456</v>
      </c>
      <c r="T44" s="260" t="s">
        <v>132</v>
      </c>
      <c r="U44" s="260" t="s">
        <v>132</v>
      </c>
      <c r="V44" s="260" t="s">
        <v>132</v>
      </c>
      <c r="W44" s="260" t="s">
        <v>132</v>
      </c>
      <c r="X44" s="260" t="s">
        <v>132</v>
      </c>
      <c r="Y44" s="260" t="s">
        <v>132</v>
      </c>
      <c r="Z44" s="71"/>
    </row>
    <row r="45" spans="1:26" s="179" customFormat="1" ht="11.25">
      <c r="A45" s="71"/>
      <c r="B45" s="252" t="s">
        <v>94</v>
      </c>
      <c r="C45" s="433"/>
      <c r="D45" s="430"/>
      <c r="E45" s="182"/>
      <c r="F45" s="260">
        <v>114.22216973903926</v>
      </c>
      <c r="G45" s="260">
        <v>114.10216973889621</v>
      </c>
      <c r="H45" s="260">
        <v>111.57868109024282</v>
      </c>
      <c r="I45" s="260">
        <v>111.23068108982798</v>
      </c>
      <c r="J45" s="260">
        <v>114.15671534102684</v>
      </c>
      <c r="K45" s="260">
        <v>114.18071534105545</v>
      </c>
      <c r="L45" s="260">
        <v>117.87067745578749</v>
      </c>
      <c r="M45" s="260">
        <v>117.94267745587331</v>
      </c>
      <c r="N45" s="182"/>
      <c r="O45" s="260">
        <v>117.94267745587331</v>
      </c>
      <c r="P45" s="260">
        <v>118.99587434009605</v>
      </c>
      <c r="Q45" s="260">
        <v>118.55187433956675</v>
      </c>
      <c r="R45" s="260">
        <v>118.06617531126528</v>
      </c>
      <c r="S45" s="260">
        <v>115.40217530808954</v>
      </c>
      <c r="T45" s="260" t="s">
        <v>132</v>
      </c>
      <c r="U45" s="260" t="s">
        <v>132</v>
      </c>
      <c r="V45" s="260" t="s">
        <v>132</v>
      </c>
      <c r="W45" s="260" t="s">
        <v>132</v>
      </c>
      <c r="X45" s="260" t="s">
        <v>132</v>
      </c>
      <c r="Y45" s="260" t="s">
        <v>132</v>
      </c>
      <c r="Z45" s="71"/>
    </row>
    <row r="46" spans="1:26" s="179" customFormat="1" ht="11.25">
      <c r="A46" s="71"/>
      <c r="B46" s="252" t="s">
        <v>91</v>
      </c>
      <c r="C46" s="433"/>
      <c r="D46" s="430"/>
      <c r="E46" s="182"/>
      <c r="F46" s="260">
        <v>134.42796169637757</v>
      </c>
      <c r="G46" s="260">
        <v>134.3079617029311</v>
      </c>
      <c r="H46" s="260">
        <v>136.01413156004517</v>
      </c>
      <c r="I46" s="260">
        <v>135.66613157905041</v>
      </c>
      <c r="J46" s="260">
        <v>131.33897376654295</v>
      </c>
      <c r="K46" s="260">
        <v>131.36297376523225</v>
      </c>
      <c r="L46" s="260">
        <v>136.4264001474786</v>
      </c>
      <c r="M46" s="260">
        <v>136.49840014354649</v>
      </c>
      <c r="N46" s="182"/>
      <c r="O46" s="260">
        <v>136.49840014354649</v>
      </c>
      <c r="P46" s="260">
        <v>143.82679144338769</v>
      </c>
      <c r="Q46" s="260">
        <v>143.38279146763577</v>
      </c>
      <c r="R46" s="260">
        <v>143.97192263725503</v>
      </c>
      <c r="S46" s="260">
        <v>141.30792278274342</v>
      </c>
      <c r="T46" s="260" t="s">
        <v>132</v>
      </c>
      <c r="U46" s="260" t="s">
        <v>132</v>
      </c>
      <c r="V46" s="260" t="s">
        <v>132</v>
      </c>
      <c r="W46" s="260" t="s">
        <v>132</v>
      </c>
      <c r="X46" s="260" t="s">
        <v>132</v>
      </c>
      <c r="Y46" s="260" t="s">
        <v>132</v>
      </c>
      <c r="Z46" s="71"/>
    </row>
    <row r="47" spans="1:26" s="179" customFormat="1" ht="11.25">
      <c r="A47" s="71"/>
      <c r="B47" s="252" t="s">
        <v>90</v>
      </c>
      <c r="C47" s="433"/>
      <c r="D47" s="430"/>
      <c r="E47" s="182"/>
      <c r="F47" s="260">
        <v>122.99212443422789</v>
      </c>
      <c r="G47" s="260">
        <v>122.87212443243976</v>
      </c>
      <c r="H47" s="260">
        <v>127.01512339606452</v>
      </c>
      <c r="I47" s="260">
        <v>126.66712339087893</v>
      </c>
      <c r="J47" s="260">
        <v>122.67142956032195</v>
      </c>
      <c r="K47" s="260">
        <v>122.69542956067959</v>
      </c>
      <c r="L47" s="260">
        <v>126.47670472145521</v>
      </c>
      <c r="M47" s="260">
        <v>126.54870472252809</v>
      </c>
      <c r="N47" s="182"/>
      <c r="O47" s="260">
        <v>126.54870472252809</v>
      </c>
      <c r="P47" s="260">
        <v>133.92510482284666</v>
      </c>
      <c r="Q47" s="260">
        <v>133.48110481623056</v>
      </c>
      <c r="R47" s="260">
        <v>133.46260491701702</v>
      </c>
      <c r="S47" s="260">
        <v>130.79860487732032</v>
      </c>
      <c r="T47" s="260" t="s">
        <v>132</v>
      </c>
      <c r="U47" s="260" t="s">
        <v>132</v>
      </c>
      <c r="V47" s="260" t="s">
        <v>132</v>
      </c>
      <c r="W47" s="260" t="s">
        <v>132</v>
      </c>
      <c r="X47" s="260" t="s">
        <v>132</v>
      </c>
      <c r="Y47" s="260" t="s">
        <v>132</v>
      </c>
      <c r="Z47" s="71"/>
    </row>
    <row r="48" spans="1:26" s="179" customFormat="1" ht="11.25">
      <c r="A48" s="71"/>
      <c r="B48" s="252" t="s">
        <v>95</v>
      </c>
      <c r="C48" s="433"/>
      <c r="D48" s="430"/>
      <c r="E48" s="182"/>
      <c r="F48" s="260">
        <v>121.65097677363647</v>
      </c>
      <c r="G48" s="260">
        <v>121.53097677344201</v>
      </c>
      <c r="H48" s="260">
        <v>121.41399080369646</v>
      </c>
      <c r="I48" s="260">
        <v>121.06599080313252</v>
      </c>
      <c r="J48" s="260">
        <v>121.93376744124076</v>
      </c>
      <c r="K48" s="260">
        <v>121.95776744127966</v>
      </c>
      <c r="L48" s="260">
        <v>125.68745668211915</v>
      </c>
      <c r="M48" s="260">
        <v>125.75945668223582</v>
      </c>
      <c r="N48" s="182"/>
      <c r="O48" s="260">
        <v>125.75945668223582</v>
      </c>
      <c r="P48" s="260">
        <v>130.25607066891573</v>
      </c>
      <c r="Q48" s="260">
        <v>129.81207066819624</v>
      </c>
      <c r="R48" s="260">
        <v>128.72722259193819</v>
      </c>
      <c r="S48" s="260">
        <v>126.06322258762115</v>
      </c>
      <c r="T48" s="260" t="s">
        <v>132</v>
      </c>
      <c r="U48" s="260" t="s">
        <v>132</v>
      </c>
      <c r="V48" s="260" t="s">
        <v>132</v>
      </c>
      <c r="W48" s="260" t="s">
        <v>132</v>
      </c>
      <c r="X48" s="260" t="s">
        <v>132</v>
      </c>
      <c r="Y48" s="260" t="s">
        <v>132</v>
      </c>
      <c r="Z48" s="71"/>
    </row>
    <row r="49" spans="1:26" s="179" customFormat="1" ht="11.25">
      <c r="A49" s="71"/>
      <c r="B49" s="252" t="s">
        <v>85</v>
      </c>
      <c r="C49" s="433"/>
      <c r="D49" s="430"/>
      <c r="E49" s="234"/>
      <c r="F49" s="260">
        <v>123.21530141639572</v>
      </c>
      <c r="G49" s="260">
        <v>123.09530141639571</v>
      </c>
      <c r="H49" s="260">
        <v>118.32634141586192</v>
      </c>
      <c r="I49" s="260">
        <v>117.97834141586192</v>
      </c>
      <c r="J49" s="260">
        <v>115.52791571060008</v>
      </c>
      <c r="K49" s="260">
        <v>115.55191571060008</v>
      </c>
      <c r="L49" s="260">
        <v>114.00248669728555</v>
      </c>
      <c r="M49" s="260">
        <v>114.07448669728555</v>
      </c>
      <c r="N49" s="234"/>
      <c r="O49" s="260">
        <v>114.07448669728555</v>
      </c>
      <c r="P49" s="260">
        <v>122.66333492872354</v>
      </c>
      <c r="Q49" s="260">
        <v>122.21933492872355</v>
      </c>
      <c r="R49" s="260">
        <v>122.61854888546891</v>
      </c>
      <c r="S49" s="260">
        <v>119.95454888546891</v>
      </c>
      <c r="T49" s="260" t="s">
        <v>132</v>
      </c>
      <c r="U49" s="260" t="s">
        <v>132</v>
      </c>
      <c r="V49" s="260" t="s">
        <v>132</v>
      </c>
      <c r="W49" s="260" t="s">
        <v>132</v>
      </c>
      <c r="X49" s="260" t="s">
        <v>132</v>
      </c>
      <c r="Y49" s="260" t="s">
        <v>132</v>
      </c>
      <c r="Z49" s="71"/>
    </row>
    <row r="50" spans="1:26" s="179" customFormat="1" ht="11.25">
      <c r="A50" s="71"/>
      <c r="B50" s="252" t="s">
        <v>84</v>
      </c>
      <c r="C50" s="433"/>
      <c r="D50" s="430"/>
      <c r="E50" s="234"/>
      <c r="F50" s="260">
        <v>124.55450199845689</v>
      </c>
      <c r="G50" s="260">
        <v>124.43450200375649</v>
      </c>
      <c r="H50" s="260">
        <v>126.69989052402468</v>
      </c>
      <c r="I50" s="260">
        <v>126.35189053939352</v>
      </c>
      <c r="J50" s="260">
        <v>122.00953552208036</v>
      </c>
      <c r="K50" s="260">
        <v>122.03353552102044</v>
      </c>
      <c r="L50" s="260">
        <v>124.85616486669934</v>
      </c>
      <c r="M50" s="260">
        <v>124.92816486351958</v>
      </c>
      <c r="N50" s="234"/>
      <c r="O50" s="260">
        <v>124.92816486351958</v>
      </c>
      <c r="P50" s="260">
        <v>130.3743170994253</v>
      </c>
      <c r="Q50" s="260">
        <v>129.93031711903382</v>
      </c>
      <c r="R50" s="260">
        <v>131.66552691870848</v>
      </c>
      <c r="S50" s="260">
        <v>129.00152703635956</v>
      </c>
      <c r="T50" s="260" t="s">
        <v>132</v>
      </c>
      <c r="U50" s="260" t="s">
        <v>132</v>
      </c>
      <c r="V50" s="260" t="s">
        <v>132</v>
      </c>
      <c r="W50" s="260" t="s">
        <v>132</v>
      </c>
      <c r="X50" s="260" t="s">
        <v>132</v>
      </c>
      <c r="Y50" s="260" t="s">
        <v>132</v>
      </c>
      <c r="Z50" s="71"/>
    </row>
    <row r="51" spans="1:26" s="179" customFormat="1" ht="11.25">
      <c r="A51" s="71"/>
      <c r="B51" s="252" t="s">
        <v>88</v>
      </c>
      <c r="C51" s="433"/>
      <c r="D51" s="430"/>
      <c r="E51" s="234"/>
      <c r="F51" s="260">
        <v>137.46522368866408</v>
      </c>
      <c r="G51" s="260">
        <v>137.34522368837796</v>
      </c>
      <c r="H51" s="260">
        <v>137.17207637429522</v>
      </c>
      <c r="I51" s="260">
        <v>136.82407637346552</v>
      </c>
      <c r="J51" s="260">
        <v>133.63288526126215</v>
      </c>
      <c r="K51" s="260">
        <v>133.65688526131936</v>
      </c>
      <c r="L51" s="260">
        <v>139.85820031131738</v>
      </c>
      <c r="M51" s="260">
        <v>139.93020031148905</v>
      </c>
      <c r="N51" s="234"/>
      <c r="O51" s="260">
        <v>139.93020031148905</v>
      </c>
      <c r="P51" s="260">
        <v>147.55778196828953</v>
      </c>
      <c r="Q51" s="260">
        <v>147.11378196723095</v>
      </c>
      <c r="R51" s="260">
        <v>146.38670058799391</v>
      </c>
      <c r="S51" s="260">
        <v>143.72270058164244</v>
      </c>
      <c r="T51" s="260" t="s">
        <v>132</v>
      </c>
      <c r="U51" s="260" t="s">
        <v>132</v>
      </c>
      <c r="V51" s="260" t="s">
        <v>132</v>
      </c>
      <c r="W51" s="260" t="s">
        <v>132</v>
      </c>
      <c r="X51" s="260" t="s">
        <v>132</v>
      </c>
      <c r="Y51" s="260" t="s">
        <v>132</v>
      </c>
      <c r="Z51" s="71"/>
    </row>
    <row r="52" spans="1:26" s="179" customFormat="1" ht="11.25">
      <c r="A52" s="71"/>
      <c r="B52" s="252" t="s">
        <v>92</v>
      </c>
      <c r="C52" s="433"/>
      <c r="D52" s="430"/>
      <c r="E52" s="234"/>
      <c r="F52" s="260">
        <v>128.26455915916478</v>
      </c>
      <c r="G52" s="260">
        <v>128.14455915824388</v>
      </c>
      <c r="H52" s="260">
        <v>135.60814189994264</v>
      </c>
      <c r="I52" s="260">
        <v>135.26014189727204</v>
      </c>
      <c r="J52" s="260">
        <v>132.52066043685861</v>
      </c>
      <c r="K52" s="260">
        <v>132.54466043704281</v>
      </c>
      <c r="L52" s="260">
        <v>140.09940757171941</v>
      </c>
      <c r="M52" s="260">
        <v>140.17140757227193</v>
      </c>
      <c r="N52" s="234"/>
      <c r="O52" s="260">
        <v>140.17140757227193</v>
      </c>
      <c r="P52" s="260">
        <v>141.96531913399983</v>
      </c>
      <c r="Q52" s="260">
        <v>141.52131913059253</v>
      </c>
      <c r="R52" s="260">
        <v>142.27338876596374</v>
      </c>
      <c r="S52" s="260">
        <v>139.60938874551994</v>
      </c>
      <c r="T52" s="260" t="s">
        <v>132</v>
      </c>
      <c r="U52" s="260" t="s">
        <v>132</v>
      </c>
      <c r="V52" s="260" t="s">
        <v>132</v>
      </c>
      <c r="W52" s="260" t="s">
        <v>132</v>
      </c>
      <c r="X52" s="260" t="s">
        <v>132</v>
      </c>
      <c r="Y52" s="260" t="s">
        <v>132</v>
      </c>
      <c r="Z52" s="71"/>
    </row>
    <row r="53" spans="1:26" s="179" customFormat="1" ht="11.25">
      <c r="A53" s="71"/>
      <c r="B53" s="252" t="s">
        <v>97</v>
      </c>
      <c r="C53" s="433"/>
      <c r="D53" s="430"/>
      <c r="E53" s="234"/>
      <c r="F53" s="260">
        <v>117.25912991101427</v>
      </c>
      <c r="G53" s="260">
        <v>117.13912991501969</v>
      </c>
      <c r="H53" s="260">
        <v>119.52683006717739</v>
      </c>
      <c r="I53" s="260">
        <v>119.17883007879314</v>
      </c>
      <c r="J53" s="260">
        <v>121.42513481279587</v>
      </c>
      <c r="K53" s="260">
        <v>121.44913481199478</v>
      </c>
      <c r="L53" s="260">
        <v>122.70618502036943</v>
      </c>
      <c r="M53" s="260">
        <v>122.77818501796618</v>
      </c>
      <c r="N53" s="234"/>
      <c r="O53" s="260">
        <v>122.77818501796618</v>
      </c>
      <c r="P53" s="260">
        <v>129.08535083090231</v>
      </c>
      <c r="Q53" s="260">
        <v>128.64135084572243</v>
      </c>
      <c r="R53" s="260">
        <v>127.49027461518759</v>
      </c>
      <c r="S53" s="260">
        <v>124.82627470410817</v>
      </c>
      <c r="T53" s="260" t="s">
        <v>132</v>
      </c>
      <c r="U53" s="260" t="s">
        <v>132</v>
      </c>
      <c r="V53" s="260" t="s">
        <v>132</v>
      </c>
      <c r="W53" s="260" t="s">
        <v>132</v>
      </c>
      <c r="X53" s="260" t="s">
        <v>132</v>
      </c>
      <c r="Y53" s="260" t="s">
        <v>132</v>
      </c>
      <c r="Z53" s="71"/>
    </row>
    <row r="54" spans="1:26" s="179" customFormat="1" ht="11.25">
      <c r="A54" s="71"/>
      <c r="B54" s="252" t="s">
        <v>96</v>
      </c>
      <c r="C54" s="433"/>
      <c r="D54" s="430"/>
      <c r="E54" s="182"/>
      <c r="F54" s="260">
        <v>131.21426541432564</v>
      </c>
      <c r="G54" s="260">
        <v>131.09426542047683</v>
      </c>
      <c r="H54" s="260">
        <v>135.2478202516063</v>
      </c>
      <c r="I54" s="260">
        <v>134.89982026944477</v>
      </c>
      <c r="J54" s="260">
        <v>133.31609533843078</v>
      </c>
      <c r="K54" s="260">
        <v>133.34009533720052</v>
      </c>
      <c r="L54" s="260">
        <v>140.85566212422739</v>
      </c>
      <c r="M54" s="260">
        <v>140.9276621205367</v>
      </c>
      <c r="N54" s="182"/>
      <c r="O54" s="260">
        <v>140.9276621205367</v>
      </c>
      <c r="P54" s="260">
        <v>150.79038998511555</v>
      </c>
      <c r="Q54" s="260">
        <v>150.34639000787499</v>
      </c>
      <c r="R54" s="260">
        <v>142.51282308408926</v>
      </c>
      <c r="S54" s="260">
        <v>139.8488232206459</v>
      </c>
      <c r="T54" s="260" t="s">
        <v>132</v>
      </c>
      <c r="U54" s="260" t="s">
        <v>132</v>
      </c>
      <c r="V54" s="260" t="s">
        <v>132</v>
      </c>
      <c r="W54" s="260" t="s">
        <v>132</v>
      </c>
      <c r="X54" s="260" t="s">
        <v>132</v>
      </c>
      <c r="Y54" s="260" t="s">
        <v>132</v>
      </c>
      <c r="Z54" s="71"/>
    </row>
    <row r="55" spans="1:26" s="179" customFormat="1" ht="11.25">
      <c r="A55" s="71"/>
      <c r="B55" s="252" t="s">
        <v>86</v>
      </c>
      <c r="C55" s="433"/>
      <c r="D55" s="430"/>
      <c r="E55" s="182"/>
      <c r="F55" s="260">
        <v>112.87642100972228</v>
      </c>
      <c r="G55" s="260">
        <v>112.75642101444296</v>
      </c>
      <c r="H55" s="260">
        <v>113.60237542192557</v>
      </c>
      <c r="I55" s="260">
        <v>113.25437543561557</v>
      </c>
      <c r="J55" s="260">
        <v>114.0082032933804</v>
      </c>
      <c r="K55" s="260">
        <v>114.03220329243628</v>
      </c>
      <c r="L55" s="260">
        <v>115.35194889108359</v>
      </c>
      <c r="M55" s="260">
        <v>115.42394888825118</v>
      </c>
      <c r="N55" s="182"/>
      <c r="O55" s="260">
        <v>115.42394888825118</v>
      </c>
      <c r="P55" s="260">
        <v>121.27843709343988</v>
      </c>
      <c r="Q55" s="260">
        <v>120.83443711090642</v>
      </c>
      <c r="R55" s="260">
        <v>121.37198584620985</v>
      </c>
      <c r="S55" s="260">
        <v>118.70798595100914</v>
      </c>
      <c r="T55" s="260" t="s">
        <v>132</v>
      </c>
      <c r="U55" s="260" t="s">
        <v>132</v>
      </c>
      <c r="V55" s="260" t="s">
        <v>132</v>
      </c>
      <c r="W55" s="260" t="s">
        <v>132</v>
      </c>
      <c r="X55" s="260" t="s">
        <v>132</v>
      </c>
      <c r="Y55" s="260" t="s">
        <v>132</v>
      </c>
      <c r="Z55" s="71"/>
    </row>
    <row r="56" spans="1:26" s="179" customFormat="1" ht="11.25">
      <c r="A56" s="71"/>
      <c r="B56" s="252" t="s">
        <v>89</v>
      </c>
      <c r="C56" s="433"/>
      <c r="D56" s="430"/>
      <c r="E56" s="182"/>
      <c r="F56" s="260">
        <v>108.45356419022889</v>
      </c>
      <c r="G56" s="260">
        <v>108.33356418640227</v>
      </c>
      <c r="H56" s="260">
        <v>120.97434724310997</v>
      </c>
      <c r="I56" s="260">
        <v>120.62634723201279</v>
      </c>
      <c r="J56" s="260">
        <v>116.38071491606703</v>
      </c>
      <c r="K56" s="260">
        <v>116.40471491683236</v>
      </c>
      <c r="L56" s="260">
        <v>120.67304283265682</v>
      </c>
      <c r="M56" s="260">
        <v>120.74504283495278</v>
      </c>
      <c r="N56" s="182"/>
      <c r="O56" s="260">
        <v>120.74504283495278</v>
      </c>
      <c r="P56" s="260">
        <v>124.35987626838403</v>
      </c>
      <c r="Q56" s="260">
        <v>123.91587625422555</v>
      </c>
      <c r="R56" s="260">
        <v>134.24032048035727</v>
      </c>
      <c r="S56" s="260">
        <v>131.57632039540636</v>
      </c>
      <c r="T56" s="260" t="s">
        <v>132</v>
      </c>
      <c r="U56" s="260" t="s">
        <v>132</v>
      </c>
      <c r="V56" s="260" t="s">
        <v>132</v>
      </c>
      <c r="W56" s="260" t="s">
        <v>132</v>
      </c>
      <c r="X56" s="260" t="s">
        <v>132</v>
      </c>
      <c r="Y56" s="260" t="s">
        <v>132</v>
      </c>
      <c r="Z56" s="71"/>
    </row>
    <row r="57" spans="1:26" s="179" customFormat="1" ht="11.25">
      <c r="A57" s="71"/>
      <c r="B57" s="252" t="s">
        <v>87</v>
      </c>
      <c r="C57" s="433"/>
      <c r="D57" s="430"/>
      <c r="E57" s="182"/>
      <c r="F57" s="260">
        <v>108.41773651861108</v>
      </c>
      <c r="G57" s="260">
        <v>108.29773651861107</v>
      </c>
      <c r="H57" s="260">
        <v>120.97937311923182</v>
      </c>
      <c r="I57" s="260">
        <v>120.63137311923182</v>
      </c>
      <c r="J57" s="260">
        <v>116.38255397526829</v>
      </c>
      <c r="K57" s="260">
        <v>116.4065539752683</v>
      </c>
      <c r="L57" s="260">
        <v>120.68792920353981</v>
      </c>
      <c r="M57" s="260">
        <v>120.75992920353981</v>
      </c>
      <c r="N57" s="182"/>
      <c r="O57" s="260">
        <v>120.75992920353981</v>
      </c>
      <c r="P57" s="260">
        <v>124.36459188902195</v>
      </c>
      <c r="Q57" s="260">
        <v>123.92059188902195</v>
      </c>
      <c r="R57" s="260">
        <v>134.26658823529411</v>
      </c>
      <c r="S57" s="260">
        <v>131.60258823529409</v>
      </c>
      <c r="T57" s="260" t="s">
        <v>132</v>
      </c>
      <c r="U57" s="260" t="s">
        <v>132</v>
      </c>
      <c r="V57" s="260" t="s">
        <v>132</v>
      </c>
      <c r="W57" s="260" t="s">
        <v>132</v>
      </c>
      <c r="X57" s="260" t="s">
        <v>132</v>
      </c>
      <c r="Y57" s="260" t="s">
        <v>132</v>
      </c>
      <c r="Z57" s="71"/>
    </row>
    <row r="58" spans="1:26" s="179" customFormat="1" ht="11.25">
      <c r="A58" s="71"/>
      <c r="B58" s="71"/>
      <c r="C58" s="71"/>
      <c r="D58" s="71"/>
      <c r="E58" s="255"/>
      <c r="F58" s="255"/>
      <c r="G58" s="255"/>
      <c r="H58" s="255"/>
      <c r="I58" s="255"/>
      <c r="J58" s="255"/>
      <c r="K58" s="256"/>
      <c r="L58" s="256"/>
      <c r="M58" s="256"/>
      <c r="N58" s="255"/>
      <c r="O58" s="261"/>
      <c r="P58" s="255"/>
      <c r="Q58" s="255"/>
      <c r="R58" s="255"/>
      <c r="S58" s="255"/>
      <c r="T58" s="255"/>
      <c r="U58" s="255"/>
      <c r="V58" s="255"/>
      <c r="W58" s="255"/>
      <c r="X58" s="255"/>
      <c r="Y58" s="71"/>
    </row>
    <row r="59" spans="1:26" s="71" customFormat="1" ht="11.25"/>
    <row r="60" spans="1:26" s="198" customFormat="1" ht="11.25">
      <c r="B60" s="199" t="s">
        <v>266</v>
      </c>
    </row>
    <row r="61" spans="1:26" s="71" customFormat="1" ht="11.25">
      <c r="B61" s="251"/>
    </row>
    <row r="62" spans="1:26" s="71" customFormat="1" ht="11.25"/>
    <row r="63" spans="1:26" s="71" customFormat="1" ht="14.25" customHeight="1">
      <c r="B63" s="180" t="s">
        <v>233</v>
      </c>
      <c r="C63" s="262" t="s">
        <v>181</v>
      </c>
      <c r="D63" s="200" t="s">
        <v>235</v>
      </c>
      <c r="E63" s="434" t="s">
        <v>245</v>
      </c>
      <c r="F63" s="434"/>
      <c r="G63" s="245" t="s">
        <v>210</v>
      </c>
      <c r="H63" s="245" t="s">
        <v>211</v>
      </c>
      <c r="I63" s="245" t="s">
        <v>212</v>
      </c>
    </row>
    <row r="64" spans="1:26" s="71" customFormat="1" ht="13.5" customHeight="1">
      <c r="B64" s="407" t="s">
        <v>77</v>
      </c>
      <c r="C64" s="263" t="s">
        <v>165</v>
      </c>
      <c r="D64" s="431" t="s">
        <v>241</v>
      </c>
      <c r="E64" s="430"/>
      <c r="F64" s="430"/>
      <c r="G64" s="202">
        <v>8.7242766442804829</v>
      </c>
      <c r="H64" s="202">
        <v>8.8893571898031851</v>
      </c>
      <c r="I64" s="202">
        <v>8.8078470890364855</v>
      </c>
    </row>
    <row r="65" spans="2:9" s="71" customFormat="1" ht="13.5" customHeight="1">
      <c r="B65" s="407"/>
      <c r="C65" s="263" t="s">
        <v>166</v>
      </c>
      <c r="D65" s="431"/>
      <c r="E65" s="430"/>
      <c r="F65" s="430"/>
      <c r="G65" s="202">
        <v>113.18109155315162</v>
      </c>
      <c r="H65" s="202">
        <v>115.36808440927459</v>
      </c>
      <c r="I65" s="202">
        <v>113.64976693430289</v>
      </c>
    </row>
    <row r="66" spans="2:9" s="71" customFormat="1" ht="13.5" customHeight="1">
      <c r="B66" s="407"/>
      <c r="C66" s="263" t="s">
        <v>225</v>
      </c>
      <c r="D66" s="431"/>
      <c r="E66" s="430"/>
      <c r="F66" s="430"/>
      <c r="G66" s="247">
        <v>121.9053681974321</v>
      </c>
      <c r="H66" s="247">
        <v>124.25744159907777</v>
      </c>
      <c r="I66" s="247">
        <v>122.45761402333937</v>
      </c>
    </row>
    <row r="67" spans="2:9" s="254" customFormat="1" ht="11.25"/>
    <row r="68" spans="2:9"/>
    <row r="69" spans="2:9" hidden="1"/>
    <row r="70" spans="2:9" hidden="1"/>
    <row r="71" spans="2:9" hidden="1"/>
    <row r="72" spans="2:9" hidden="1"/>
    <row r="73" spans="2:9" hidden="1"/>
    <row r="74" spans="2:9" hidden="1"/>
    <row r="75" spans="2:9" hidden="1"/>
    <row r="76" spans="2:9" hidden="1"/>
    <row r="77" spans="2:9" hidden="1"/>
    <row r="78" spans="2:9" hidden="1"/>
    <row r="79" spans="2:9" hidden="1"/>
    <row r="80" spans="2:9"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sheetData>
  <mergeCells count="21">
    <mergeCell ref="B43:Y43"/>
    <mergeCell ref="C44:C57"/>
    <mergeCell ref="D44:D57"/>
    <mergeCell ref="E63:F63"/>
    <mergeCell ref="B64:B66"/>
    <mergeCell ref="D64:D66"/>
    <mergeCell ref="E64:F66"/>
    <mergeCell ref="B13:Y13"/>
    <mergeCell ref="C14:C27"/>
    <mergeCell ref="D14:D27"/>
    <mergeCell ref="B28:Y28"/>
    <mergeCell ref="C29:C42"/>
    <mergeCell ref="D29:D42"/>
    <mergeCell ref="O8:Y8"/>
    <mergeCell ref="F9:M9"/>
    <mergeCell ref="O9:Y9"/>
    <mergeCell ref="B3:M3"/>
    <mergeCell ref="B8:B12"/>
    <mergeCell ref="C8:C12"/>
    <mergeCell ref="D8:D9"/>
    <mergeCell ref="F8:M8"/>
  </mergeCells>
  <pageMargins left="0.70000000000000007" right="0.70000000000000007" top="0.75" bottom="0.75" header="0.30000000000000004" footer="0.30000000000000004"/>
  <pageSetup paperSize="9" fitToWidth="0" fitToHeight="0"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2"/>
  <sheetViews>
    <sheetView zoomScaleNormal="100" workbookViewId="0"/>
  </sheetViews>
  <sheetFormatPr defaultColWidth="0" defaultRowHeight="12.75" zeroHeight="1"/>
  <cols>
    <col min="1" max="1" width="8.87890625" style="268" customWidth="1"/>
    <col min="2" max="2" width="41.46875" style="273" customWidth="1"/>
    <col min="3" max="3" width="15.64453125" style="273" customWidth="1"/>
    <col min="4" max="10" width="15.64453125" style="268" customWidth="1"/>
    <col min="11" max="11" width="1.3515625" style="268" customWidth="1"/>
    <col min="12" max="22" width="15.64453125" style="268" customWidth="1"/>
    <col min="23" max="23" width="8.87890625" style="268" customWidth="1"/>
    <col min="24" max="28" width="0" style="273" hidden="1" customWidth="1"/>
    <col min="29" max="29" width="8.87890625" style="273" hidden="1" customWidth="1"/>
    <col min="30" max="16384" width="8.87890625" style="273" hidden="1"/>
  </cols>
  <sheetData>
    <row r="1" spans="1:27" s="69" customFormat="1" ht="12.4"/>
    <row r="2" spans="1:27" s="69" customFormat="1" ht="17.649999999999999">
      <c r="B2" s="170" t="s">
        <v>273</v>
      </c>
      <c r="C2" s="170"/>
      <c r="D2" s="170"/>
      <c r="E2" s="170"/>
      <c r="F2" s="170"/>
      <c r="G2" s="170"/>
      <c r="H2" s="170"/>
      <c r="I2" s="170"/>
      <c r="Q2" s="170"/>
    </row>
    <row r="3" spans="1:27" s="69" customFormat="1" ht="29.25" customHeight="1">
      <c r="B3" s="437" t="s">
        <v>274</v>
      </c>
      <c r="C3" s="437"/>
      <c r="D3" s="437"/>
      <c r="E3" s="437"/>
      <c r="F3" s="437"/>
      <c r="G3" s="437"/>
      <c r="H3" s="437"/>
      <c r="I3" s="437"/>
      <c r="J3" s="437"/>
      <c r="K3" s="437"/>
      <c r="L3" s="437"/>
      <c r="M3" s="230"/>
      <c r="N3" s="230"/>
      <c r="O3" s="230"/>
      <c r="P3" s="230"/>
      <c r="Q3" s="230"/>
      <c r="R3" s="230"/>
      <c r="S3" s="230"/>
      <c r="T3" s="230"/>
      <c r="U3" s="230"/>
      <c r="V3" s="230"/>
      <c r="W3" s="230"/>
      <c r="X3" s="230"/>
      <c r="Y3" s="230"/>
      <c r="Z3" s="230"/>
      <c r="AA3" s="230"/>
    </row>
    <row r="4" spans="1:27" s="69" customFormat="1" ht="12.4"/>
    <row r="5" spans="1:27" s="18" customFormat="1" ht="12.4"/>
    <row r="6" spans="1:27" s="268" customFormat="1"/>
    <row r="7" spans="1:27" s="269" customFormat="1" ht="13.15">
      <c r="B7" s="270" t="s">
        <v>275</v>
      </c>
    </row>
    <row r="8" spans="1:27" s="268" customFormat="1"/>
    <row r="9" spans="1:27">
      <c r="B9" s="271" t="s">
        <v>276</v>
      </c>
      <c r="C9" s="272">
        <f>G16</f>
        <v>102.2</v>
      </c>
    </row>
    <row r="10" spans="1:27" s="274" customFormat="1" ht="12.4"/>
    <row r="11" spans="1:27" s="276" customFormat="1" ht="11.25">
      <c r="A11" s="275"/>
      <c r="B11" s="393"/>
      <c r="C11" s="405" t="s">
        <v>184</v>
      </c>
      <c r="D11" s="405"/>
      <c r="E11" s="405"/>
      <c r="F11" s="405"/>
      <c r="G11" s="405"/>
      <c r="H11" s="405"/>
      <c r="I11" s="405"/>
      <c r="J11" s="405"/>
      <c r="K11" s="182"/>
      <c r="L11" s="405" t="s">
        <v>185</v>
      </c>
      <c r="M11" s="405"/>
      <c r="N11" s="405"/>
      <c r="O11" s="405"/>
      <c r="P11" s="405"/>
      <c r="Q11" s="405"/>
      <c r="R11" s="405"/>
      <c r="S11" s="405"/>
      <c r="T11" s="405"/>
      <c r="U11" s="405"/>
      <c r="V11" s="405"/>
      <c r="W11" s="275"/>
    </row>
    <row r="12" spans="1:27" s="276" customFormat="1" ht="11.25" customHeight="1">
      <c r="A12" s="275"/>
      <c r="B12" s="393"/>
      <c r="C12" s="390" t="s">
        <v>186</v>
      </c>
      <c r="D12" s="390"/>
      <c r="E12" s="390"/>
      <c r="F12" s="390"/>
      <c r="G12" s="390"/>
      <c r="H12" s="390"/>
      <c r="I12" s="390"/>
      <c r="J12" s="390"/>
      <c r="K12" s="182"/>
      <c r="L12" s="406" t="s">
        <v>187</v>
      </c>
      <c r="M12" s="406"/>
      <c r="N12" s="406"/>
      <c r="O12" s="406"/>
      <c r="P12" s="406"/>
      <c r="Q12" s="406"/>
      <c r="R12" s="406"/>
      <c r="S12" s="406"/>
      <c r="T12" s="406"/>
      <c r="U12" s="406"/>
      <c r="V12" s="406"/>
      <c r="W12" s="275"/>
    </row>
    <row r="13" spans="1:27" s="276" customFormat="1" ht="11.25">
      <c r="A13" s="275"/>
      <c r="B13" s="277" t="s">
        <v>277</v>
      </c>
      <c r="C13" s="278" t="s">
        <v>278</v>
      </c>
      <c r="D13" s="278" t="s">
        <v>279</v>
      </c>
      <c r="E13" s="278" t="s">
        <v>280</v>
      </c>
      <c r="F13" s="278" t="s">
        <v>281</v>
      </c>
      <c r="G13" s="278" t="s">
        <v>282</v>
      </c>
      <c r="H13" s="278" t="s">
        <v>283</v>
      </c>
      <c r="I13" s="278" t="s">
        <v>284</v>
      </c>
      <c r="J13" s="278" t="s">
        <v>285</v>
      </c>
      <c r="K13" s="182"/>
      <c r="L13" s="278" t="s">
        <v>285</v>
      </c>
      <c r="M13" s="278" t="s">
        <v>286</v>
      </c>
      <c r="N13" s="278" t="s">
        <v>287</v>
      </c>
      <c r="O13" s="278" t="s">
        <v>288</v>
      </c>
      <c r="P13" s="278" t="s">
        <v>289</v>
      </c>
      <c r="Q13" s="278" t="s">
        <v>290</v>
      </c>
      <c r="R13" s="278" t="s">
        <v>291</v>
      </c>
      <c r="S13" s="278" t="s">
        <v>292</v>
      </c>
      <c r="T13" s="278" t="s">
        <v>293</v>
      </c>
      <c r="U13" s="278" t="s">
        <v>294</v>
      </c>
      <c r="V13" s="278" t="s">
        <v>295</v>
      </c>
      <c r="W13" s="275"/>
    </row>
    <row r="14" spans="1:27" s="276" customFormat="1" ht="27" customHeight="1">
      <c r="A14" s="275"/>
      <c r="B14" s="183" t="s">
        <v>188</v>
      </c>
      <c r="C14" s="184" t="s">
        <v>296</v>
      </c>
      <c r="D14" s="184" t="s">
        <v>297</v>
      </c>
      <c r="E14" s="184" t="s">
        <v>298</v>
      </c>
      <c r="F14" s="184" t="s">
        <v>299</v>
      </c>
      <c r="G14" s="184" t="s">
        <v>108</v>
      </c>
      <c r="H14" s="185" t="s">
        <v>109</v>
      </c>
      <c r="I14" s="184" t="s">
        <v>110</v>
      </c>
      <c r="J14" s="184" t="s">
        <v>111</v>
      </c>
      <c r="K14" s="182"/>
      <c r="L14" s="181" t="s">
        <v>112</v>
      </c>
      <c r="M14" s="181" t="s">
        <v>73</v>
      </c>
      <c r="N14" s="181" t="s">
        <v>113</v>
      </c>
      <c r="O14" s="186" t="s">
        <v>114</v>
      </c>
      <c r="P14" s="181" t="s">
        <v>115</v>
      </c>
      <c r="Q14" s="181" t="s">
        <v>116</v>
      </c>
      <c r="R14" s="181" t="s">
        <v>117</v>
      </c>
      <c r="S14" s="181" t="s">
        <v>118</v>
      </c>
      <c r="T14" s="181" t="s">
        <v>119</v>
      </c>
      <c r="U14" s="181" t="s">
        <v>120</v>
      </c>
      <c r="V14" s="181" t="s">
        <v>121</v>
      </c>
      <c r="W14" s="275"/>
    </row>
    <row r="15" spans="1:27" s="276" customFormat="1" ht="11.25">
      <c r="A15" s="275"/>
      <c r="B15" s="183" t="s">
        <v>189</v>
      </c>
      <c r="C15" s="187" t="s">
        <v>190</v>
      </c>
      <c r="D15" s="187" t="s">
        <v>191</v>
      </c>
      <c r="E15" s="187" t="s">
        <v>192</v>
      </c>
      <c r="F15" s="187" t="s">
        <v>193</v>
      </c>
      <c r="G15" s="187" t="s">
        <v>194</v>
      </c>
      <c r="H15" s="188" t="s">
        <v>195</v>
      </c>
      <c r="I15" s="187" t="s">
        <v>196</v>
      </c>
      <c r="J15" s="187" t="s">
        <v>197</v>
      </c>
      <c r="K15" s="182"/>
      <c r="L15" s="187" t="s">
        <v>198</v>
      </c>
      <c r="M15" s="187" t="s">
        <v>199</v>
      </c>
      <c r="N15" s="187" t="s">
        <v>200</v>
      </c>
      <c r="O15" s="189" t="s">
        <v>201</v>
      </c>
      <c r="P15" s="187" t="s">
        <v>202</v>
      </c>
      <c r="Q15" s="187" t="s">
        <v>203</v>
      </c>
      <c r="R15" s="187" t="s">
        <v>204</v>
      </c>
      <c r="S15" s="187" t="s">
        <v>205</v>
      </c>
      <c r="T15" s="187" t="s">
        <v>206</v>
      </c>
      <c r="U15" s="187" t="s">
        <v>207</v>
      </c>
      <c r="V15" s="187" t="s">
        <v>208</v>
      </c>
      <c r="W15" s="275"/>
    </row>
    <row r="16" spans="1:27" s="276" customFormat="1" ht="11.25">
      <c r="A16" s="275"/>
      <c r="B16" s="279" t="s">
        <v>273</v>
      </c>
      <c r="C16" s="280">
        <f t="shared" ref="C16:J16" si="0">_xlfn.IFNA(VLOOKUP(C13,$B$33:$C$1499,2, FALSE),"-")</f>
        <v>99.9</v>
      </c>
      <c r="D16" s="280">
        <f t="shared" si="0"/>
        <v>100.1</v>
      </c>
      <c r="E16" s="280">
        <f t="shared" si="0"/>
        <v>100.4</v>
      </c>
      <c r="F16" s="280">
        <f t="shared" si="0"/>
        <v>101</v>
      </c>
      <c r="G16" s="280">
        <f t="shared" si="0"/>
        <v>102.2</v>
      </c>
      <c r="H16" s="280">
        <f t="shared" si="0"/>
        <v>103.5</v>
      </c>
      <c r="I16" s="280">
        <f t="shared" si="0"/>
        <v>105</v>
      </c>
      <c r="J16" s="280">
        <f t="shared" si="0"/>
        <v>105.9</v>
      </c>
      <c r="K16" s="182"/>
      <c r="L16" s="280">
        <f>_xlfn.IFNA(VLOOKUP(L13,$B$33:$C$1499,2, FALSE),"-")</f>
        <v>105.9</v>
      </c>
      <c r="M16" s="280">
        <v>107.1</v>
      </c>
      <c r="N16" s="280">
        <f t="shared" ref="N16:V16" si="1">_xlfn.IFNA(VLOOKUP(N13,$B$33:$C$1499,2, FALSE),"-")</f>
        <v>107.9</v>
      </c>
      <c r="O16" s="280">
        <f t="shared" si="1"/>
        <v>108.5</v>
      </c>
      <c r="P16" s="280">
        <f t="shared" si="1"/>
        <v>108.8</v>
      </c>
      <c r="Q16" s="280" t="str">
        <f t="shared" si="1"/>
        <v>-</v>
      </c>
      <c r="R16" s="280" t="str">
        <f t="shared" si="1"/>
        <v>-</v>
      </c>
      <c r="S16" s="280" t="str">
        <f t="shared" si="1"/>
        <v>-</v>
      </c>
      <c r="T16" s="280" t="str">
        <f t="shared" si="1"/>
        <v>-</v>
      </c>
      <c r="U16" s="280" t="str">
        <f t="shared" si="1"/>
        <v>-</v>
      </c>
      <c r="V16" s="280" t="str">
        <f t="shared" si="1"/>
        <v>-</v>
      </c>
      <c r="W16" s="275"/>
    </row>
    <row r="17" spans="2:6" s="275" customFormat="1" ht="11.25">
      <c r="B17" s="281"/>
    </row>
    <row r="18" spans="2:6" s="274" customFormat="1" ht="12.4">
      <c r="B18" s="282"/>
    </row>
    <row r="19" spans="2:6" s="269" customFormat="1" ht="13.15">
      <c r="B19" s="270" t="s">
        <v>300</v>
      </c>
    </row>
    <row r="20" spans="2:6" s="268" customFormat="1"/>
    <row r="21" spans="2:6" s="268" customFormat="1" ht="42.75" customHeight="1">
      <c r="B21" s="283" t="s">
        <v>301</v>
      </c>
      <c r="C21" s="435" t="s">
        <v>302</v>
      </c>
      <c r="D21" s="435"/>
      <c r="E21" s="435"/>
      <c r="F21" s="435"/>
    </row>
    <row r="22" spans="2:6" s="268" customFormat="1" ht="27.75" customHeight="1">
      <c r="B22" s="283" t="s">
        <v>303</v>
      </c>
      <c r="C22" s="436" t="s">
        <v>304</v>
      </c>
      <c r="D22" s="436"/>
      <c r="E22" s="436"/>
      <c r="F22" s="436"/>
    </row>
    <row r="23" spans="2:6" s="268" customFormat="1"/>
    <row r="24" spans="2:6" s="268" customFormat="1"/>
    <row r="25" spans="2:6" ht="38.25">
      <c r="B25" s="284" t="s">
        <v>305</v>
      </c>
      <c r="C25" s="285" t="s">
        <v>306</v>
      </c>
    </row>
    <row r="26" spans="2:6">
      <c r="B26" s="286" t="s">
        <v>307</v>
      </c>
      <c r="C26" s="287" t="s">
        <v>308</v>
      </c>
    </row>
    <row r="27" spans="2:6">
      <c r="B27" s="286" t="s">
        <v>309</v>
      </c>
      <c r="C27" s="287" t="s">
        <v>310</v>
      </c>
    </row>
    <row r="28" spans="2:6">
      <c r="B28" s="286" t="s">
        <v>311</v>
      </c>
      <c r="C28" s="287" t="s">
        <v>580</v>
      </c>
    </row>
    <row r="29" spans="2:6" ht="25.5">
      <c r="B29" s="286" t="s">
        <v>235</v>
      </c>
      <c r="C29" s="287" t="s">
        <v>312</v>
      </c>
    </row>
    <row r="30" spans="2:6">
      <c r="B30" s="286" t="s">
        <v>313</v>
      </c>
      <c r="C30" s="287" t="s">
        <v>582</v>
      </c>
    </row>
    <row r="31" spans="2:6">
      <c r="B31" s="286" t="s">
        <v>314</v>
      </c>
      <c r="C31" s="287" t="s">
        <v>583</v>
      </c>
    </row>
    <row r="32" spans="2:6">
      <c r="B32" s="286" t="s">
        <v>315</v>
      </c>
      <c r="C32" s="287"/>
    </row>
    <row r="33" spans="2:3">
      <c r="B33" s="337" t="s">
        <v>316</v>
      </c>
      <c r="C33" s="340">
        <v>79.400000000000006</v>
      </c>
    </row>
    <row r="34" spans="2:3">
      <c r="B34" s="337" t="s">
        <v>317</v>
      </c>
      <c r="C34" s="340">
        <v>81.400000000000006</v>
      </c>
    </row>
    <row r="35" spans="2:3">
      <c r="B35" s="337" t="s">
        <v>318</v>
      </c>
      <c r="C35" s="340">
        <v>83.3</v>
      </c>
    </row>
    <row r="36" spans="2:3">
      <c r="B36" s="337" t="s">
        <v>319</v>
      </c>
      <c r="C36" s="340">
        <v>86.2</v>
      </c>
    </row>
    <row r="37" spans="2:3">
      <c r="B37" s="337" t="s">
        <v>320</v>
      </c>
      <c r="C37" s="340">
        <v>87.9</v>
      </c>
    </row>
    <row r="38" spans="2:3">
      <c r="B38" s="337" t="s">
        <v>321</v>
      </c>
      <c r="C38" s="340">
        <v>90.1</v>
      </c>
    </row>
    <row r="39" spans="2:3">
      <c r="B39" s="337" t="s">
        <v>322</v>
      </c>
      <c r="C39" s="340">
        <v>93.6</v>
      </c>
    </row>
    <row r="40" spans="2:3">
      <c r="B40" s="337" t="s">
        <v>323</v>
      </c>
      <c r="C40" s="340">
        <v>96</v>
      </c>
    </row>
    <row r="41" spans="2:3">
      <c r="B41" s="337" t="s">
        <v>324</v>
      </c>
      <c r="C41" s="340">
        <v>98.2</v>
      </c>
    </row>
    <row r="42" spans="2:3">
      <c r="B42" s="337" t="s">
        <v>325</v>
      </c>
      <c r="C42" s="340">
        <v>99.6</v>
      </c>
    </row>
    <row r="43" spans="2:3">
      <c r="B43" s="337" t="s">
        <v>326</v>
      </c>
      <c r="C43" s="340">
        <v>100</v>
      </c>
    </row>
    <row r="44" spans="2:3">
      <c r="B44" s="337" t="s">
        <v>327</v>
      </c>
      <c r="C44" s="340">
        <v>101</v>
      </c>
    </row>
    <row r="45" spans="2:3">
      <c r="B45" s="337" t="s">
        <v>328</v>
      </c>
      <c r="C45" s="340">
        <v>103.6</v>
      </c>
    </row>
    <row r="46" spans="2:3">
      <c r="B46" s="337" t="s">
        <v>584</v>
      </c>
      <c r="C46" s="340">
        <v>106</v>
      </c>
    </row>
    <row r="47" spans="2:3">
      <c r="B47" s="338">
        <v>2019</v>
      </c>
      <c r="C47" s="340">
        <v>107.8</v>
      </c>
    </row>
    <row r="48" spans="2:3">
      <c r="B48" s="337" t="s">
        <v>329</v>
      </c>
      <c r="C48" s="340">
        <v>78.5</v>
      </c>
    </row>
    <row r="49" spans="2:3">
      <c r="B49" s="337" t="s">
        <v>330</v>
      </c>
      <c r="C49" s="340">
        <v>79.3</v>
      </c>
    </row>
    <row r="50" spans="2:3">
      <c r="B50" s="337" t="s">
        <v>331</v>
      </c>
      <c r="C50" s="340">
        <v>79.7</v>
      </c>
    </row>
    <row r="51" spans="2:3">
      <c r="B51" s="337" t="s">
        <v>332</v>
      </c>
      <c r="C51" s="340">
        <v>80.099999999999994</v>
      </c>
    </row>
    <row r="52" spans="2:3">
      <c r="B52" s="337" t="s">
        <v>333</v>
      </c>
      <c r="C52" s="340">
        <v>80.2</v>
      </c>
    </row>
    <row r="53" spans="2:3">
      <c r="B53" s="337" t="s">
        <v>334</v>
      </c>
      <c r="C53" s="340">
        <v>81.2</v>
      </c>
    </row>
    <row r="54" spans="2:3">
      <c r="B54" s="337" t="s">
        <v>335</v>
      </c>
      <c r="C54" s="340">
        <v>81.7</v>
      </c>
    </row>
    <row r="55" spans="2:3">
      <c r="B55" s="337" t="s">
        <v>336</v>
      </c>
      <c r="C55" s="340">
        <v>82.3</v>
      </c>
    </row>
    <row r="56" spans="2:3">
      <c r="B56" s="337" t="s">
        <v>337</v>
      </c>
      <c r="C56" s="340">
        <v>82.4</v>
      </c>
    </row>
    <row r="57" spans="2:3">
      <c r="B57" s="337" t="s">
        <v>338</v>
      </c>
      <c r="C57" s="340">
        <v>83.3</v>
      </c>
    </row>
    <row r="58" spans="2:3">
      <c r="B58" s="337" t="s">
        <v>339</v>
      </c>
      <c r="C58" s="340">
        <v>83.3</v>
      </c>
    </row>
    <row r="59" spans="2:3">
      <c r="B59" s="337" t="s">
        <v>340</v>
      </c>
      <c r="C59" s="340">
        <v>84.1</v>
      </c>
    </row>
    <row r="60" spans="2:3">
      <c r="B60" s="337" t="s">
        <v>341</v>
      </c>
      <c r="C60" s="340">
        <v>84.5</v>
      </c>
    </row>
    <row r="61" spans="2:3">
      <c r="B61" s="337" t="s">
        <v>342</v>
      </c>
      <c r="C61" s="340">
        <v>86.1</v>
      </c>
    </row>
    <row r="62" spans="2:3">
      <c r="B62" s="337" t="s">
        <v>343</v>
      </c>
      <c r="C62" s="340">
        <v>87.1</v>
      </c>
    </row>
    <row r="63" spans="2:3">
      <c r="B63" s="337" t="s">
        <v>344</v>
      </c>
      <c r="C63" s="340">
        <v>87.2</v>
      </c>
    </row>
    <row r="64" spans="2:3">
      <c r="B64" s="337" t="s">
        <v>345</v>
      </c>
      <c r="C64" s="340">
        <v>87</v>
      </c>
    </row>
    <row r="65" spans="2:3">
      <c r="B65" s="337" t="s">
        <v>346</v>
      </c>
      <c r="C65" s="340">
        <v>87.8</v>
      </c>
    </row>
    <row r="66" spans="2:3">
      <c r="B66" s="337" t="s">
        <v>347</v>
      </c>
      <c r="C66" s="340">
        <v>88.2</v>
      </c>
    </row>
    <row r="67" spans="2:3">
      <c r="B67" s="337" t="s">
        <v>348</v>
      </c>
      <c r="C67" s="340">
        <v>88.6</v>
      </c>
    </row>
    <row r="68" spans="2:3">
      <c r="B68" s="337" t="s">
        <v>349</v>
      </c>
      <c r="C68" s="340">
        <v>89.1</v>
      </c>
    </row>
    <row r="69" spans="2:3">
      <c r="B69" s="337" t="s">
        <v>350</v>
      </c>
      <c r="C69" s="340">
        <v>90</v>
      </c>
    </row>
    <row r="70" spans="2:3">
      <c r="B70" s="337" t="s">
        <v>351</v>
      </c>
      <c r="C70" s="340">
        <v>90.3</v>
      </c>
    </row>
    <row r="71" spans="2:3">
      <c r="B71" s="337" t="s">
        <v>352</v>
      </c>
      <c r="C71" s="340">
        <v>91.1</v>
      </c>
    </row>
    <row r="72" spans="2:3">
      <c r="B72" s="337" t="s">
        <v>353</v>
      </c>
      <c r="C72" s="340">
        <v>92.2</v>
      </c>
    </row>
    <row r="73" spans="2:3">
      <c r="B73" s="337" t="s">
        <v>354</v>
      </c>
      <c r="C73" s="340">
        <v>93.4</v>
      </c>
    </row>
    <row r="74" spans="2:3">
      <c r="B74" s="337" t="s">
        <v>355</v>
      </c>
      <c r="C74" s="340">
        <v>93.9</v>
      </c>
    </row>
    <row r="75" spans="2:3">
      <c r="B75" s="337" t="s">
        <v>356</v>
      </c>
      <c r="C75" s="340">
        <v>94.7</v>
      </c>
    </row>
    <row r="76" spans="2:3">
      <c r="B76" s="337" t="s">
        <v>357</v>
      </c>
      <c r="C76" s="340">
        <v>95.1</v>
      </c>
    </row>
    <row r="77" spans="2:3">
      <c r="B77" s="337" t="s">
        <v>358</v>
      </c>
      <c r="C77" s="340">
        <v>95.8</v>
      </c>
    </row>
    <row r="78" spans="2:3">
      <c r="B78" s="337" t="s">
        <v>359</v>
      </c>
      <c r="C78" s="341">
        <v>96.1</v>
      </c>
    </row>
    <row r="79" spans="2:3">
      <c r="B79" s="337" t="s">
        <v>360</v>
      </c>
      <c r="C79" s="341">
        <v>97</v>
      </c>
    </row>
    <row r="80" spans="2:3">
      <c r="B80" s="337" t="s">
        <v>361</v>
      </c>
      <c r="C80" s="341">
        <v>97.4</v>
      </c>
    </row>
    <row r="81" spans="2:3">
      <c r="B81" s="337" t="s">
        <v>362</v>
      </c>
      <c r="C81" s="341">
        <v>98.1</v>
      </c>
    </row>
    <row r="82" spans="2:3">
      <c r="B82" s="337" t="s">
        <v>363</v>
      </c>
      <c r="C82" s="341">
        <v>98.4</v>
      </c>
    </row>
    <row r="83" spans="2:3">
      <c r="B83" s="337" t="s">
        <v>364</v>
      </c>
      <c r="C83" s="341">
        <v>98.9</v>
      </c>
    </row>
    <row r="84" spans="2:3">
      <c r="B84" s="337" t="s">
        <v>365</v>
      </c>
      <c r="C84" s="341">
        <v>99</v>
      </c>
    </row>
    <row r="85" spans="2:3">
      <c r="B85" s="337" t="s">
        <v>366</v>
      </c>
      <c r="C85" s="341">
        <v>99.7</v>
      </c>
    </row>
    <row r="86" spans="2:3">
      <c r="B86" s="337" t="s">
        <v>367</v>
      </c>
      <c r="C86" s="341">
        <v>99.8</v>
      </c>
    </row>
    <row r="87" spans="2:3">
      <c r="B87" s="337" t="s">
        <v>368</v>
      </c>
      <c r="C87" s="341">
        <v>100</v>
      </c>
    </row>
    <row r="88" spans="2:3">
      <c r="B88" s="337" t="s">
        <v>369</v>
      </c>
      <c r="C88" s="341">
        <v>99.4</v>
      </c>
    </row>
    <row r="89" spans="2:3">
      <c r="B89" s="337" t="s">
        <v>370</v>
      </c>
      <c r="C89" s="341">
        <v>100</v>
      </c>
    </row>
    <row r="90" spans="2:3">
      <c r="B90" s="337" t="s">
        <v>371</v>
      </c>
      <c r="C90" s="341">
        <v>100.2</v>
      </c>
    </row>
    <row r="91" spans="2:3">
      <c r="B91" s="337" t="s">
        <v>372</v>
      </c>
      <c r="C91" s="341">
        <v>100.4</v>
      </c>
    </row>
    <row r="92" spans="2:3">
      <c r="B92" s="337" t="s">
        <v>373</v>
      </c>
      <c r="C92" s="341">
        <v>100.1</v>
      </c>
    </row>
    <row r="93" spans="2:3">
      <c r="B93" s="337" t="s">
        <v>374</v>
      </c>
      <c r="C93" s="341">
        <v>100.8</v>
      </c>
    </row>
    <row r="94" spans="2:3">
      <c r="B94" s="337" t="s">
        <v>375</v>
      </c>
      <c r="C94" s="341">
        <v>101.2</v>
      </c>
    </row>
    <row r="95" spans="2:3">
      <c r="B95" s="337" t="s">
        <v>376</v>
      </c>
      <c r="C95" s="341">
        <v>101.9</v>
      </c>
    </row>
    <row r="96" spans="2:3">
      <c r="B96" s="337" t="s">
        <v>377</v>
      </c>
      <c r="C96" s="341">
        <v>102.3</v>
      </c>
    </row>
    <row r="97" spans="2:3">
      <c r="B97" s="337" t="s">
        <v>378</v>
      </c>
      <c r="C97" s="341">
        <v>103.4</v>
      </c>
    </row>
    <row r="98" spans="2:3">
      <c r="B98" s="337" t="s">
        <v>379</v>
      </c>
      <c r="C98" s="341">
        <v>103.9</v>
      </c>
    </row>
    <row r="99" spans="2:3">
      <c r="B99" s="337" t="s">
        <v>380</v>
      </c>
      <c r="C99" s="341">
        <v>104.7</v>
      </c>
    </row>
    <row r="100" spans="2:3">
      <c r="B100" s="337" t="s">
        <v>381</v>
      </c>
      <c r="C100" s="341">
        <v>104.8</v>
      </c>
    </row>
    <row r="101" spans="2:3">
      <c r="B101" s="337" t="s">
        <v>382</v>
      </c>
      <c r="C101" s="341">
        <v>105.8</v>
      </c>
    </row>
    <row r="102" spans="2:3">
      <c r="B102" s="337" t="s">
        <v>585</v>
      </c>
      <c r="C102" s="341">
        <v>106.3</v>
      </c>
    </row>
    <row r="103" spans="2:3">
      <c r="B103" s="337" t="s">
        <v>586</v>
      </c>
      <c r="C103" s="341">
        <v>106.9</v>
      </c>
    </row>
    <row r="104" spans="2:3">
      <c r="B104" s="337" t="s">
        <v>587</v>
      </c>
      <c r="C104" s="341">
        <v>106.7</v>
      </c>
    </row>
    <row r="105" spans="2:3">
      <c r="B105" s="337" t="s">
        <v>588</v>
      </c>
      <c r="C105" s="341">
        <v>107.8</v>
      </c>
    </row>
    <row r="106" spans="2:3">
      <c r="B106" s="337" t="s">
        <v>589</v>
      </c>
      <c r="C106" s="341">
        <v>108.2</v>
      </c>
    </row>
    <row r="107" spans="2:3">
      <c r="B107" s="337" t="s">
        <v>590</v>
      </c>
      <c r="C107" s="341">
        <v>108.4</v>
      </c>
    </row>
    <row r="108" spans="2:3">
      <c r="B108" s="337" t="s">
        <v>383</v>
      </c>
      <c r="C108" s="341">
        <v>78.3</v>
      </c>
    </row>
    <row r="109" spans="2:3">
      <c r="B109" s="337" t="s">
        <v>384</v>
      </c>
      <c r="C109" s="341">
        <v>78.5</v>
      </c>
    </row>
    <row r="110" spans="2:3">
      <c r="B110" s="337" t="s">
        <v>385</v>
      </c>
      <c r="C110" s="341">
        <v>78.8</v>
      </c>
    </row>
    <row r="111" spans="2:3">
      <c r="B111" s="337" t="s">
        <v>386</v>
      </c>
      <c r="C111" s="341">
        <v>79.099999999999994</v>
      </c>
    </row>
    <row r="112" spans="2:3">
      <c r="B112" s="337" t="s">
        <v>387</v>
      </c>
      <c r="C112" s="341">
        <v>79.400000000000006</v>
      </c>
    </row>
    <row r="113" spans="2:3">
      <c r="B113" s="337" t="s">
        <v>388</v>
      </c>
      <c r="C113" s="341">
        <v>79.400000000000006</v>
      </c>
    </row>
    <row r="114" spans="2:3">
      <c r="B114" s="337" t="s">
        <v>389</v>
      </c>
      <c r="C114" s="341">
        <v>79.5</v>
      </c>
    </row>
    <row r="115" spans="2:3">
      <c r="B115" s="337" t="s">
        <v>390</v>
      </c>
      <c r="C115" s="341">
        <v>79.7</v>
      </c>
    </row>
    <row r="116" spans="2:3">
      <c r="B116" s="337" t="s">
        <v>391</v>
      </c>
      <c r="C116" s="341">
        <v>79.900000000000006</v>
      </c>
    </row>
    <row r="117" spans="2:3">
      <c r="B117" s="337" t="s">
        <v>392</v>
      </c>
      <c r="C117" s="341">
        <v>80</v>
      </c>
    </row>
    <row r="118" spans="2:3">
      <c r="B118" s="337" t="s">
        <v>393</v>
      </c>
      <c r="C118" s="341">
        <v>80</v>
      </c>
    </row>
    <row r="119" spans="2:3">
      <c r="B119" s="337" t="s">
        <v>394</v>
      </c>
      <c r="C119" s="341">
        <v>80.3</v>
      </c>
    </row>
    <row r="120" spans="2:3">
      <c r="B120" s="337" t="s">
        <v>395</v>
      </c>
      <c r="C120" s="341">
        <v>80</v>
      </c>
    </row>
    <row r="121" spans="2:3">
      <c r="B121" s="337" t="s">
        <v>396</v>
      </c>
      <c r="C121" s="341">
        <v>80.2</v>
      </c>
    </row>
    <row r="122" spans="2:3">
      <c r="B122" s="337" t="s">
        <v>397</v>
      </c>
      <c r="C122" s="341">
        <v>80.400000000000006</v>
      </c>
    </row>
    <row r="123" spans="2:3">
      <c r="B123" s="337" t="s">
        <v>398</v>
      </c>
      <c r="C123" s="341">
        <v>80.900000000000006</v>
      </c>
    </row>
    <row r="124" spans="2:3">
      <c r="B124" s="337" t="s">
        <v>399</v>
      </c>
      <c r="C124" s="341">
        <v>81.3</v>
      </c>
    </row>
    <row r="125" spans="2:3">
      <c r="B125" s="337" t="s">
        <v>400</v>
      </c>
      <c r="C125" s="341">
        <v>81.5</v>
      </c>
    </row>
    <row r="126" spans="2:3">
      <c r="B126" s="337" t="s">
        <v>401</v>
      </c>
      <c r="C126" s="341">
        <v>81.5</v>
      </c>
    </row>
    <row r="127" spans="2:3">
      <c r="B127" s="337" t="s">
        <v>402</v>
      </c>
      <c r="C127" s="341">
        <v>81.8</v>
      </c>
    </row>
    <row r="128" spans="2:3">
      <c r="B128" s="337" t="s">
        <v>403</v>
      </c>
      <c r="C128" s="341">
        <v>81.900000000000006</v>
      </c>
    </row>
    <row r="129" spans="2:3">
      <c r="B129" s="337" t="s">
        <v>404</v>
      </c>
      <c r="C129" s="341">
        <v>82</v>
      </c>
    </row>
    <row r="130" spans="2:3">
      <c r="B130" s="337" t="s">
        <v>405</v>
      </c>
      <c r="C130" s="341">
        <v>82.2</v>
      </c>
    </row>
    <row r="131" spans="2:3">
      <c r="B131" s="337" t="s">
        <v>406</v>
      </c>
      <c r="C131" s="341">
        <v>82.6</v>
      </c>
    </row>
    <row r="132" spans="2:3">
      <c r="B132" s="337" t="s">
        <v>407</v>
      </c>
      <c r="C132" s="341">
        <v>82.1</v>
      </c>
    </row>
    <row r="133" spans="2:3">
      <c r="B133" s="337" t="s">
        <v>408</v>
      </c>
      <c r="C133" s="341">
        <v>82.4</v>
      </c>
    </row>
    <row r="134" spans="2:3">
      <c r="B134" s="337" t="s">
        <v>409</v>
      </c>
      <c r="C134" s="341">
        <v>82.8</v>
      </c>
    </row>
    <row r="135" spans="2:3">
      <c r="B135" s="337" t="s">
        <v>410</v>
      </c>
      <c r="C135" s="341">
        <v>83.1</v>
      </c>
    </row>
    <row r="136" spans="2:3">
      <c r="B136" s="337" t="s">
        <v>411</v>
      </c>
      <c r="C136" s="341">
        <v>83.3</v>
      </c>
    </row>
    <row r="137" spans="2:3">
      <c r="B137" s="337" t="s">
        <v>412</v>
      </c>
      <c r="C137" s="341">
        <v>83.5</v>
      </c>
    </row>
    <row r="138" spans="2:3">
      <c r="B138" s="337" t="s">
        <v>413</v>
      </c>
      <c r="C138" s="341">
        <v>83.1</v>
      </c>
    </row>
    <row r="139" spans="2:3">
      <c r="B139" s="337" t="s">
        <v>414</v>
      </c>
      <c r="C139" s="341">
        <v>83.4</v>
      </c>
    </row>
    <row r="140" spans="2:3">
      <c r="B140" s="337" t="s">
        <v>415</v>
      </c>
      <c r="C140" s="341">
        <v>83.5</v>
      </c>
    </row>
    <row r="141" spans="2:3">
      <c r="B141" s="337" t="s">
        <v>416</v>
      </c>
      <c r="C141" s="341">
        <v>83.8</v>
      </c>
    </row>
    <row r="142" spans="2:3">
      <c r="B142" s="337" t="s">
        <v>417</v>
      </c>
      <c r="C142" s="341">
        <v>84.1</v>
      </c>
    </row>
    <row r="143" spans="2:3">
      <c r="B143" s="337" t="s">
        <v>418</v>
      </c>
      <c r="C143" s="341">
        <v>84.5</v>
      </c>
    </row>
    <row r="144" spans="2:3">
      <c r="B144" s="337" t="s">
        <v>419</v>
      </c>
      <c r="C144" s="341">
        <v>84.1</v>
      </c>
    </row>
    <row r="145" spans="2:3">
      <c r="B145" s="337" t="s">
        <v>420</v>
      </c>
      <c r="C145" s="341">
        <v>84.6</v>
      </c>
    </row>
    <row r="146" spans="2:3">
      <c r="B146" s="337" t="s">
        <v>421</v>
      </c>
      <c r="C146" s="341">
        <v>84.9</v>
      </c>
    </row>
    <row r="147" spans="2:3">
      <c r="B147" s="337" t="s">
        <v>422</v>
      </c>
      <c r="C147" s="341">
        <v>85.6</v>
      </c>
    </row>
    <row r="148" spans="2:3">
      <c r="B148" s="337" t="s">
        <v>423</v>
      </c>
      <c r="C148" s="341">
        <v>86.1</v>
      </c>
    </row>
    <row r="149" spans="2:3">
      <c r="B149" s="337" t="s">
        <v>424</v>
      </c>
      <c r="C149" s="341">
        <v>86.6</v>
      </c>
    </row>
    <row r="150" spans="2:3">
      <c r="B150" s="337" t="s">
        <v>425</v>
      </c>
      <c r="C150" s="341">
        <v>86.6</v>
      </c>
    </row>
    <row r="151" spans="2:3">
      <c r="B151" s="337" t="s">
        <v>426</v>
      </c>
      <c r="C151" s="341">
        <v>87.1</v>
      </c>
    </row>
    <row r="152" spans="2:3">
      <c r="B152" s="337" t="s">
        <v>427</v>
      </c>
      <c r="C152" s="341">
        <v>87.5</v>
      </c>
    </row>
    <row r="153" spans="2:3">
      <c r="B153" s="337" t="s">
        <v>428</v>
      </c>
      <c r="C153" s="341">
        <v>87.3</v>
      </c>
    </row>
    <row r="154" spans="2:3">
      <c r="B154" s="337" t="s">
        <v>429</v>
      </c>
      <c r="C154" s="341">
        <v>87.3</v>
      </c>
    </row>
    <row r="155" spans="2:3">
      <c r="B155" s="337" t="s">
        <v>430</v>
      </c>
      <c r="C155" s="341">
        <v>87.1</v>
      </c>
    </row>
    <row r="156" spans="2:3">
      <c r="B156" s="337" t="s">
        <v>431</v>
      </c>
      <c r="C156" s="341">
        <v>86.6</v>
      </c>
    </row>
    <row r="157" spans="2:3">
      <c r="B157" s="337" t="s">
        <v>432</v>
      </c>
      <c r="C157" s="341">
        <v>87.2</v>
      </c>
    </row>
    <row r="158" spans="2:3">
      <c r="B158" s="337" t="s">
        <v>433</v>
      </c>
      <c r="C158" s="341">
        <v>87.3</v>
      </c>
    </row>
    <row r="159" spans="2:3">
      <c r="B159" s="337" t="s">
        <v>434</v>
      </c>
      <c r="C159" s="341">
        <v>87.5</v>
      </c>
    </row>
    <row r="160" spans="2:3">
      <c r="B160" s="337" t="s">
        <v>435</v>
      </c>
      <c r="C160" s="341">
        <v>87.9</v>
      </c>
    </row>
    <row r="161" spans="2:3">
      <c r="B161" s="337" t="s">
        <v>436</v>
      </c>
      <c r="C161" s="341">
        <v>88.1</v>
      </c>
    </row>
    <row r="162" spans="2:3">
      <c r="B162" s="337" t="s">
        <v>437</v>
      </c>
      <c r="C162" s="341">
        <v>88</v>
      </c>
    </row>
    <row r="163" spans="2:3">
      <c r="B163" s="337" t="s">
        <v>438</v>
      </c>
      <c r="C163" s="341">
        <v>88.3</v>
      </c>
    </row>
    <row r="164" spans="2:3">
      <c r="B164" s="337" t="s">
        <v>439</v>
      </c>
      <c r="C164" s="341">
        <v>88.3</v>
      </c>
    </row>
    <row r="165" spans="2:3">
      <c r="B165" s="337" t="s">
        <v>440</v>
      </c>
      <c r="C165" s="341">
        <v>88.4</v>
      </c>
    </row>
    <row r="166" spans="2:3">
      <c r="B166" s="337" t="s">
        <v>441</v>
      </c>
      <c r="C166" s="341">
        <v>88.6</v>
      </c>
    </row>
    <row r="167" spans="2:3">
      <c r="B167" s="337" t="s">
        <v>442</v>
      </c>
      <c r="C167" s="341">
        <v>88.9</v>
      </c>
    </row>
    <row r="168" spans="2:3">
      <c r="B168" s="337" t="s">
        <v>443</v>
      </c>
      <c r="C168" s="341">
        <v>88.8</v>
      </c>
    </row>
    <row r="169" spans="2:3">
      <c r="B169" s="337" t="s">
        <v>444</v>
      </c>
      <c r="C169" s="341">
        <v>89</v>
      </c>
    </row>
    <row r="170" spans="2:3">
      <c r="B170" s="337" t="s">
        <v>445</v>
      </c>
      <c r="C170" s="341">
        <v>89.4</v>
      </c>
    </row>
    <row r="171" spans="2:3">
      <c r="B171" s="337" t="s">
        <v>446</v>
      </c>
      <c r="C171" s="341">
        <v>89.9</v>
      </c>
    </row>
    <row r="172" spans="2:3">
      <c r="B172" s="337" t="s">
        <v>447</v>
      </c>
      <c r="C172" s="341">
        <v>90.1</v>
      </c>
    </row>
    <row r="173" spans="2:3">
      <c r="B173" s="337" t="s">
        <v>448</v>
      </c>
      <c r="C173" s="341">
        <v>90.2</v>
      </c>
    </row>
    <row r="174" spans="2:3">
      <c r="B174" s="337" t="s">
        <v>449</v>
      </c>
      <c r="C174" s="341">
        <v>90</v>
      </c>
    </row>
    <row r="175" spans="2:3">
      <c r="B175" s="337" t="s">
        <v>450</v>
      </c>
      <c r="C175" s="341">
        <v>90.4</v>
      </c>
    </row>
    <row r="176" spans="2:3">
      <c r="B176" s="337" t="s">
        <v>451</v>
      </c>
      <c r="C176" s="341">
        <v>90.4</v>
      </c>
    </row>
    <row r="177" spans="2:3">
      <c r="B177" s="337" t="s">
        <v>452</v>
      </c>
      <c r="C177" s="341">
        <v>90.6</v>
      </c>
    </row>
    <row r="178" spans="2:3">
      <c r="B178" s="337" t="s">
        <v>453</v>
      </c>
      <c r="C178" s="341">
        <v>90.9</v>
      </c>
    </row>
    <row r="179" spans="2:3">
      <c r="B179" s="337" t="s">
        <v>454</v>
      </c>
      <c r="C179" s="341">
        <v>91.7</v>
      </c>
    </row>
    <row r="180" spans="2:3">
      <c r="B180" s="337" t="s">
        <v>455</v>
      </c>
      <c r="C180" s="341">
        <v>91.8</v>
      </c>
    </row>
    <row r="181" spans="2:3">
      <c r="B181" s="337" t="s">
        <v>456</v>
      </c>
      <c r="C181" s="341">
        <v>92.3</v>
      </c>
    </row>
    <row r="182" spans="2:3">
      <c r="B182" s="337" t="s">
        <v>457</v>
      </c>
      <c r="C182" s="341">
        <v>92.6</v>
      </c>
    </row>
    <row r="183" spans="2:3">
      <c r="B183" s="337" t="s">
        <v>458</v>
      </c>
      <c r="C183" s="341">
        <v>93.3</v>
      </c>
    </row>
    <row r="184" spans="2:3">
      <c r="B184" s="337" t="s">
        <v>459</v>
      </c>
      <c r="C184" s="341">
        <v>93.5</v>
      </c>
    </row>
    <row r="185" spans="2:3">
      <c r="B185" s="337" t="s">
        <v>460</v>
      </c>
      <c r="C185" s="341">
        <v>93.5</v>
      </c>
    </row>
    <row r="186" spans="2:3">
      <c r="B186" s="337" t="s">
        <v>461</v>
      </c>
      <c r="C186" s="341">
        <v>93.5</v>
      </c>
    </row>
    <row r="187" spans="2:3">
      <c r="B187" s="337" t="s">
        <v>462</v>
      </c>
      <c r="C187" s="341">
        <v>93.9</v>
      </c>
    </row>
    <row r="188" spans="2:3">
      <c r="B188" s="337" t="s">
        <v>463</v>
      </c>
      <c r="C188" s="341">
        <v>94.5</v>
      </c>
    </row>
    <row r="189" spans="2:3">
      <c r="B189" s="337" t="s">
        <v>464</v>
      </c>
      <c r="C189" s="341">
        <v>94.5</v>
      </c>
    </row>
    <row r="190" spans="2:3">
      <c r="B190" s="337" t="s">
        <v>465</v>
      </c>
      <c r="C190" s="341">
        <v>94.7</v>
      </c>
    </row>
    <row r="191" spans="2:3">
      <c r="B191" s="337" t="s">
        <v>466</v>
      </c>
      <c r="C191" s="341">
        <v>95</v>
      </c>
    </row>
    <row r="192" spans="2:3">
      <c r="B192" s="337" t="s">
        <v>467</v>
      </c>
      <c r="C192" s="341">
        <v>94.7</v>
      </c>
    </row>
    <row r="193" spans="2:3">
      <c r="B193" s="337" t="s">
        <v>468</v>
      </c>
      <c r="C193" s="341">
        <v>95.2</v>
      </c>
    </row>
    <row r="194" spans="2:3">
      <c r="B194" s="337" t="s">
        <v>469</v>
      </c>
      <c r="C194" s="341">
        <v>95.4</v>
      </c>
    </row>
    <row r="195" spans="2:3">
      <c r="B195" s="337" t="s">
        <v>470</v>
      </c>
      <c r="C195" s="341">
        <v>95.9</v>
      </c>
    </row>
    <row r="196" spans="2:3">
      <c r="B196" s="337" t="s">
        <v>471</v>
      </c>
      <c r="C196" s="341">
        <v>95.9</v>
      </c>
    </row>
    <row r="197" spans="2:3">
      <c r="B197" s="337" t="s">
        <v>472</v>
      </c>
      <c r="C197" s="341">
        <v>95.6</v>
      </c>
    </row>
    <row r="198" spans="2:3">
      <c r="B198" s="337" t="s">
        <v>473</v>
      </c>
      <c r="C198" s="341">
        <v>95.7</v>
      </c>
    </row>
    <row r="199" spans="2:3">
      <c r="B199" s="337" t="s">
        <v>474</v>
      </c>
      <c r="C199" s="341">
        <v>96.1</v>
      </c>
    </row>
    <row r="200" spans="2:3">
      <c r="B200" s="337" t="s">
        <v>475</v>
      </c>
      <c r="C200" s="341">
        <v>96.4</v>
      </c>
    </row>
    <row r="201" spans="2:3">
      <c r="B201" s="337" t="s">
        <v>476</v>
      </c>
      <c r="C201" s="341">
        <v>96.8</v>
      </c>
    </row>
    <row r="202" spans="2:3">
      <c r="B202" s="337" t="s">
        <v>477</v>
      </c>
      <c r="C202" s="341">
        <v>97</v>
      </c>
    </row>
    <row r="203" spans="2:3">
      <c r="B203" s="337" t="s">
        <v>478</v>
      </c>
      <c r="C203" s="341">
        <v>97.3</v>
      </c>
    </row>
    <row r="204" spans="2:3">
      <c r="B204" s="337" t="s">
        <v>479</v>
      </c>
      <c r="C204" s="341">
        <v>97</v>
      </c>
    </row>
    <row r="205" spans="2:3">
      <c r="B205" s="337" t="s">
        <v>480</v>
      </c>
      <c r="C205" s="341">
        <v>97.5</v>
      </c>
    </row>
    <row r="206" spans="2:3">
      <c r="B206" s="337" t="s">
        <v>481</v>
      </c>
      <c r="C206" s="341">
        <v>97.8</v>
      </c>
    </row>
    <row r="207" spans="2:3">
      <c r="B207" s="337" t="s">
        <v>482</v>
      </c>
      <c r="C207" s="341">
        <v>98</v>
      </c>
    </row>
    <row r="208" spans="2:3">
      <c r="B208" s="337" t="s">
        <v>483</v>
      </c>
      <c r="C208" s="341">
        <v>98.2</v>
      </c>
    </row>
    <row r="209" spans="2:3">
      <c r="B209" s="337" t="s">
        <v>484</v>
      </c>
      <c r="C209" s="341">
        <v>98</v>
      </c>
    </row>
    <row r="210" spans="2:3">
      <c r="B210" s="337" t="s">
        <v>485</v>
      </c>
      <c r="C210" s="341">
        <v>98</v>
      </c>
    </row>
    <row r="211" spans="2:3">
      <c r="B211" s="337" t="s">
        <v>486</v>
      </c>
      <c r="C211" s="341">
        <v>98.4</v>
      </c>
    </row>
    <row r="212" spans="2:3">
      <c r="B212" s="337" t="s">
        <v>487</v>
      </c>
      <c r="C212" s="341">
        <v>98.7</v>
      </c>
    </row>
    <row r="213" spans="2:3">
      <c r="B213" s="337" t="s">
        <v>488</v>
      </c>
      <c r="C213" s="341">
        <v>98.8</v>
      </c>
    </row>
    <row r="214" spans="2:3">
      <c r="B214" s="337" t="s">
        <v>489</v>
      </c>
      <c r="C214" s="341">
        <v>98.8</v>
      </c>
    </row>
    <row r="215" spans="2:3">
      <c r="B215" s="337" t="s">
        <v>490</v>
      </c>
      <c r="C215" s="341">
        <v>99.2</v>
      </c>
    </row>
    <row r="216" spans="2:3">
      <c r="B216" s="337" t="s">
        <v>491</v>
      </c>
      <c r="C216" s="341">
        <v>98.7</v>
      </c>
    </row>
    <row r="217" spans="2:3">
      <c r="B217" s="337" t="s">
        <v>492</v>
      </c>
      <c r="C217" s="341">
        <v>99.1</v>
      </c>
    </row>
    <row r="218" spans="2:3">
      <c r="B218" s="337" t="s">
        <v>493</v>
      </c>
      <c r="C218" s="341">
        <v>99.3</v>
      </c>
    </row>
    <row r="219" spans="2:3">
      <c r="B219" s="337" t="s">
        <v>494</v>
      </c>
      <c r="C219" s="341">
        <v>99.6</v>
      </c>
    </row>
    <row r="220" spans="2:3">
      <c r="B220" s="337" t="s">
        <v>495</v>
      </c>
      <c r="C220" s="341">
        <v>99.6</v>
      </c>
    </row>
    <row r="221" spans="2:3">
      <c r="B221" s="337" t="s">
        <v>496</v>
      </c>
      <c r="C221" s="341">
        <v>99.8</v>
      </c>
    </row>
    <row r="222" spans="2:3">
      <c r="B222" s="337" t="s">
        <v>497</v>
      </c>
      <c r="C222" s="341">
        <v>99.6</v>
      </c>
    </row>
    <row r="223" spans="2:3">
      <c r="B223" s="337" t="s">
        <v>498</v>
      </c>
      <c r="C223" s="341">
        <v>99.9</v>
      </c>
    </row>
    <row r="224" spans="2:3">
      <c r="B224" s="337" t="s">
        <v>499</v>
      </c>
      <c r="C224" s="341">
        <v>100</v>
      </c>
    </row>
    <row r="225" spans="2:3">
      <c r="B225" s="337" t="s">
        <v>500</v>
      </c>
      <c r="C225" s="341">
        <v>100.1</v>
      </c>
    </row>
    <row r="226" spans="2:3">
      <c r="B226" s="337" t="s">
        <v>501</v>
      </c>
      <c r="C226" s="341">
        <v>99.9</v>
      </c>
    </row>
    <row r="227" spans="2:3">
      <c r="B227" s="337" t="s">
        <v>278</v>
      </c>
      <c r="C227" s="341">
        <v>99.9</v>
      </c>
    </row>
    <row r="228" spans="2:3">
      <c r="B228" s="337" t="s">
        <v>502</v>
      </c>
      <c r="C228" s="341">
        <v>99.2</v>
      </c>
    </row>
    <row r="229" spans="2:3">
      <c r="B229" s="337" t="s">
        <v>503</v>
      </c>
      <c r="C229" s="341">
        <v>99.5</v>
      </c>
    </row>
    <row r="230" spans="2:3">
      <c r="B230" s="337" t="s">
        <v>504</v>
      </c>
      <c r="C230" s="341">
        <v>99.6</v>
      </c>
    </row>
    <row r="231" spans="2:3">
      <c r="B231" s="337" t="s">
        <v>505</v>
      </c>
      <c r="C231" s="341">
        <v>99.9</v>
      </c>
    </row>
    <row r="232" spans="2:3">
      <c r="B232" s="337" t="s">
        <v>506</v>
      </c>
      <c r="C232" s="341">
        <v>100.1</v>
      </c>
    </row>
    <row r="233" spans="2:3">
      <c r="B233" s="337" t="s">
        <v>279</v>
      </c>
      <c r="C233" s="341">
        <v>100.1</v>
      </c>
    </row>
    <row r="234" spans="2:3">
      <c r="B234" s="337" t="s">
        <v>507</v>
      </c>
      <c r="C234" s="341">
        <v>100</v>
      </c>
    </row>
    <row r="235" spans="2:3">
      <c r="B235" s="337" t="s">
        <v>508</v>
      </c>
      <c r="C235" s="341">
        <v>100.3</v>
      </c>
    </row>
    <row r="236" spans="2:3">
      <c r="B236" s="337" t="s">
        <v>509</v>
      </c>
      <c r="C236" s="341">
        <v>100.2</v>
      </c>
    </row>
    <row r="237" spans="2:3">
      <c r="B237" s="337" t="s">
        <v>510</v>
      </c>
      <c r="C237" s="341">
        <v>100.3</v>
      </c>
    </row>
    <row r="238" spans="2:3">
      <c r="B238" s="337" t="s">
        <v>511</v>
      </c>
      <c r="C238" s="341">
        <v>100.3</v>
      </c>
    </row>
    <row r="239" spans="2:3">
      <c r="B239" s="337" t="s">
        <v>280</v>
      </c>
      <c r="C239" s="341">
        <v>100.4</v>
      </c>
    </row>
    <row r="240" spans="2:3">
      <c r="B240" s="337" t="s">
        <v>512</v>
      </c>
      <c r="C240" s="341">
        <v>99.9</v>
      </c>
    </row>
    <row r="241" spans="2:3">
      <c r="B241" s="337" t="s">
        <v>513</v>
      </c>
      <c r="C241" s="341">
        <v>100.1</v>
      </c>
    </row>
    <row r="242" spans="2:3">
      <c r="B242" s="337" t="s">
        <v>514</v>
      </c>
      <c r="C242" s="341">
        <v>100.4</v>
      </c>
    </row>
    <row r="243" spans="2:3">
      <c r="B243" s="337" t="s">
        <v>515</v>
      </c>
      <c r="C243" s="341">
        <v>100.6</v>
      </c>
    </row>
    <row r="244" spans="2:3">
      <c r="B244" s="337" t="s">
        <v>516</v>
      </c>
      <c r="C244" s="341">
        <v>100.8</v>
      </c>
    </row>
    <row r="245" spans="2:3">
      <c r="B245" s="337" t="s">
        <v>281</v>
      </c>
      <c r="C245" s="341">
        <v>101</v>
      </c>
    </row>
    <row r="246" spans="2:3">
      <c r="B246" s="337" t="s">
        <v>517</v>
      </c>
      <c r="C246" s="341">
        <v>100.9</v>
      </c>
    </row>
    <row r="247" spans="2:3">
      <c r="B247" s="337" t="s">
        <v>518</v>
      </c>
      <c r="C247" s="341">
        <v>101.2</v>
      </c>
    </row>
    <row r="248" spans="2:3">
      <c r="B248" s="337" t="s">
        <v>519</v>
      </c>
      <c r="C248" s="341">
        <v>101.5</v>
      </c>
    </row>
    <row r="249" spans="2:3">
      <c r="B249" s="337" t="s">
        <v>520</v>
      </c>
      <c r="C249" s="341">
        <v>101.6</v>
      </c>
    </row>
    <row r="250" spans="2:3">
      <c r="B250" s="337" t="s">
        <v>521</v>
      </c>
      <c r="C250" s="341">
        <v>101.8</v>
      </c>
    </row>
    <row r="251" spans="2:3">
      <c r="B251" s="337" t="s">
        <v>282</v>
      </c>
      <c r="C251" s="341">
        <v>102.2</v>
      </c>
    </row>
    <row r="252" spans="2:3">
      <c r="B252" s="337" t="s">
        <v>522</v>
      </c>
      <c r="C252" s="341">
        <v>101.8</v>
      </c>
    </row>
    <row r="253" spans="2:3">
      <c r="B253" s="337" t="s">
        <v>523</v>
      </c>
      <c r="C253" s="341">
        <v>102.4</v>
      </c>
    </row>
    <row r="254" spans="2:3">
      <c r="B254" s="337" t="s">
        <v>524</v>
      </c>
      <c r="C254" s="341">
        <v>102.7</v>
      </c>
    </row>
    <row r="255" spans="2:3">
      <c r="B255" s="337" t="s">
        <v>525</v>
      </c>
      <c r="C255" s="341">
        <v>103.2</v>
      </c>
    </row>
    <row r="256" spans="2:3">
      <c r="B256" s="337" t="s">
        <v>526</v>
      </c>
      <c r="C256" s="341">
        <v>103.5</v>
      </c>
    </row>
    <row r="257" spans="2:3">
      <c r="B257" s="337" t="s">
        <v>283</v>
      </c>
      <c r="C257" s="341">
        <v>103.5</v>
      </c>
    </row>
    <row r="258" spans="2:3">
      <c r="B258" s="337" t="s">
        <v>527</v>
      </c>
      <c r="C258" s="341">
        <v>103.5</v>
      </c>
    </row>
    <row r="259" spans="2:3">
      <c r="B259" s="337" t="s">
        <v>528</v>
      </c>
      <c r="C259" s="341">
        <v>104</v>
      </c>
    </row>
    <row r="260" spans="2:3">
      <c r="B260" s="337" t="s">
        <v>529</v>
      </c>
      <c r="C260" s="341">
        <v>104.3</v>
      </c>
    </row>
    <row r="261" spans="2:3">
      <c r="B261" s="337" t="s">
        <v>530</v>
      </c>
      <c r="C261" s="341">
        <v>104.4</v>
      </c>
    </row>
    <row r="262" spans="2:3">
      <c r="B262" s="337" t="s">
        <v>531</v>
      </c>
      <c r="C262" s="341">
        <v>104.7</v>
      </c>
    </row>
    <row r="263" spans="2:3">
      <c r="B263" s="337" t="s">
        <v>284</v>
      </c>
      <c r="C263" s="341">
        <v>105</v>
      </c>
    </row>
    <row r="264" spans="2:3">
      <c r="B264" s="337" t="s">
        <v>532</v>
      </c>
      <c r="C264" s="341">
        <v>104.5</v>
      </c>
    </row>
    <row r="265" spans="2:3">
      <c r="B265" s="337" t="s">
        <v>533</v>
      </c>
      <c r="C265" s="341">
        <v>104.9</v>
      </c>
    </row>
    <row r="266" spans="2:3">
      <c r="B266" s="337" t="s">
        <v>534</v>
      </c>
      <c r="C266" s="341">
        <v>105.1</v>
      </c>
    </row>
    <row r="267" spans="2:3">
      <c r="B267" s="337" t="s">
        <v>535</v>
      </c>
      <c r="C267" s="341">
        <v>105.5</v>
      </c>
    </row>
    <row r="268" spans="2:3">
      <c r="B268" s="337" t="s">
        <v>536</v>
      </c>
      <c r="C268" s="341">
        <v>105.9</v>
      </c>
    </row>
    <row r="269" spans="2:3">
      <c r="B269" s="337" t="s">
        <v>285</v>
      </c>
      <c r="C269" s="341">
        <v>105.9</v>
      </c>
    </row>
    <row r="270" spans="2:3">
      <c r="B270" s="339" t="s">
        <v>537</v>
      </c>
      <c r="C270" s="342">
        <v>105.9</v>
      </c>
    </row>
    <row r="271" spans="2:3">
      <c r="B271" s="339" t="s">
        <v>538</v>
      </c>
      <c r="C271" s="342">
        <v>106.5</v>
      </c>
    </row>
    <row r="272" spans="2:3">
      <c r="B272" s="339" t="s">
        <v>539</v>
      </c>
      <c r="C272" s="342">
        <v>106.6</v>
      </c>
    </row>
    <row r="273" spans="2:3">
      <c r="B273" s="339" t="s">
        <v>540</v>
      </c>
      <c r="C273" s="342">
        <v>106.7</v>
      </c>
    </row>
    <row r="274" spans="2:3">
      <c r="B274" s="339" t="s">
        <v>541</v>
      </c>
      <c r="C274" s="342">
        <v>106.9</v>
      </c>
    </row>
    <row r="275" spans="2:3">
      <c r="B275" s="339" t="s">
        <v>286</v>
      </c>
      <c r="C275" s="342">
        <v>107.1</v>
      </c>
    </row>
    <row r="276" spans="2:3">
      <c r="B276" s="339" t="s">
        <v>570</v>
      </c>
      <c r="C276" s="343">
        <v>106.4</v>
      </c>
    </row>
    <row r="277" spans="2:3">
      <c r="B277" s="339" t="s">
        <v>571</v>
      </c>
      <c r="C277" s="343">
        <v>106.8</v>
      </c>
    </row>
    <row r="278" spans="2:3">
      <c r="B278" s="339" t="s">
        <v>572</v>
      </c>
      <c r="C278" s="343">
        <v>107</v>
      </c>
    </row>
    <row r="279" spans="2:3">
      <c r="B279" s="339" t="s">
        <v>573</v>
      </c>
      <c r="C279" s="343">
        <v>107.6</v>
      </c>
    </row>
    <row r="280" spans="2:3">
      <c r="B280" s="339" t="s">
        <v>574</v>
      </c>
      <c r="C280" s="343">
        <v>107.9</v>
      </c>
    </row>
    <row r="281" spans="2:3">
      <c r="B281" s="339" t="s">
        <v>287</v>
      </c>
      <c r="C281" s="343">
        <v>107.9</v>
      </c>
    </row>
    <row r="282" spans="2:3">
      <c r="B282" s="339" t="s">
        <v>591</v>
      </c>
      <c r="C282" s="343">
        <v>108</v>
      </c>
    </row>
    <row r="283" spans="2:3">
      <c r="B283" s="339" t="s">
        <v>592</v>
      </c>
      <c r="C283" s="343">
        <v>108.3</v>
      </c>
    </row>
    <row r="284" spans="2:3">
      <c r="B284" s="339" t="s">
        <v>593</v>
      </c>
      <c r="C284" s="343">
        <v>108.4</v>
      </c>
    </row>
    <row r="285" spans="2:3">
      <c r="B285" s="339" t="s">
        <v>594</v>
      </c>
      <c r="C285" s="343">
        <v>108.3</v>
      </c>
    </row>
    <row r="286" spans="2:3">
      <c r="B286" s="339" t="s">
        <v>595</v>
      </c>
      <c r="C286" s="343">
        <v>108.5</v>
      </c>
    </row>
    <row r="287" spans="2:3">
      <c r="B287" s="339" t="s">
        <v>288</v>
      </c>
      <c r="C287" s="343">
        <v>108.5</v>
      </c>
    </row>
    <row r="288" spans="2:3">
      <c r="B288" s="346" t="s">
        <v>598</v>
      </c>
      <c r="C288" s="347">
        <v>108.3</v>
      </c>
    </row>
    <row r="289" spans="2:3">
      <c r="B289" s="346" t="s">
        <v>599</v>
      </c>
      <c r="C289" s="347">
        <v>108.6</v>
      </c>
    </row>
    <row r="290" spans="2:3">
      <c r="B290" s="346" t="s">
        <v>600</v>
      </c>
      <c r="C290" s="347">
        <v>108.6</v>
      </c>
    </row>
    <row r="291" spans="2:3">
      <c r="B291" s="346" t="s">
        <v>601</v>
      </c>
      <c r="C291" s="347">
        <v>108.6</v>
      </c>
    </row>
    <row r="292" spans="2:3">
      <c r="B292" s="346" t="s">
        <v>602</v>
      </c>
      <c r="C292" s="347">
        <v>108.6</v>
      </c>
    </row>
    <row r="293" spans="2:3">
      <c r="B293" s="346" t="s">
        <v>289</v>
      </c>
      <c r="C293" s="347">
        <v>108.8</v>
      </c>
    </row>
    <row r="294" spans="2:3">
      <c r="B294" s="288"/>
      <c r="C294" s="289"/>
    </row>
    <row r="295" spans="2:3">
      <c r="B295" s="288"/>
      <c r="C295" s="289"/>
    </row>
    <row r="296" spans="2:3">
      <c r="B296" s="288"/>
      <c r="C296" s="289"/>
    </row>
    <row r="297" spans="2:3">
      <c r="B297" s="288"/>
      <c r="C297" s="289"/>
    </row>
    <row r="298" spans="2:3">
      <c r="B298" s="288"/>
      <c r="C298" s="289"/>
    </row>
    <row r="299" spans="2:3">
      <c r="B299" s="288"/>
      <c r="C299" s="289"/>
    </row>
    <row r="300" spans="2:3">
      <c r="B300" s="288"/>
      <c r="C300" s="289"/>
    </row>
    <row r="301" spans="2:3">
      <c r="B301" s="288"/>
      <c r="C301" s="289"/>
    </row>
    <row r="302" spans="2:3">
      <c r="B302" s="288"/>
      <c r="C302" s="289"/>
    </row>
    <row r="303" spans="2:3">
      <c r="B303" s="288"/>
      <c r="C303" s="289"/>
    </row>
    <row r="304" spans="2:3">
      <c r="B304" s="288"/>
      <c r="C304" s="289"/>
    </row>
    <row r="305" spans="2:3">
      <c r="B305" s="288"/>
      <c r="C305" s="289"/>
    </row>
    <row r="306" spans="2:3">
      <c r="B306" s="288"/>
      <c r="C306" s="289"/>
    </row>
    <row r="307" spans="2:3">
      <c r="B307" s="288"/>
      <c r="C307" s="289"/>
    </row>
    <row r="308" spans="2:3">
      <c r="B308" s="288"/>
      <c r="C308" s="289"/>
    </row>
    <row r="309" spans="2:3">
      <c r="B309" s="288"/>
      <c r="C309" s="289"/>
    </row>
    <row r="310" spans="2:3">
      <c r="B310" s="288"/>
      <c r="C310" s="289"/>
    </row>
    <row r="311" spans="2:3">
      <c r="B311" s="288"/>
      <c r="C311" s="289"/>
    </row>
    <row r="312" spans="2:3">
      <c r="B312" s="288"/>
      <c r="C312" s="289"/>
    </row>
    <row r="313" spans="2:3">
      <c r="B313" s="288"/>
      <c r="C313" s="289"/>
    </row>
    <row r="314" spans="2:3">
      <c r="B314" s="288"/>
      <c r="C314" s="289"/>
    </row>
    <row r="315" spans="2:3">
      <c r="B315" s="288"/>
      <c r="C315" s="289"/>
    </row>
    <row r="316" spans="2:3">
      <c r="B316" s="288"/>
      <c r="C316" s="289"/>
    </row>
    <row r="317" spans="2:3">
      <c r="B317" s="288"/>
      <c r="C317" s="289"/>
    </row>
    <row r="318" spans="2:3">
      <c r="B318" s="288"/>
      <c r="C318" s="289"/>
    </row>
    <row r="319" spans="2:3">
      <c r="B319" s="288"/>
      <c r="C319" s="289"/>
    </row>
    <row r="320" spans="2:3">
      <c r="B320" s="288"/>
      <c r="C320" s="289"/>
    </row>
    <row r="321" spans="2:3">
      <c r="B321" s="288"/>
      <c r="C321" s="289"/>
    </row>
    <row r="322" spans="2:3">
      <c r="B322" s="288"/>
      <c r="C322" s="289"/>
    </row>
    <row r="323" spans="2:3">
      <c r="B323" s="288"/>
      <c r="C323" s="289"/>
    </row>
    <row r="324" spans="2:3">
      <c r="B324" s="288"/>
      <c r="C324" s="289"/>
    </row>
    <row r="325" spans="2:3">
      <c r="B325" s="288"/>
      <c r="C325" s="289"/>
    </row>
    <row r="326" spans="2:3">
      <c r="B326" s="288"/>
      <c r="C326" s="289"/>
    </row>
    <row r="327" spans="2:3">
      <c r="B327" s="288"/>
      <c r="C327" s="289"/>
    </row>
    <row r="328" spans="2:3">
      <c r="B328" s="288"/>
      <c r="C328" s="289"/>
    </row>
    <row r="329" spans="2:3">
      <c r="B329" s="288"/>
      <c r="C329" s="289"/>
    </row>
    <row r="330" spans="2:3">
      <c r="B330" s="288"/>
      <c r="C330" s="289"/>
    </row>
    <row r="331" spans="2:3">
      <c r="B331" s="288"/>
      <c r="C331" s="289"/>
    </row>
    <row r="332" spans="2:3">
      <c r="B332" s="288"/>
      <c r="C332" s="289"/>
    </row>
    <row r="333" spans="2:3">
      <c r="B333" s="288"/>
      <c r="C333" s="289"/>
    </row>
    <row r="334" spans="2:3">
      <c r="B334" s="288"/>
      <c r="C334" s="289"/>
    </row>
    <row r="335" spans="2:3">
      <c r="B335" s="288"/>
      <c r="C335" s="289"/>
    </row>
    <row r="336" spans="2:3">
      <c r="B336" s="288"/>
      <c r="C336" s="289"/>
    </row>
    <row r="337" spans="2:3">
      <c r="B337" s="288"/>
      <c r="C337" s="289"/>
    </row>
    <row r="338" spans="2:3">
      <c r="B338" s="288"/>
      <c r="C338" s="289"/>
    </row>
    <row r="339" spans="2:3">
      <c r="B339" s="288"/>
      <c r="C339" s="289"/>
    </row>
    <row r="340" spans="2:3">
      <c r="B340" s="288"/>
      <c r="C340" s="289"/>
    </row>
    <row r="341" spans="2:3">
      <c r="B341" s="288"/>
      <c r="C341" s="289"/>
    </row>
    <row r="342" spans="2:3">
      <c r="B342" s="288"/>
      <c r="C342" s="289"/>
    </row>
    <row r="343" spans="2:3">
      <c r="B343" s="288"/>
      <c r="C343" s="289"/>
    </row>
    <row r="344" spans="2:3">
      <c r="B344" s="288"/>
      <c r="C344" s="289"/>
    </row>
    <row r="345" spans="2:3">
      <c r="B345" s="288"/>
      <c r="C345" s="289"/>
    </row>
    <row r="346" spans="2:3">
      <c r="B346" s="288"/>
      <c r="C346" s="289"/>
    </row>
    <row r="347" spans="2:3">
      <c r="B347" s="288"/>
      <c r="C347" s="289"/>
    </row>
    <row r="348" spans="2:3">
      <c r="B348" s="288"/>
      <c r="C348" s="289"/>
    </row>
    <row r="349" spans="2:3">
      <c r="B349" s="288"/>
      <c r="C349" s="289"/>
    </row>
    <row r="350" spans="2:3">
      <c r="B350" s="288"/>
      <c r="C350" s="289"/>
    </row>
    <row r="351" spans="2:3">
      <c r="B351" s="288"/>
      <c r="C351" s="289"/>
    </row>
    <row r="352" spans="2:3">
      <c r="B352" s="288"/>
      <c r="C352" s="289"/>
    </row>
    <row r="353" spans="2:3">
      <c r="B353" s="288"/>
      <c r="C353" s="289"/>
    </row>
    <row r="354" spans="2:3">
      <c r="B354" s="288"/>
      <c r="C354" s="289"/>
    </row>
    <row r="355" spans="2:3">
      <c r="B355" s="288"/>
      <c r="C355" s="289"/>
    </row>
    <row r="356" spans="2:3">
      <c r="B356" s="288"/>
      <c r="C356" s="289"/>
    </row>
    <row r="357" spans="2:3">
      <c r="B357" s="288"/>
      <c r="C357" s="289"/>
    </row>
    <row r="358" spans="2:3">
      <c r="B358" s="288"/>
      <c r="C358" s="289"/>
    </row>
    <row r="359" spans="2:3">
      <c r="B359" s="288"/>
      <c r="C359" s="289"/>
    </row>
    <row r="360" spans="2:3">
      <c r="B360" s="288"/>
      <c r="C360" s="289"/>
    </row>
    <row r="361" spans="2:3">
      <c r="B361" s="288"/>
      <c r="C361" s="289"/>
    </row>
    <row r="362" spans="2:3">
      <c r="B362" s="288"/>
      <c r="C362" s="289"/>
    </row>
    <row r="363" spans="2:3">
      <c r="B363" s="288"/>
      <c r="C363" s="289"/>
    </row>
    <row r="364" spans="2:3">
      <c r="B364" s="288"/>
      <c r="C364" s="289"/>
    </row>
    <row r="365" spans="2:3">
      <c r="B365" s="288"/>
      <c r="C365" s="289"/>
    </row>
    <row r="366" spans="2:3">
      <c r="B366" s="288"/>
      <c r="C366" s="289"/>
    </row>
    <row r="367" spans="2:3">
      <c r="B367" s="288"/>
      <c r="C367" s="289"/>
    </row>
    <row r="368" spans="2:3">
      <c r="B368" s="288"/>
      <c r="C368" s="289"/>
    </row>
    <row r="369" spans="2:3">
      <c r="B369" s="288"/>
      <c r="C369" s="289"/>
    </row>
    <row r="370" spans="2:3">
      <c r="B370" s="288"/>
      <c r="C370" s="289"/>
    </row>
    <row r="371" spans="2:3">
      <c r="B371" s="290"/>
      <c r="C371" s="291"/>
    </row>
    <row r="372" spans="2:3" s="268" customFormat="1"/>
  </sheetData>
  <mergeCells count="8">
    <mergeCell ref="C21:F21"/>
    <mergeCell ref="C22:F22"/>
    <mergeCell ref="B3:L3"/>
    <mergeCell ref="B11:B12"/>
    <mergeCell ref="C11:J11"/>
    <mergeCell ref="L11:V11"/>
    <mergeCell ref="C12:J12"/>
    <mergeCell ref="L12:V12"/>
  </mergeCells>
  <hyperlinks>
    <hyperlink ref="C22" r:id="rId1"/>
  </hyperlinks>
  <pageMargins left="0.75000000000000011" right="0.75000000000000011" top="1" bottom="1" header="0.5" footer="0.5"/>
  <pageSetup paperSize="9" fitToWidth="0"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8"/>
  <sheetViews>
    <sheetView workbookViewId="0"/>
  </sheetViews>
  <sheetFormatPr defaultColWidth="0" defaultRowHeight="12.4" zeroHeight="1"/>
  <cols>
    <col min="1" max="1" width="9" style="1" customWidth="1"/>
    <col min="2" max="2" width="23.17578125" style="2" customWidth="1"/>
    <col min="3" max="3" width="18.703125" style="2" customWidth="1"/>
    <col min="4" max="4" width="78.703125" style="2" customWidth="1"/>
    <col min="5" max="13" width="9" style="2" customWidth="1"/>
    <col min="14" max="14" width="9" style="2" hidden="1" customWidth="1"/>
    <col min="15" max="16384" width="9" style="2" hidden="1"/>
  </cols>
  <sheetData>
    <row r="1" spans="1:13">
      <c r="B1" s="1"/>
      <c r="C1" s="1"/>
      <c r="D1" s="1"/>
      <c r="E1" s="1"/>
      <c r="F1" s="1"/>
      <c r="G1" s="1"/>
      <c r="H1" s="1"/>
      <c r="I1" s="1"/>
      <c r="J1" s="1"/>
      <c r="K1" s="1"/>
      <c r="L1" s="1"/>
      <c r="M1" s="1"/>
    </row>
    <row r="2" spans="1:13" s="3" customFormat="1">
      <c r="B2" s="3" t="s">
        <v>0</v>
      </c>
    </row>
    <row r="3" spans="1:13">
      <c r="A3" s="2"/>
      <c r="B3" s="1"/>
      <c r="C3" s="1"/>
      <c r="D3" s="1"/>
      <c r="E3" s="1"/>
      <c r="F3" s="1"/>
      <c r="G3" s="1"/>
      <c r="H3" s="1"/>
      <c r="I3" s="1"/>
      <c r="J3" s="1"/>
      <c r="K3" s="1"/>
      <c r="L3" s="1"/>
      <c r="M3" s="1"/>
    </row>
    <row r="4" spans="1:13" ht="27" customHeight="1">
      <c r="B4" s="349" t="s">
        <v>1</v>
      </c>
      <c r="C4" s="349"/>
      <c r="D4" s="349"/>
      <c r="E4" s="349"/>
      <c r="F4" s="349"/>
      <c r="G4" s="349"/>
      <c r="H4" s="349"/>
      <c r="I4" s="349"/>
      <c r="J4" s="1"/>
      <c r="K4" s="1"/>
      <c r="L4" s="1"/>
      <c r="M4" s="1"/>
    </row>
    <row r="5" spans="1:13">
      <c r="B5" s="1"/>
      <c r="C5" s="1"/>
      <c r="D5" s="1"/>
      <c r="E5" s="1"/>
      <c r="F5" s="1"/>
      <c r="G5" s="1"/>
      <c r="H5" s="1"/>
      <c r="I5" s="1"/>
      <c r="J5" s="1"/>
      <c r="K5" s="1"/>
      <c r="L5" s="1"/>
      <c r="M5" s="1"/>
    </row>
    <row r="6" spans="1:13" ht="31.5" customHeight="1">
      <c r="B6" s="350" t="s">
        <v>2</v>
      </c>
      <c r="C6" s="350"/>
      <c r="D6" s="350"/>
      <c r="E6" s="350"/>
      <c r="F6" s="350"/>
      <c r="G6" s="350"/>
      <c r="H6" s="350"/>
      <c r="I6" s="350"/>
      <c r="J6" s="1"/>
      <c r="K6" s="1"/>
      <c r="L6" s="1"/>
      <c r="M6" s="1"/>
    </row>
    <row r="7" spans="1:13">
      <c r="B7" s="1"/>
      <c r="C7" s="1"/>
      <c r="D7" s="1"/>
      <c r="E7" s="1"/>
      <c r="F7" s="1"/>
      <c r="G7" s="1"/>
      <c r="H7" s="1"/>
      <c r="I7" s="1"/>
      <c r="J7" s="1"/>
      <c r="K7" s="1"/>
      <c r="L7" s="1"/>
      <c r="M7" s="1"/>
    </row>
    <row r="8" spans="1:13" ht="27" customHeight="1">
      <c r="B8" s="351" t="s">
        <v>3</v>
      </c>
      <c r="C8" s="351"/>
      <c r="D8" s="351"/>
      <c r="E8" s="351"/>
      <c r="F8" s="351"/>
      <c r="G8" s="351"/>
      <c r="H8" s="351"/>
      <c r="I8" s="351"/>
      <c r="J8" s="1"/>
      <c r="K8" s="1"/>
      <c r="L8" s="1"/>
      <c r="M8" s="1"/>
    </row>
    <row r="9" spans="1:13" ht="12.5" customHeight="1">
      <c r="B9" s="1"/>
      <c r="C9" s="1"/>
      <c r="D9" s="1"/>
      <c r="E9" s="352"/>
      <c r="F9" s="352"/>
      <c r="G9" s="352"/>
      <c r="H9" s="352"/>
      <c r="I9" s="352"/>
      <c r="J9" s="1"/>
      <c r="K9" s="1"/>
      <c r="L9" s="1"/>
      <c r="M9" s="1"/>
    </row>
    <row r="10" spans="1:13">
      <c r="B10" s="6"/>
      <c r="C10" s="7" t="s">
        <v>4</v>
      </c>
      <c r="D10" s="4"/>
      <c r="E10" s="352"/>
      <c r="F10" s="352"/>
      <c r="G10" s="352"/>
      <c r="H10" s="352"/>
      <c r="I10" s="352"/>
      <c r="J10" s="1"/>
      <c r="K10" s="1"/>
      <c r="L10" s="1"/>
      <c r="M10" s="1"/>
    </row>
    <row r="11" spans="1:13">
      <c r="B11" s="8"/>
      <c r="C11" s="7" t="s">
        <v>5</v>
      </c>
      <c r="D11" s="4"/>
      <c r="E11" s="352"/>
      <c r="F11" s="352"/>
      <c r="G11" s="352"/>
      <c r="H11" s="352"/>
      <c r="I11" s="352"/>
      <c r="J11" s="1"/>
      <c r="K11" s="1"/>
      <c r="L11" s="1"/>
      <c r="M11" s="1"/>
    </row>
    <row r="12" spans="1:13">
      <c r="B12" s="1"/>
      <c r="C12" s="1"/>
      <c r="D12" s="1"/>
      <c r="E12" s="352"/>
      <c r="F12" s="352"/>
      <c r="G12" s="352"/>
      <c r="H12" s="352"/>
      <c r="I12" s="352"/>
      <c r="J12" s="1"/>
      <c r="K12" s="1"/>
      <c r="L12" s="1"/>
      <c r="M12" s="1"/>
    </row>
    <row r="13" spans="1:13">
      <c r="C13" s="1"/>
      <c r="D13" s="1"/>
      <c r="E13" s="352"/>
      <c r="F13" s="352"/>
      <c r="G13" s="352"/>
      <c r="H13" s="352"/>
      <c r="I13" s="352"/>
      <c r="J13" s="1"/>
      <c r="K13" s="1"/>
      <c r="L13" s="1"/>
      <c r="M13" s="1"/>
    </row>
    <row r="14" spans="1:13">
      <c r="B14" s="1" t="s">
        <v>6</v>
      </c>
      <c r="C14" s="9"/>
      <c r="D14" s="9"/>
      <c r="E14" s="352"/>
      <c r="F14" s="352"/>
      <c r="G14" s="352"/>
      <c r="H14" s="352"/>
      <c r="I14" s="352"/>
      <c r="J14" s="1"/>
      <c r="K14" s="1"/>
      <c r="L14" s="1"/>
      <c r="M14" s="1"/>
    </row>
    <row r="15" spans="1:13">
      <c r="B15" s="1"/>
      <c r="C15" s="9"/>
      <c r="D15" s="9"/>
      <c r="E15" s="352"/>
      <c r="F15" s="352"/>
      <c r="G15" s="352"/>
      <c r="H15" s="352"/>
      <c r="I15" s="352"/>
      <c r="J15" s="1"/>
      <c r="K15" s="1"/>
      <c r="L15" s="1"/>
      <c r="M15" s="1"/>
    </row>
    <row r="16" spans="1:13">
      <c r="B16" s="1" t="s">
        <v>7</v>
      </c>
      <c r="C16" s="9"/>
      <c r="D16" s="9"/>
      <c r="E16" s="352"/>
      <c r="F16" s="352"/>
      <c r="G16" s="352"/>
      <c r="H16" s="352"/>
      <c r="I16" s="352"/>
      <c r="J16" s="1"/>
      <c r="K16" s="1"/>
      <c r="L16" s="1"/>
      <c r="M16" s="1"/>
    </row>
    <row r="17" spans="1:13">
      <c r="B17" s="1"/>
      <c r="C17" s="9"/>
      <c r="D17" s="9"/>
      <c r="E17" s="352"/>
      <c r="F17" s="352"/>
      <c r="G17" s="352"/>
      <c r="H17" s="352"/>
      <c r="I17" s="352"/>
      <c r="J17" s="1"/>
      <c r="K17" s="1"/>
      <c r="L17" s="1"/>
      <c r="M17" s="1"/>
    </row>
    <row r="18" spans="1:13" s="3" customFormat="1">
      <c r="B18" s="3" t="s">
        <v>8</v>
      </c>
    </row>
    <row r="19" spans="1:13" s="10" customFormat="1"/>
    <row r="20" spans="1:13" s="10" customFormat="1"/>
    <row r="21" spans="1:13" s="10" customFormat="1">
      <c r="D21" s="353" t="s">
        <v>9</v>
      </c>
    </row>
    <row r="22" spans="1:13" s="10" customFormat="1">
      <c r="D22" s="353"/>
    </row>
    <row r="23" spans="1:13" s="10" customFormat="1" ht="25.25" customHeight="1">
      <c r="D23" s="353"/>
    </row>
    <row r="24" spans="1:13" s="10" customFormat="1">
      <c r="D24" s="11"/>
    </row>
    <row r="25" spans="1:13" s="10" customFormat="1" ht="12.75" customHeight="1">
      <c r="A25" s="10" t="s">
        <v>10</v>
      </c>
      <c r="B25" s="354" t="s">
        <v>11</v>
      </c>
      <c r="D25" s="353" t="s">
        <v>12</v>
      </c>
    </row>
    <row r="26" spans="1:13" s="10" customFormat="1" ht="27.75" customHeight="1">
      <c r="B26" s="354"/>
      <c r="D26" s="353"/>
    </row>
    <row r="27" spans="1:13" s="10" customFormat="1">
      <c r="B27" s="354"/>
      <c r="D27" s="353"/>
    </row>
    <row r="28" spans="1:13" s="10" customFormat="1">
      <c r="B28" s="354"/>
      <c r="D28" s="11"/>
    </row>
    <row r="29" spans="1:13" s="10" customFormat="1">
      <c r="B29" s="354"/>
      <c r="D29" s="353" t="s">
        <v>13</v>
      </c>
    </row>
    <row r="30" spans="1:13" s="10" customFormat="1" ht="12.75" customHeight="1">
      <c r="B30" s="354"/>
      <c r="D30" s="353"/>
      <c r="G30" s="355" t="s">
        <v>14</v>
      </c>
      <c r="H30" s="355"/>
      <c r="I30" s="355"/>
      <c r="J30" s="355"/>
      <c r="K30" s="355"/>
    </row>
    <row r="31" spans="1:13" s="10" customFormat="1">
      <c r="B31" s="354"/>
      <c r="D31" s="353"/>
      <c r="G31" s="355"/>
      <c r="H31" s="355"/>
      <c r="I31" s="355"/>
      <c r="J31" s="355"/>
      <c r="K31" s="355"/>
    </row>
    <row r="32" spans="1:13" s="10" customFormat="1">
      <c r="B32" s="354"/>
      <c r="D32" s="11"/>
      <c r="G32" s="355"/>
      <c r="H32" s="355"/>
      <c r="I32" s="355"/>
      <c r="J32" s="355"/>
      <c r="K32" s="355"/>
    </row>
    <row r="33" spans="2:13" s="10" customFormat="1">
      <c r="B33" s="354"/>
      <c r="D33" s="353" t="s">
        <v>15</v>
      </c>
      <c r="G33" s="355"/>
      <c r="H33" s="355"/>
      <c r="I33" s="355"/>
      <c r="J33" s="355"/>
      <c r="K33" s="355"/>
    </row>
    <row r="34" spans="2:13" s="10" customFormat="1">
      <c r="B34" s="354"/>
      <c r="D34" s="353"/>
      <c r="G34" s="355"/>
      <c r="H34" s="355"/>
      <c r="I34" s="355"/>
      <c r="J34" s="355"/>
      <c r="K34" s="355"/>
    </row>
    <row r="35" spans="2:13" s="10" customFormat="1">
      <c r="B35" s="354"/>
      <c r="D35" s="353"/>
    </row>
    <row r="36" spans="2:13" s="10" customFormat="1">
      <c r="B36" s="354"/>
      <c r="D36" s="11"/>
    </row>
    <row r="37" spans="2:13" s="10" customFormat="1">
      <c r="B37" s="354"/>
      <c r="D37" s="353" t="s">
        <v>16</v>
      </c>
    </row>
    <row r="38" spans="2:13" s="10" customFormat="1">
      <c r="D38" s="353"/>
    </row>
    <row r="39" spans="2:13" s="10" customFormat="1">
      <c r="D39" s="353"/>
    </row>
    <row r="40" spans="2:13" s="10" customFormat="1">
      <c r="D40" s="11"/>
    </row>
    <row r="41" spans="2:13" s="10" customFormat="1">
      <c r="D41" s="353" t="s">
        <v>17</v>
      </c>
    </row>
    <row r="42" spans="2:13" s="10" customFormat="1">
      <c r="D42" s="353"/>
    </row>
    <row r="43" spans="2:13" s="1" customFormat="1">
      <c r="D43" s="353"/>
    </row>
    <row r="44" spans="2:13">
      <c r="B44" s="1"/>
      <c r="C44" s="1"/>
      <c r="D44" s="1"/>
      <c r="E44" s="1"/>
      <c r="F44" s="1"/>
      <c r="G44" s="1"/>
      <c r="H44" s="1"/>
      <c r="I44" s="1"/>
      <c r="J44" s="1"/>
      <c r="K44" s="1"/>
      <c r="L44" s="1"/>
      <c r="M44" s="1"/>
    </row>
    <row r="45" spans="2:13">
      <c r="B45" s="1"/>
      <c r="C45" s="1"/>
      <c r="D45" s="1"/>
      <c r="E45" s="1"/>
      <c r="F45" s="1"/>
      <c r="G45" s="1"/>
      <c r="H45" s="1"/>
      <c r="I45" s="1"/>
      <c r="J45" s="1"/>
      <c r="K45" s="1"/>
      <c r="L45" s="1"/>
      <c r="M45" s="1"/>
    </row>
    <row r="46" spans="2:13" s="3" customFormat="1">
      <c r="B46" s="3" t="s">
        <v>18</v>
      </c>
    </row>
    <row r="47" spans="2:13">
      <c r="B47" s="1"/>
      <c r="C47" s="1"/>
      <c r="D47" s="1"/>
      <c r="E47" s="1"/>
      <c r="F47" s="1"/>
      <c r="G47" s="1"/>
      <c r="H47" s="1"/>
      <c r="I47" s="1"/>
      <c r="J47" s="1"/>
      <c r="K47" s="1"/>
      <c r="L47" s="1"/>
      <c r="M47" s="1"/>
    </row>
    <row r="48" spans="2:13">
      <c r="B48" s="1"/>
      <c r="C48" s="1"/>
      <c r="D48" s="1"/>
      <c r="E48" s="1"/>
      <c r="F48" s="1"/>
      <c r="G48" s="1"/>
      <c r="H48" s="1"/>
      <c r="I48" s="1"/>
      <c r="J48" s="1"/>
      <c r="K48" s="1"/>
      <c r="L48" s="1"/>
      <c r="M48" s="1"/>
    </row>
    <row r="49" spans="2:13">
      <c r="B49" s="1"/>
      <c r="C49" s="1"/>
      <c r="D49" s="1"/>
      <c r="E49" s="1"/>
      <c r="F49" s="1"/>
      <c r="G49" s="1"/>
      <c r="H49" s="1"/>
      <c r="I49" s="1"/>
      <c r="J49" s="1"/>
      <c r="K49" s="1"/>
      <c r="L49" s="1"/>
      <c r="M49" s="1"/>
    </row>
    <row r="50" spans="2:13">
      <c r="B50" s="1"/>
      <c r="C50" s="1"/>
      <c r="D50" s="1"/>
      <c r="E50" s="1"/>
      <c r="F50" s="1"/>
      <c r="G50" s="1"/>
      <c r="H50" s="1"/>
      <c r="I50" s="1"/>
      <c r="J50" s="1"/>
      <c r="K50" s="1"/>
      <c r="L50" s="1"/>
      <c r="M50" s="1"/>
    </row>
    <row r="51" spans="2:13">
      <c r="B51" s="1"/>
      <c r="C51" s="1"/>
      <c r="D51" s="1"/>
      <c r="E51" s="1"/>
      <c r="F51" s="1"/>
      <c r="G51" s="1"/>
      <c r="H51" s="1"/>
      <c r="I51" s="1"/>
      <c r="J51" s="1"/>
      <c r="K51" s="1"/>
      <c r="L51" s="1"/>
      <c r="M51" s="1"/>
    </row>
    <row r="52" spans="2:13">
      <c r="B52" s="1"/>
      <c r="C52" s="1"/>
      <c r="D52" s="1"/>
      <c r="E52" s="1"/>
      <c r="F52" s="1"/>
      <c r="G52" s="1"/>
      <c r="H52" s="1"/>
      <c r="I52" s="1"/>
      <c r="J52" s="1"/>
      <c r="K52" s="1"/>
      <c r="L52" s="1"/>
      <c r="M52" s="1"/>
    </row>
    <row r="53" spans="2:13">
      <c r="B53" s="1"/>
      <c r="C53" s="1"/>
      <c r="D53" s="1"/>
      <c r="E53" s="1"/>
      <c r="F53" s="1"/>
      <c r="G53" s="1"/>
      <c r="H53" s="1"/>
      <c r="I53" s="1"/>
      <c r="J53" s="1"/>
      <c r="K53" s="1"/>
      <c r="L53" s="1"/>
      <c r="M53" s="1"/>
    </row>
    <row r="54" spans="2:13">
      <c r="B54" s="1"/>
      <c r="C54" s="1"/>
      <c r="D54" s="1"/>
      <c r="E54" s="1"/>
      <c r="F54" s="1"/>
      <c r="G54" s="1"/>
      <c r="H54" s="1"/>
      <c r="I54" s="1"/>
      <c r="J54" s="1"/>
      <c r="K54" s="1"/>
      <c r="L54" s="1"/>
      <c r="M54" s="1"/>
    </row>
    <row r="55" spans="2:13">
      <c r="B55" s="1"/>
      <c r="C55" s="1"/>
      <c r="D55" s="1"/>
      <c r="E55" s="1"/>
      <c r="F55" s="1"/>
      <c r="G55" s="1"/>
      <c r="H55" s="1"/>
      <c r="I55" s="1"/>
      <c r="J55" s="1"/>
      <c r="K55" s="1"/>
      <c r="L55" s="1"/>
      <c r="M55" s="1"/>
    </row>
    <row r="56" spans="2:13">
      <c r="B56" s="1"/>
      <c r="C56" s="1"/>
      <c r="D56" s="1"/>
      <c r="E56" s="1"/>
      <c r="F56" s="1"/>
      <c r="G56" s="1"/>
      <c r="H56" s="1"/>
      <c r="I56" s="1"/>
      <c r="J56" s="1"/>
      <c r="K56" s="1"/>
      <c r="L56" s="1"/>
      <c r="M56" s="1"/>
    </row>
    <row r="57" spans="2:13" ht="29.25" customHeight="1">
      <c r="B57" s="1"/>
      <c r="C57" s="1"/>
      <c r="D57" s="1"/>
      <c r="E57" s="1"/>
      <c r="F57" s="1"/>
      <c r="G57" s="1"/>
      <c r="H57" s="1"/>
      <c r="I57" s="1"/>
      <c r="J57" s="1"/>
      <c r="K57" s="1"/>
      <c r="L57" s="1"/>
      <c r="M57" s="1"/>
    </row>
    <row r="58" spans="2:13">
      <c r="B58" s="1"/>
      <c r="C58" s="1"/>
      <c r="D58" s="1"/>
      <c r="E58" s="1"/>
      <c r="F58" s="1"/>
      <c r="G58" s="1"/>
      <c r="H58" s="1"/>
      <c r="I58" s="1"/>
      <c r="J58" s="1"/>
      <c r="K58" s="1"/>
      <c r="L58" s="1"/>
      <c r="M58" s="1"/>
    </row>
    <row r="59" spans="2:13">
      <c r="B59" s="1"/>
      <c r="C59" s="1"/>
      <c r="D59" s="1"/>
      <c r="E59" s="1"/>
      <c r="F59" s="1"/>
      <c r="G59" s="1"/>
      <c r="H59" s="1"/>
      <c r="I59" s="1"/>
      <c r="J59" s="1"/>
      <c r="K59" s="1"/>
      <c r="L59" s="1"/>
      <c r="M59" s="1"/>
    </row>
    <row r="60" spans="2:13">
      <c r="B60" s="1"/>
      <c r="C60" s="1"/>
      <c r="D60" s="1"/>
      <c r="E60" s="1"/>
      <c r="F60" s="1"/>
      <c r="G60" s="1"/>
      <c r="H60" s="1"/>
      <c r="I60" s="1"/>
      <c r="J60" s="1"/>
      <c r="K60" s="1"/>
      <c r="L60" s="1"/>
      <c r="M60" s="1"/>
    </row>
    <row r="61" spans="2:13">
      <c r="B61" s="1"/>
      <c r="C61" s="1"/>
      <c r="D61" s="1"/>
      <c r="E61" s="1"/>
      <c r="F61" s="1"/>
      <c r="G61" s="1"/>
      <c r="H61" s="1"/>
      <c r="I61" s="1"/>
      <c r="J61" s="1"/>
      <c r="K61" s="1"/>
      <c r="L61" s="1"/>
      <c r="M61" s="1"/>
    </row>
    <row r="62" spans="2:13">
      <c r="B62" s="1"/>
      <c r="C62" s="1"/>
      <c r="D62" s="1"/>
      <c r="E62" s="1"/>
      <c r="F62" s="1"/>
      <c r="G62" s="1"/>
      <c r="H62" s="1"/>
      <c r="I62" s="1"/>
      <c r="J62" s="1"/>
      <c r="K62" s="1"/>
      <c r="L62" s="1"/>
      <c r="M62" s="1"/>
    </row>
    <row r="63" spans="2:13">
      <c r="B63" s="1"/>
      <c r="C63" s="1"/>
      <c r="D63" s="1"/>
      <c r="E63" s="1"/>
      <c r="F63" s="1"/>
      <c r="G63" s="1"/>
      <c r="H63" s="1"/>
      <c r="I63" s="1"/>
      <c r="J63" s="1"/>
      <c r="K63" s="1"/>
      <c r="L63" s="1"/>
      <c r="M63" s="1"/>
    </row>
    <row r="64" spans="2:13">
      <c r="B64" s="1"/>
      <c r="C64" s="1"/>
      <c r="D64" s="1"/>
      <c r="E64" s="1"/>
      <c r="F64" s="1"/>
      <c r="G64" s="1"/>
      <c r="H64" s="1"/>
      <c r="I64" s="1"/>
      <c r="J64" s="1"/>
      <c r="K64" s="1"/>
      <c r="L64" s="1"/>
      <c r="M64" s="1"/>
    </row>
    <row r="65" spans="2:13">
      <c r="B65" s="1"/>
      <c r="C65" s="1"/>
      <c r="D65" s="1"/>
      <c r="E65" s="1"/>
      <c r="F65" s="1"/>
      <c r="G65" s="1"/>
      <c r="H65" s="1"/>
      <c r="I65" s="1"/>
      <c r="J65" s="1"/>
      <c r="K65" s="1"/>
      <c r="L65" s="1"/>
      <c r="M65" s="1"/>
    </row>
    <row r="66" spans="2:13">
      <c r="B66" s="1"/>
      <c r="C66" s="1"/>
      <c r="D66" s="1"/>
      <c r="E66" s="1"/>
      <c r="F66" s="1"/>
      <c r="G66" s="1"/>
      <c r="H66" s="1"/>
      <c r="I66" s="1"/>
      <c r="J66" s="1"/>
      <c r="K66" s="1"/>
      <c r="L66" s="1"/>
      <c r="M66" s="1"/>
    </row>
    <row r="67" spans="2:13">
      <c r="B67" s="1"/>
      <c r="C67" s="1"/>
      <c r="D67" s="1"/>
      <c r="E67" s="1"/>
      <c r="F67" s="1"/>
      <c r="G67" s="1"/>
      <c r="H67" s="1"/>
      <c r="I67" s="1"/>
      <c r="J67" s="1"/>
      <c r="K67" s="1"/>
      <c r="L67" s="1"/>
      <c r="M67" s="1"/>
    </row>
    <row r="68" spans="2:13">
      <c r="B68" s="1"/>
      <c r="C68" s="1"/>
      <c r="D68" s="1"/>
      <c r="E68" s="1"/>
      <c r="F68" s="1"/>
      <c r="G68" s="1"/>
      <c r="H68" s="1"/>
      <c r="I68" s="1"/>
      <c r="J68" s="1"/>
      <c r="K68" s="1"/>
      <c r="L68" s="1"/>
      <c r="M68" s="1"/>
    </row>
    <row r="69" spans="2:13">
      <c r="B69" s="1"/>
      <c r="C69" s="1"/>
      <c r="D69" s="1"/>
      <c r="E69" s="1"/>
      <c r="F69" s="1"/>
      <c r="G69" s="1"/>
      <c r="H69" s="1"/>
      <c r="I69" s="1"/>
      <c r="J69" s="1"/>
      <c r="K69" s="1"/>
      <c r="L69" s="1"/>
      <c r="M69" s="1"/>
    </row>
    <row r="70" spans="2:13">
      <c r="B70" s="1"/>
      <c r="C70" s="1"/>
      <c r="D70" s="1"/>
      <c r="E70" s="1"/>
      <c r="F70" s="1"/>
      <c r="G70" s="1"/>
      <c r="H70" s="1"/>
      <c r="I70" s="1"/>
      <c r="J70" s="1"/>
      <c r="K70" s="1"/>
      <c r="L70" s="1"/>
      <c r="M70" s="1"/>
    </row>
    <row r="71" spans="2:13">
      <c r="B71" s="1"/>
      <c r="C71" s="1"/>
      <c r="D71" s="1"/>
      <c r="E71" s="1"/>
      <c r="F71" s="1"/>
      <c r="G71" s="1"/>
      <c r="H71" s="1"/>
      <c r="I71" s="1"/>
      <c r="J71" s="1"/>
      <c r="K71" s="1"/>
      <c r="L71" s="1"/>
      <c r="M71" s="1"/>
    </row>
    <row r="72" spans="2:13">
      <c r="B72" s="1"/>
      <c r="C72" s="1"/>
      <c r="D72" s="1"/>
      <c r="E72" s="1"/>
      <c r="F72" s="1"/>
      <c r="G72" s="1"/>
      <c r="H72" s="1"/>
      <c r="I72" s="1"/>
      <c r="J72" s="1"/>
      <c r="K72" s="1"/>
      <c r="L72" s="1"/>
      <c r="M72" s="1"/>
    </row>
    <row r="73" spans="2:13">
      <c r="B73" s="1"/>
      <c r="C73" s="1"/>
      <c r="D73" s="1"/>
      <c r="E73" s="1"/>
      <c r="F73" s="1"/>
      <c r="G73" s="1"/>
      <c r="H73" s="1"/>
      <c r="I73" s="1"/>
      <c r="J73" s="1"/>
      <c r="K73" s="1"/>
      <c r="L73" s="1"/>
      <c r="M73" s="1"/>
    </row>
    <row r="74" spans="2:13">
      <c r="B74" s="1"/>
      <c r="C74" s="1"/>
      <c r="D74" s="1"/>
      <c r="E74" s="1"/>
      <c r="F74" s="1"/>
      <c r="G74" s="1"/>
      <c r="H74" s="1"/>
      <c r="I74" s="1"/>
      <c r="J74" s="1"/>
      <c r="K74" s="1"/>
      <c r="L74" s="1"/>
      <c r="M74" s="1"/>
    </row>
    <row r="75" spans="2:13">
      <c r="B75" s="1"/>
      <c r="C75" s="1"/>
      <c r="D75" s="1"/>
      <c r="E75" s="1"/>
      <c r="F75" s="1"/>
      <c r="G75" s="1"/>
      <c r="H75" s="1"/>
      <c r="I75" s="1"/>
      <c r="J75" s="1"/>
      <c r="K75" s="1"/>
      <c r="L75" s="1"/>
      <c r="M75" s="1"/>
    </row>
    <row r="76" spans="2:13">
      <c r="B76" s="1"/>
      <c r="C76" s="1"/>
      <c r="D76" s="1"/>
      <c r="E76" s="1"/>
      <c r="F76" s="1"/>
      <c r="G76" s="1"/>
      <c r="H76" s="1"/>
      <c r="I76" s="1"/>
      <c r="J76" s="1"/>
      <c r="K76" s="1"/>
      <c r="L76" s="1"/>
      <c r="M76" s="1"/>
    </row>
    <row r="77" spans="2:13">
      <c r="B77" s="1"/>
      <c r="C77" s="1"/>
      <c r="D77" s="1"/>
      <c r="E77" s="1"/>
      <c r="F77" s="1"/>
      <c r="G77" s="1"/>
      <c r="H77" s="1"/>
      <c r="I77" s="1"/>
      <c r="J77" s="1"/>
      <c r="K77" s="1"/>
      <c r="L77" s="1"/>
      <c r="M77" s="1"/>
    </row>
    <row r="78" spans="2:13">
      <c r="B78" s="1"/>
      <c r="C78" s="1"/>
      <c r="D78" s="1"/>
      <c r="E78" s="1"/>
      <c r="F78" s="1"/>
      <c r="G78" s="1"/>
      <c r="H78" s="1"/>
      <c r="I78" s="1"/>
      <c r="J78" s="1"/>
      <c r="K78" s="1"/>
      <c r="L78" s="1"/>
      <c r="M78" s="1"/>
    </row>
    <row r="79" spans="2:13">
      <c r="B79" s="1"/>
      <c r="C79" s="1"/>
      <c r="D79" s="1"/>
      <c r="E79" s="1"/>
      <c r="F79" s="1"/>
      <c r="G79" s="1"/>
      <c r="H79" s="1"/>
      <c r="I79" s="1"/>
      <c r="J79" s="1"/>
      <c r="K79" s="1"/>
      <c r="L79" s="1"/>
      <c r="M79" s="1"/>
    </row>
    <row r="80" spans="2:13">
      <c r="B80" s="1"/>
      <c r="C80" s="1"/>
      <c r="D80" s="1"/>
      <c r="E80" s="1"/>
      <c r="F80" s="1"/>
      <c r="G80" s="1"/>
      <c r="H80" s="1"/>
      <c r="I80" s="1"/>
      <c r="J80" s="1"/>
      <c r="K80" s="1"/>
      <c r="L80" s="1"/>
      <c r="M80" s="1"/>
    </row>
    <row r="81" spans="2:13">
      <c r="B81" s="1"/>
      <c r="C81" s="1"/>
      <c r="D81" s="1"/>
      <c r="E81" s="1"/>
      <c r="F81" s="1"/>
      <c r="G81" s="1"/>
      <c r="H81" s="1"/>
      <c r="I81" s="1"/>
      <c r="J81" s="1"/>
      <c r="K81" s="1"/>
      <c r="L81" s="1"/>
      <c r="M81" s="1"/>
    </row>
    <row r="82" spans="2:13">
      <c r="B82" s="1"/>
      <c r="C82" s="1"/>
      <c r="D82" s="1"/>
      <c r="E82" s="1"/>
      <c r="F82" s="1"/>
      <c r="G82" s="1"/>
      <c r="H82" s="1"/>
      <c r="I82" s="1"/>
      <c r="J82" s="1"/>
      <c r="K82" s="1"/>
      <c r="L82" s="1"/>
      <c r="M82" s="1"/>
    </row>
    <row r="83" spans="2:13">
      <c r="B83" s="1"/>
      <c r="C83" s="1"/>
      <c r="D83" s="1"/>
      <c r="E83" s="1"/>
      <c r="F83" s="1"/>
      <c r="G83" s="1"/>
      <c r="H83" s="1"/>
      <c r="I83" s="1"/>
      <c r="J83" s="1"/>
      <c r="K83" s="1"/>
      <c r="L83" s="1"/>
      <c r="M83" s="1"/>
    </row>
    <row r="84" spans="2:13">
      <c r="B84" s="1"/>
      <c r="C84" s="1"/>
      <c r="D84" s="1"/>
      <c r="E84" s="1"/>
      <c r="F84" s="1"/>
      <c r="G84" s="1"/>
      <c r="H84" s="1"/>
      <c r="I84" s="1"/>
      <c r="J84" s="1"/>
      <c r="K84" s="1"/>
      <c r="L84" s="1"/>
      <c r="M84" s="1"/>
    </row>
    <row r="85" spans="2:13">
      <c r="B85" s="1"/>
      <c r="C85" s="1"/>
      <c r="D85" s="1"/>
      <c r="E85" s="1"/>
      <c r="F85" s="1"/>
      <c r="G85" s="1"/>
      <c r="H85" s="1"/>
      <c r="I85" s="1"/>
      <c r="J85" s="1"/>
      <c r="K85" s="1"/>
      <c r="L85" s="1"/>
      <c r="M85" s="1"/>
    </row>
    <row r="86" spans="2:13">
      <c r="B86" s="1"/>
      <c r="C86" s="1"/>
      <c r="D86" s="1"/>
      <c r="E86" s="1"/>
      <c r="F86" s="1"/>
      <c r="G86" s="1"/>
      <c r="H86" s="1"/>
      <c r="I86" s="1"/>
      <c r="J86" s="1"/>
      <c r="K86" s="1"/>
      <c r="L86" s="1"/>
      <c r="M86" s="1"/>
    </row>
    <row r="87" spans="2:13">
      <c r="B87" s="1"/>
      <c r="C87" s="1"/>
      <c r="D87" s="1"/>
      <c r="E87" s="1"/>
      <c r="F87" s="1"/>
      <c r="G87" s="1"/>
      <c r="H87" s="1"/>
      <c r="I87" s="1"/>
      <c r="J87" s="1"/>
      <c r="K87" s="1"/>
      <c r="L87" s="1"/>
      <c r="M87" s="1"/>
    </row>
    <row r="88" spans="2:13">
      <c r="B88" s="1"/>
      <c r="C88" s="1"/>
      <c r="D88" s="1"/>
      <c r="E88" s="1"/>
      <c r="F88" s="1"/>
      <c r="G88" s="1"/>
      <c r="H88" s="1"/>
      <c r="I88" s="1"/>
      <c r="J88" s="1"/>
      <c r="K88" s="1"/>
      <c r="L88" s="1"/>
      <c r="M88" s="1"/>
    </row>
    <row r="89" spans="2:13">
      <c r="B89" s="1"/>
      <c r="C89" s="1"/>
      <c r="D89" s="1"/>
      <c r="E89" s="1"/>
      <c r="F89" s="1"/>
      <c r="G89" s="1"/>
      <c r="H89" s="1"/>
      <c r="I89" s="1"/>
      <c r="J89" s="1"/>
      <c r="K89" s="1"/>
      <c r="L89" s="1"/>
      <c r="M89" s="1"/>
    </row>
    <row r="90" spans="2:13">
      <c r="B90" s="1"/>
      <c r="C90" s="1"/>
      <c r="D90" s="1"/>
      <c r="E90" s="1"/>
      <c r="F90" s="1"/>
      <c r="G90" s="1"/>
      <c r="H90" s="1"/>
      <c r="I90" s="1"/>
      <c r="J90" s="1"/>
      <c r="K90" s="1"/>
      <c r="L90" s="1"/>
      <c r="M90" s="1"/>
    </row>
    <row r="91" spans="2:13">
      <c r="B91" s="1"/>
      <c r="C91" s="1"/>
      <c r="D91" s="1"/>
      <c r="E91" s="1"/>
      <c r="F91" s="1"/>
      <c r="G91" s="1"/>
      <c r="H91" s="1"/>
      <c r="I91" s="1"/>
      <c r="J91" s="1"/>
      <c r="K91" s="1"/>
      <c r="L91" s="1"/>
      <c r="M91" s="1"/>
    </row>
    <row r="92" spans="2:13">
      <c r="B92" s="1"/>
      <c r="C92" s="1"/>
      <c r="D92" s="1"/>
      <c r="E92" s="1"/>
      <c r="F92" s="1"/>
      <c r="G92" s="1"/>
      <c r="H92" s="1"/>
      <c r="I92" s="1"/>
      <c r="J92" s="1"/>
      <c r="K92" s="1"/>
      <c r="L92" s="1"/>
      <c r="M92" s="1"/>
    </row>
    <row r="93" spans="2:13" s="3" customFormat="1">
      <c r="B93" s="3" t="s">
        <v>19</v>
      </c>
    </row>
    <row r="94" spans="2:13">
      <c r="B94" s="1"/>
      <c r="C94" s="1"/>
      <c r="D94" s="1"/>
      <c r="E94" s="1"/>
      <c r="F94" s="1"/>
      <c r="G94" s="1"/>
      <c r="H94" s="1"/>
      <c r="I94" s="1"/>
      <c r="J94" s="1"/>
      <c r="K94" s="1"/>
      <c r="L94" s="1"/>
      <c r="M94" s="1"/>
    </row>
    <row r="95" spans="2:13">
      <c r="B95" s="12" t="s">
        <v>20</v>
      </c>
      <c r="C95" s="12" t="s">
        <v>21</v>
      </c>
      <c r="D95" s="12" t="s">
        <v>0</v>
      </c>
      <c r="E95" s="1"/>
      <c r="F95" s="1"/>
      <c r="G95" s="1"/>
      <c r="H95" s="1"/>
      <c r="I95" s="1"/>
      <c r="J95" s="1"/>
      <c r="K95" s="1"/>
      <c r="L95" s="1"/>
      <c r="M95" s="1"/>
    </row>
    <row r="96" spans="2:13">
      <c r="B96" s="13" t="s">
        <v>22</v>
      </c>
      <c r="C96" s="13" t="s">
        <v>23</v>
      </c>
      <c r="D96" s="14" t="s">
        <v>24</v>
      </c>
      <c r="E96" s="1"/>
      <c r="F96" s="1"/>
      <c r="G96" s="1"/>
      <c r="H96" s="1"/>
      <c r="I96" s="1"/>
      <c r="J96" s="1"/>
      <c r="K96" s="1"/>
      <c r="L96" s="1"/>
      <c r="M96" s="1"/>
    </row>
    <row r="97" spans="2:13">
      <c r="B97" s="13" t="s">
        <v>25</v>
      </c>
      <c r="C97" s="13" t="s">
        <v>23</v>
      </c>
      <c r="D97" s="14" t="s">
        <v>26</v>
      </c>
      <c r="E97" s="1"/>
      <c r="F97" s="1"/>
      <c r="G97" s="1"/>
      <c r="H97" s="1"/>
      <c r="I97" s="1"/>
      <c r="J97" s="1"/>
      <c r="K97" s="1"/>
      <c r="L97" s="1"/>
      <c r="M97" s="1"/>
    </row>
    <row r="98" spans="2:13">
      <c r="B98" s="348" t="s">
        <v>27</v>
      </c>
      <c r="C98" s="348"/>
      <c r="D98" s="348"/>
      <c r="E98" s="1"/>
      <c r="F98" s="1"/>
      <c r="G98" s="1"/>
      <c r="H98" s="1"/>
      <c r="I98" s="1"/>
      <c r="J98" s="1"/>
      <c r="K98" s="1"/>
      <c r="L98" s="1"/>
      <c r="M98" s="1"/>
    </row>
    <row r="99" spans="2:13" ht="41" customHeight="1">
      <c r="B99" s="15" t="s">
        <v>28</v>
      </c>
      <c r="C99" s="15" t="s">
        <v>29</v>
      </c>
      <c r="D99" s="16" t="s">
        <v>30</v>
      </c>
      <c r="E99" s="1"/>
      <c r="F99" s="1"/>
      <c r="G99" s="1"/>
      <c r="H99" s="1"/>
      <c r="I99" s="1"/>
      <c r="J99" s="1"/>
      <c r="K99" s="1"/>
      <c r="L99" s="1"/>
      <c r="M99" s="1"/>
    </row>
    <row r="100" spans="2:13" ht="24.75">
      <c r="B100" s="15" t="s">
        <v>31</v>
      </c>
      <c r="C100" s="15" t="s">
        <v>29</v>
      </c>
      <c r="D100" s="16" t="s">
        <v>32</v>
      </c>
      <c r="E100" s="1"/>
      <c r="F100" s="1"/>
      <c r="G100" s="1"/>
      <c r="H100" s="1"/>
      <c r="I100" s="1"/>
      <c r="J100" s="1"/>
      <c r="K100" s="1"/>
      <c r="L100" s="1"/>
      <c r="M100" s="1"/>
    </row>
    <row r="101" spans="2:13">
      <c r="B101" s="348" t="s">
        <v>33</v>
      </c>
      <c r="C101" s="348"/>
      <c r="D101" s="348"/>
      <c r="E101" s="1"/>
      <c r="F101" s="1"/>
      <c r="G101" s="1"/>
      <c r="H101" s="1"/>
      <c r="I101" s="1"/>
      <c r="J101" s="1"/>
      <c r="K101" s="1"/>
      <c r="L101" s="1"/>
      <c r="M101" s="1"/>
    </row>
    <row r="102" spans="2:13" ht="12.7" customHeight="1">
      <c r="B102" s="13" t="s">
        <v>34</v>
      </c>
      <c r="C102" s="13" t="s">
        <v>35</v>
      </c>
      <c r="D102" s="356" t="s">
        <v>36</v>
      </c>
      <c r="E102" s="1"/>
      <c r="F102" s="1"/>
      <c r="G102" s="1"/>
      <c r="H102" s="1"/>
      <c r="I102" s="1"/>
      <c r="J102" s="1"/>
      <c r="K102" s="1"/>
      <c r="L102" s="1"/>
      <c r="M102" s="1"/>
    </row>
    <row r="103" spans="2:13" ht="12.7" customHeight="1">
      <c r="B103" s="17" t="s">
        <v>37</v>
      </c>
      <c r="C103" s="13" t="s">
        <v>35</v>
      </c>
      <c r="D103" s="356"/>
      <c r="E103" s="1"/>
      <c r="F103" s="1"/>
      <c r="G103" s="1"/>
      <c r="H103" s="1"/>
      <c r="I103" s="1"/>
      <c r="J103" s="1"/>
      <c r="K103" s="1"/>
      <c r="L103" s="1"/>
      <c r="M103" s="1"/>
    </row>
    <row r="104" spans="2:13" ht="12.7" customHeight="1">
      <c r="B104" s="13" t="s">
        <v>38</v>
      </c>
      <c r="C104" s="13" t="s">
        <v>35</v>
      </c>
      <c r="D104" s="356"/>
      <c r="E104" s="1"/>
      <c r="F104" s="1"/>
      <c r="G104" s="1"/>
      <c r="H104" s="1"/>
      <c r="I104" s="1"/>
      <c r="J104" s="1"/>
      <c r="K104" s="1"/>
      <c r="L104" s="1"/>
      <c r="M104" s="1"/>
    </row>
    <row r="105" spans="2:13" ht="12.7" customHeight="1">
      <c r="B105" s="13" t="s">
        <v>39</v>
      </c>
      <c r="C105" s="13" t="s">
        <v>35</v>
      </c>
      <c r="D105" s="356"/>
      <c r="E105" s="1"/>
      <c r="F105" s="1"/>
      <c r="G105" s="1"/>
      <c r="H105" s="1"/>
      <c r="I105" s="1"/>
      <c r="J105" s="1"/>
      <c r="K105" s="1"/>
      <c r="L105" s="1"/>
      <c r="M105" s="1"/>
    </row>
    <row r="106" spans="2:13" ht="12.7" customHeight="1">
      <c r="B106" s="13" t="s">
        <v>40</v>
      </c>
      <c r="C106" s="13" t="s">
        <v>35</v>
      </c>
      <c r="D106" s="356"/>
      <c r="E106" s="1"/>
      <c r="F106" s="1"/>
      <c r="G106" s="1"/>
      <c r="H106" s="1"/>
      <c r="I106" s="1"/>
      <c r="J106" s="1"/>
      <c r="K106" s="1"/>
      <c r="L106" s="1"/>
      <c r="M106" s="1"/>
    </row>
    <row r="107" spans="2:13" ht="12.7" customHeight="1">
      <c r="B107" s="13" t="s">
        <v>41</v>
      </c>
      <c r="C107" s="13" t="s">
        <v>35</v>
      </c>
      <c r="D107" s="356"/>
      <c r="E107" s="1"/>
      <c r="F107" s="1"/>
      <c r="G107" s="1"/>
      <c r="H107" s="1"/>
      <c r="I107" s="1"/>
      <c r="J107" s="1"/>
      <c r="K107" s="1"/>
      <c r="L107" s="1"/>
      <c r="M107" s="1"/>
    </row>
    <row r="108" spans="2:13">
      <c r="B108" s="348" t="s">
        <v>42</v>
      </c>
      <c r="C108" s="348"/>
      <c r="D108" s="348"/>
      <c r="E108" s="1"/>
      <c r="F108" s="1"/>
      <c r="G108" s="1"/>
      <c r="H108" s="1"/>
      <c r="I108" s="1"/>
      <c r="J108" s="1"/>
      <c r="K108" s="1"/>
      <c r="L108" s="1"/>
      <c r="M108" s="1"/>
    </row>
    <row r="109" spans="2:13">
      <c r="B109" s="15" t="s">
        <v>43</v>
      </c>
      <c r="C109" s="15" t="s">
        <v>44</v>
      </c>
      <c r="D109" s="16" t="s">
        <v>45</v>
      </c>
      <c r="E109" s="1"/>
      <c r="F109" s="1"/>
      <c r="G109" s="1"/>
      <c r="H109" s="1"/>
      <c r="I109" s="1"/>
      <c r="J109" s="1"/>
      <c r="K109" s="1"/>
      <c r="L109" s="1"/>
      <c r="M109" s="1"/>
    </row>
    <row r="110" spans="2:13" ht="15.75" customHeight="1">
      <c r="B110" s="15" t="s">
        <v>46</v>
      </c>
      <c r="C110" s="15" t="s">
        <v>44</v>
      </c>
      <c r="D110" s="16" t="s">
        <v>47</v>
      </c>
      <c r="E110" s="1"/>
      <c r="F110" s="1"/>
      <c r="G110" s="1"/>
      <c r="H110" s="1"/>
      <c r="I110" s="1"/>
      <c r="J110" s="1"/>
      <c r="K110" s="1"/>
      <c r="L110" s="1"/>
      <c r="M110" s="1"/>
    </row>
    <row r="111" spans="2:13" ht="16.5" customHeight="1">
      <c r="B111" s="15" t="s">
        <v>48</v>
      </c>
      <c r="C111" s="15" t="s">
        <v>44</v>
      </c>
      <c r="D111" s="16" t="s">
        <v>49</v>
      </c>
      <c r="E111" s="1"/>
      <c r="F111" s="1"/>
      <c r="G111" s="1"/>
      <c r="H111" s="1"/>
      <c r="I111" s="1"/>
      <c r="J111" s="1"/>
      <c r="K111" s="1"/>
      <c r="L111" s="1"/>
      <c r="M111" s="1"/>
    </row>
    <row r="112" spans="2:13" ht="24" customHeight="1">
      <c r="B112" s="15" t="s">
        <v>50</v>
      </c>
      <c r="C112" s="15" t="s">
        <v>44</v>
      </c>
      <c r="D112" s="16" t="s">
        <v>51</v>
      </c>
      <c r="E112" s="1"/>
      <c r="F112" s="1"/>
      <c r="G112" s="1"/>
      <c r="H112" s="1"/>
      <c r="I112" s="1"/>
      <c r="J112" s="1"/>
      <c r="K112" s="1"/>
      <c r="L112" s="1"/>
      <c r="M112" s="1"/>
    </row>
    <row r="113" spans="2:13">
      <c r="B113" s="15" t="s">
        <v>52</v>
      </c>
      <c r="C113" s="15" t="s">
        <v>44</v>
      </c>
      <c r="D113" s="16" t="s">
        <v>53</v>
      </c>
      <c r="E113" s="1"/>
      <c r="F113" s="1"/>
      <c r="G113" s="1"/>
      <c r="H113" s="1"/>
      <c r="I113" s="1"/>
      <c r="J113" s="1"/>
      <c r="K113" s="1"/>
      <c r="L113" s="1"/>
      <c r="M113" s="1"/>
    </row>
    <row r="114" spans="2:13" ht="24.75">
      <c r="B114" s="15" t="s">
        <v>54</v>
      </c>
      <c r="C114" s="15" t="s">
        <v>44</v>
      </c>
      <c r="D114" s="16" t="s">
        <v>55</v>
      </c>
      <c r="E114" s="1"/>
      <c r="F114" s="1"/>
      <c r="G114" s="1"/>
      <c r="H114" s="1"/>
      <c r="I114" s="1"/>
      <c r="J114" s="1"/>
      <c r="K114" s="1"/>
      <c r="L114" s="1"/>
      <c r="M114" s="1"/>
    </row>
    <row r="115" spans="2:13">
      <c r="B115" s="15" t="s">
        <v>56</v>
      </c>
      <c r="C115" s="15" t="s">
        <v>44</v>
      </c>
      <c r="D115" s="16" t="s">
        <v>57</v>
      </c>
      <c r="E115" s="1"/>
      <c r="F115" s="1"/>
      <c r="G115" s="1"/>
      <c r="H115" s="1"/>
      <c r="I115" s="1"/>
      <c r="J115" s="1"/>
      <c r="K115" s="1"/>
      <c r="L115" s="1"/>
      <c r="M115" s="1"/>
    </row>
    <row r="116" spans="2:13" ht="30" customHeight="1">
      <c r="B116" s="15" t="s">
        <v>58</v>
      </c>
      <c r="C116" s="15" t="s">
        <v>44</v>
      </c>
      <c r="D116" s="16" t="s">
        <v>59</v>
      </c>
      <c r="E116" s="1"/>
      <c r="F116" s="1"/>
      <c r="G116" s="1"/>
      <c r="H116" s="1"/>
      <c r="I116" s="1"/>
      <c r="J116" s="1"/>
      <c r="K116" s="1"/>
      <c r="L116" s="1"/>
      <c r="M116" s="1"/>
    </row>
    <row r="117" spans="2:13">
      <c r="B117" s="15" t="s">
        <v>60</v>
      </c>
      <c r="C117" s="15" t="s">
        <v>44</v>
      </c>
      <c r="D117" s="16" t="s">
        <v>61</v>
      </c>
      <c r="E117" s="1"/>
      <c r="F117" s="1"/>
      <c r="G117" s="1"/>
      <c r="H117" s="1"/>
      <c r="I117" s="1"/>
      <c r="J117" s="1"/>
      <c r="K117" s="1"/>
      <c r="L117" s="1"/>
      <c r="M117" s="1"/>
    </row>
    <row r="118" spans="2:13">
      <c r="B118" s="15" t="s">
        <v>62</v>
      </c>
      <c r="C118" s="15" t="s">
        <v>44</v>
      </c>
      <c r="D118" s="16" t="s">
        <v>63</v>
      </c>
      <c r="E118" s="1"/>
      <c r="F118" s="1"/>
      <c r="G118" s="1"/>
      <c r="H118" s="1"/>
      <c r="I118" s="1"/>
      <c r="J118" s="1"/>
      <c r="K118" s="1"/>
      <c r="L118" s="1"/>
      <c r="M118" s="1"/>
    </row>
    <row r="119" spans="2:13" ht="16.5" customHeight="1">
      <c r="B119" s="15" t="s">
        <v>64</v>
      </c>
      <c r="C119" s="15" t="s">
        <v>44</v>
      </c>
      <c r="D119" s="16" t="s">
        <v>65</v>
      </c>
      <c r="E119" s="1"/>
      <c r="F119" s="1"/>
      <c r="G119" s="1"/>
      <c r="H119" s="1"/>
      <c r="I119" s="1"/>
      <c r="J119" s="1"/>
      <c r="K119" s="1"/>
      <c r="L119" s="1"/>
      <c r="M119" s="1"/>
    </row>
    <row r="120" spans="2:13">
      <c r="B120" s="1"/>
      <c r="C120" s="1"/>
      <c r="D120" s="1"/>
      <c r="E120" s="1"/>
      <c r="F120" s="1"/>
      <c r="G120" s="1"/>
      <c r="H120" s="1"/>
      <c r="I120" s="1"/>
      <c r="J120" s="1"/>
      <c r="K120" s="1"/>
      <c r="L120" s="1"/>
      <c r="M120" s="1"/>
    </row>
    <row r="121" spans="2:13" hidden="1">
      <c r="B121" s="1"/>
      <c r="C121" s="1"/>
      <c r="D121" s="1"/>
      <c r="E121" s="1"/>
      <c r="F121" s="1"/>
      <c r="G121" s="1"/>
      <c r="H121" s="1"/>
      <c r="I121" s="1"/>
      <c r="J121" s="1"/>
      <c r="K121" s="1"/>
      <c r="L121" s="1"/>
      <c r="M121" s="1"/>
    </row>
    <row r="122" spans="2:13" hidden="1">
      <c r="B122" s="1"/>
      <c r="C122" s="1"/>
      <c r="D122" s="1"/>
      <c r="E122" s="1"/>
      <c r="F122" s="1"/>
      <c r="G122" s="1"/>
      <c r="H122" s="1"/>
      <c r="I122" s="1"/>
      <c r="J122" s="1"/>
      <c r="K122" s="1"/>
      <c r="L122" s="1"/>
      <c r="M122" s="1"/>
    </row>
    <row r="123" spans="2:13" hidden="1">
      <c r="B123" s="1"/>
      <c r="C123" s="1"/>
      <c r="D123" s="1"/>
      <c r="E123" s="1"/>
      <c r="F123" s="1"/>
      <c r="G123" s="1"/>
      <c r="H123" s="1"/>
      <c r="I123" s="1"/>
      <c r="J123" s="1"/>
      <c r="K123" s="1"/>
      <c r="L123" s="1"/>
      <c r="M123" s="1"/>
    </row>
    <row r="124" spans="2:13" hidden="1">
      <c r="B124" s="1"/>
      <c r="C124" s="1"/>
      <c r="D124" s="1"/>
      <c r="E124" s="1"/>
      <c r="F124" s="1"/>
      <c r="G124" s="1"/>
      <c r="H124" s="1"/>
      <c r="I124" s="1"/>
      <c r="J124" s="1"/>
      <c r="K124" s="1"/>
      <c r="L124" s="1"/>
      <c r="M124" s="1"/>
    </row>
    <row r="125" spans="2:13" hidden="1">
      <c r="B125" s="1"/>
      <c r="C125" s="1"/>
      <c r="D125" s="1"/>
      <c r="E125" s="1"/>
      <c r="F125" s="1"/>
      <c r="G125" s="1"/>
      <c r="H125" s="1"/>
      <c r="I125" s="1"/>
      <c r="J125" s="1"/>
      <c r="K125" s="1"/>
      <c r="L125" s="1"/>
      <c r="M125" s="1"/>
    </row>
    <row r="126" spans="2:13" hidden="1"/>
    <row r="127" spans="2:13" hidden="1"/>
    <row r="128" spans="2:13" hidden="1"/>
    <row r="129" hidden="1"/>
    <row r="130" hidden="1"/>
    <row r="131" hidden="1"/>
    <row r="132" hidden="1"/>
    <row r="133" hidden="1"/>
    <row r="134" hidden="1"/>
    <row r="135" hidden="1"/>
    <row r="136" hidden="1"/>
    <row r="137" hidden="1"/>
    <row r="138" hidden="1"/>
  </sheetData>
  <mergeCells count="16">
    <mergeCell ref="B108:D108"/>
    <mergeCell ref="B4:I4"/>
    <mergeCell ref="B6:I6"/>
    <mergeCell ref="B8:I8"/>
    <mergeCell ref="E9:I17"/>
    <mergeCell ref="D21:D23"/>
    <mergeCell ref="B25:B37"/>
    <mergeCell ref="D25:D27"/>
    <mergeCell ref="D29:D31"/>
    <mergeCell ref="G30:K34"/>
    <mergeCell ref="D33:D35"/>
    <mergeCell ref="D37:D39"/>
    <mergeCell ref="D41:D43"/>
    <mergeCell ref="B98:D98"/>
    <mergeCell ref="B101:D101"/>
    <mergeCell ref="D102:D107"/>
  </mergeCells>
  <pageMargins left="0.70000000000000007" right="0.70000000000000007" top="0.75" bottom="0.75" header="0.30000000000000004" footer="0.30000000000000004"/>
  <pageSetup paperSize="9" scale="55"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workbookViewId="0"/>
  </sheetViews>
  <sheetFormatPr defaultColWidth="0" defaultRowHeight="12.4" zeroHeight="1"/>
  <cols>
    <col min="1" max="1" width="7.17578125" customWidth="1"/>
    <col min="2" max="2" width="16.3515625" customWidth="1"/>
    <col min="3" max="3" width="34" customWidth="1"/>
    <col min="4" max="4" width="31.64453125" customWidth="1"/>
    <col min="5" max="6" width="9" customWidth="1"/>
    <col min="7" max="7" width="22.46875" customWidth="1"/>
    <col min="8" max="32" width="0" hidden="1" customWidth="1"/>
    <col min="33" max="33" width="9" hidden="1" customWidth="1"/>
    <col min="34" max="16384" width="9" hidden="1"/>
  </cols>
  <sheetData>
    <row r="1" spans="1:13" s="248" customFormat="1" ht="12.5" customHeight="1"/>
    <row r="2" spans="1:13" s="248" customFormat="1" ht="18.5" customHeight="1">
      <c r="B2" s="170" t="s">
        <v>542</v>
      </c>
      <c r="C2" s="170"/>
      <c r="D2" s="170"/>
    </row>
    <row r="3" spans="1:13" s="169" customFormat="1" ht="38.25" customHeight="1">
      <c r="B3" s="426" t="s">
        <v>543</v>
      </c>
      <c r="C3" s="426"/>
      <c r="D3" s="426"/>
      <c r="E3" s="426"/>
      <c r="F3" s="426"/>
      <c r="G3" s="426"/>
      <c r="I3" s="174"/>
      <c r="J3" s="174"/>
      <c r="K3" s="174"/>
      <c r="L3" s="174"/>
      <c r="M3" s="174"/>
    </row>
    <row r="4" spans="1:13" s="169" customFormat="1" ht="12.5" customHeight="1"/>
    <row r="5" spans="1:13" s="18" customFormat="1"/>
    <row r="6" spans="1:13">
      <c r="A6" s="18"/>
      <c r="B6" s="292" t="s">
        <v>233</v>
      </c>
      <c r="C6" s="292" t="s">
        <v>234</v>
      </c>
      <c r="D6" s="292" t="s">
        <v>179</v>
      </c>
      <c r="E6" s="293" t="s">
        <v>544</v>
      </c>
      <c r="F6" s="18"/>
      <c r="G6" s="18"/>
    </row>
    <row r="7" spans="1:13">
      <c r="A7" s="18"/>
      <c r="B7" s="294" t="s">
        <v>150</v>
      </c>
      <c r="C7" s="294" t="s">
        <v>240</v>
      </c>
      <c r="D7" s="294" t="s">
        <v>265</v>
      </c>
      <c r="E7" s="295">
        <v>39.6648</v>
      </c>
      <c r="F7" s="18"/>
      <c r="G7" s="296"/>
    </row>
    <row r="8" spans="1:13">
      <c r="A8" s="18"/>
      <c r="B8" s="294" t="s">
        <v>150</v>
      </c>
      <c r="C8" s="294" t="s">
        <v>240</v>
      </c>
      <c r="D8" s="294" t="s">
        <v>80</v>
      </c>
      <c r="E8" s="295">
        <v>78.263999999999996</v>
      </c>
      <c r="F8" s="93"/>
      <c r="G8" s="296"/>
      <c r="H8" s="297"/>
      <c r="I8" s="297"/>
      <c r="J8" s="297"/>
      <c r="L8" s="297"/>
    </row>
    <row r="9" spans="1:13">
      <c r="A9" s="18"/>
      <c r="B9" s="294" t="s">
        <v>150</v>
      </c>
      <c r="C9" s="294" t="s">
        <v>242</v>
      </c>
      <c r="D9" s="294" t="s">
        <v>265</v>
      </c>
      <c r="E9" s="295">
        <v>39.933199999999999</v>
      </c>
      <c r="F9" s="18"/>
      <c r="G9" s="296"/>
      <c r="L9" s="297"/>
    </row>
    <row r="10" spans="1:13">
      <c r="A10" s="18"/>
      <c r="B10" s="294" t="s">
        <v>150</v>
      </c>
      <c r="C10" s="294" t="s">
        <v>242</v>
      </c>
      <c r="D10" s="294" t="s">
        <v>81</v>
      </c>
      <c r="E10" s="295">
        <v>78.263999999999996</v>
      </c>
      <c r="F10" s="93"/>
      <c r="G10" s="298"/>
      <c r="H10" s="297"/>
    </row>
    <row r="11" spans="1:13">
      <c r="A11" s="18"/>
      <c r="B11" s="294" t="s">
        <v>77</v>
      </c>
      <c r="C11" s="294" t="s">
        <v>23</v>
      </c>
      <c r="D11" s="294" t="s">
        <v>265</v>
      </c>
      <c r="E11" s="295">
        <v>64.944500000000005</v>
      </c>
      <c r="F11" s="18"/>
      <c r="G11" s="21"/>
    </row>
    <row r="12" spans="1:13">
      <c r="A12" s="18"/>
      <c r="B12" s="294" t="s">
        <v>77</v>
      </c>
      <c r="C12" s="294" t="s">
        <v>23</v>
      </c>
      <c r="D12" s="294" t="s">
        <v>82</v>
      </c>
      <c r="E12" s="295">
        <v>89.202100000000002</v>
      </c>
      <c r="F12" s="93"/>
      <c r="G12" s="298"/>
      <c r="H12" s="297"/>
    </row>
    <row r="13" spans="1:13" s="18" customFormat="1"/>
    <row r="14" spans="1:13" s="18" customFormat="1"/>
    <row r="15" spans="1:13" ht="12" hidden="1" customHeight="1"/>
    <row r="16" spans="1:13" ht="12" hidden="1" customHeight="1"/>
    <row r="17" ht="12" hidden="1" customHeight="1"/>
    <row r="18" ht="12" hidden="1" customHeight="1"/>
    <row r="19" ht="12" hidden="1" customHeight="1"/>
    <row r="20" ht="12" hidden="1" customHeight="1"/>
    <row r="21" ht="12" hidden="1" customHeight="1"/>
    <row r="22" ht="12" hidden="1" customHeight="1"/>
    <row r="23" ht="12" hidden="1" customHeight="1"/>
    <row r="24" ht="12" hidden="1" customHeight="1"/>
    <row r="25" ht="12" hidden="1" customHeight="1"/>
    <row r="26" ht="12" hidden="1" customHeight="1"/>
    <row r="27" ht="12" hidden="1" customHeight="1"/>
    <row r="28" ht="12" hidden="1" customHeight="1"/>
    <row r="29" hidden="1"/>
    <row r="30" hidden="1"/>
    <row r="31" hidden="1"/>
  </sheetData>
  <mergeCells count="1">
    <mergeCell ref="B3:G3"/>
  </mergeCells>
  <pageMargins left="0.70000000000000007" right="0.70000000000000007" top="0.75" bottom="0.75" header="0.30000000000000004" footer="0.30000000000000004"/>
  <pageSetup paperSize="9" fitToWidth="0"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zoomScaleNormal="100" workbookViewId="0"/>
  </sheetViews>
  <sheetFormatPr defaultColWidth="0" defaultRowHeight="13.5" zeroHeight="1"/>
  <cols>
    <col min="1" max="1" width="8" style="197" customWidth="1"/>
    <col min="2" max="2" width="17.703125" style="197" customWidth="1"/>
    <col min="3" max="3" width="50.703125" style="197" customWidth="1"/>
    <col min="4" max="4" width="24.87890625" style="197" customWidth="1"/>
    <col min="5" max="5" width="33.3515625" style="197" customWidth="1"/>
    <col min="6" max="9" width="15.64453125" style="197" customWidth="1"/>
    <col min="10" max="10" width="1.1171875" style="197" customWidth="1"/>
    <col min="11" max="21" width="15.64453125" customWidth="1"/>
    <col min="22" max="22" width="9" style="197" customWidth="1"/>
    <col min="23" max="29" width="0" style="197" hidden="1" customWidth="1"/>
    <col min="30" max="30" width="9" style="197" hidden="1" customWidth="1"/>
    <col min="31" max="16384" width="9" style="197" hidden="1"/>
  </cols>
  <sheetData>
    <row r="1" spans="1:29" s="248" customFormat="1" ht="12.5" customHeight="1">
      <c r="K1" s="69"/>
      <c r="L1" s="69"/>
      <c r="M1" s="69"/>
      <c r="N1" s="69"/>
      <c r="O1" s="69"/>
      <c r="P1" s="69"/>
      <c r="Q1" s="69"/>
      <c r="R1" s="69"/>
      <c r="S1" s="69"/>
      <c r="T1" s="69"/>
      <c r="U1" s="69"/>
    </row>
    <row r="2" spans="1:29" s="248" customFormat="1" ht="18.5" customHeight="1">
      <c r="B2" s="170" t="s">
        <v>137</v>
      </c>
      <c r="C2" s="170"/>
      <c r="D2" s="170"/>
      <c r="E2" s="170"/>
      <c r="F2" s="170"/>
      <c r="G2" s="170"/>
      <c r="H2" s="170"/>
      <c r="I2" s="170"/>
      <c r="J2" s="170"/>
      <c r="K2" s="69"/>
      <c r="L2" s="69"/>
      <c r="M2" s="69"/>
      <c r="N2" s="69"/>
      <c r="O2" s="69"/>
      <c r="P2" s="69"/>
      <c r="Q2" s="69"/>
      <c r="R2" s="299"/>
      <c r="S2" s="69"/>
      <c r="T2" s="69"/>
      <c r="U2" s="69"/>
    </row>
    <row r="3" spans="1:29" s="69" customFormat="1" ht="43.25" customHeight="1">
      <c r="B3" s="438" t="s">
        <v>545</v>
      </c>
      <c r="C3" s="438"/>
      <c r="D3" s="438"/>
      <c r="E3" s="438"/>
      <c r="F3" s="438"/>
      <c r="G3" s="438"/>
      <c r="H3" s="438"/>
      <c r="I3" s="438"/>
      <c r="J3" s="438"/>
      <c r="K3" s="438"/>
      <c r="L3" s="438"/>
      <c r="M3" s="230"/>
      <c r="N3" s="230"/>
      <c r="O3" s="230"/>
      <c r="P3" s="230"/>
      <c r="Q3" s="230"/>
      <c r="R3" s="230"/>
      <c r="S3" s="230"/>
      <c r="T3" s="230"/>
      <c r="U3" s="230"/>
      <c r="V3" s="230"/>
      <c r="W3" s="230"/>
      <c r="X3" s="230"/>
      <c r="Y3" s="230"/>
      <c r="Z3" s="230"/>
      <c r="AA3" s="230"/>
      <c r="AB3" s="230"/>
      <c r="AC3" s="230"/>
    </row>
    <row r="4" spans="1:29" s="69" customFormat="1" ht="12.5" customHeight="1"/>
    <row r="5" spans="1:29" s="18" customFormat="1" ht="12.5" customHeight="1"/>
    <row r="6" spans="1:29" s="18" customFormat="1" ht="12.5" customHeight="1">
      <c r="B6" s="231" t="s">
        <v>546</v>
      </c>
    </row>
    <row r="7" spans="1:29" s="18" customFormat="1" ht="12.4"/>
    <row r="8" spans="1:29" s="5" customFormat="1" ht="11.95" customHeight="1">
      <c r="A8" s="18"/>
      <c r="B8" s="424" t="s">
        <v>233</v>
      </c>
      <c r="C8" s="424" t="s">
        <v>0</v>
      </c>
      <c r="D8" s="439" t="s">
        <v>235</v>
      </c>
      <c r="E8" s="393"/>
      <c r="F8" s="440" t="s">
        <v>184</v>
      </c>
      <c r="G8" s="440"/>
      <c r="H8" s="440"/>
      <c r="I8" s="440"/>
      <c r="J8" s="301"/>
      <c r="K8" s="405" t="s">
        <v>185</v>
      </c>
      <c r="L8" s="405"/>
      <c r="M8" s="405"/>
      <c r="N8" s="405"/>
      <c r="O8" s="405"/>
      <c r="P8" s="405"/>
      <c r="Q8" s="405"/>
      <c r="R8" s="405"/>
      <c r="S8" s="405"/>
      <c r="T8" s="405"/>
      <c r="U8" s="405"/>
      <c r="V8" s="18"/>
    </row>
    <row r="9" spans="1:29" s="5" customFormat="1" ht="38.950000000000003" customHeight="1">
      <c r="A9" s="18"/>
      <c r="B9" s="424"/>
      <c r="C9" s="424"/>
      <c r="D9" s="439"/>
      <c r="E9" s="393"/>
      <c r="F9" s="441" t="s">
        <v>547</v>
      </c>
      <c r="G9" s="441"/>
      <c r="H9" s="441"/>
      <c r="I9" s="441"/>
      <c r="J9" s="301"/>
      <c r="K9" s="406" t="s">
        <v>187</v>
      </c>
      <c r="L9" s="406"/>
      <c r="M9" s="406"/>
      <c r="N9" s="406"/>
      <c r="O9" s="406"/>
      <c r="P9" s="406"/>
      <c r="Q9" s="406"/>
      <c r="R9" s="406"/>
      <c r="S9" s="406"/>
      <c r="T9" s="406"/>
      <c r="U9" s="406"/>
      <c r="V9" s="18"/>
    </row>
    <row r="10" spans="1:29" s="305" customFormat="1" ht="24.75">
      <c r="A10" s="302"/>
      <c r="B10" s="424"/>
      <c r="C10" s="424"/>
      <c r="D10" s="439"/>
      <c r="E10" s="303" t="s">
        <v>188</v>
      </c>
      <c r="F10" s="304" t="s">
        <v>108</v>
      </c>
      <c r="G10" s="304" t="s">
        <v>109</v>
      </c>
      <c r="H10" s="304" t="s">
        <v>110</v>
      </c>
      <c r="I10" s="304" t="s">
        <v>111</v>
      </c>
      <c r="J10" s="301"/>
      <c r="K10" s="304" t="s">
        <v>112</v>
      </c>
      <c r="L10" s="304" t="s">
        <v>73</v>
      </c>
      <c r="M10" s="304" t="s">
        <v>113</v>
      </c>
      <c r="N10" s="304" t="s">
        <v>114</v>
      </c>
      <c r="O10" s="304" t="s">
        <v>115</v>
      </c>
      <c r="P10" s="304" t="s">
        <v>116</v>
      </c>
      <c r="Q10" s="304" t="s">
        <v>117</v>
      </c>
      <c r="R10" s="304" t="s">
        <v>118</v>
      </c>
      <c r="S10" s="304" t="s">
        <v>119</v>
      </c>
      <c r="T10" s="304" t="s">
        <v>120</v>
      </c>
      <c r="U10" s="304" t="s">
        <v>121</v>
      </c>
      <c r="V10" s="302"/>
    </row>
    <row r="11" spans="1:29" customFormat="1" ht="12.4">
      <c r="A11" s="18"/>
      <c r="B11" s="424"/>
      <c r="C11" s="424"/>
      <c r="D11" s="439"/>
      <c r="E11" s="306" t="s">
        <v>189</v>
      </c>
      <c r="F11" s="307" t="s">
        <v>194</v>
      </c>
      <c r="G11" s="307" t="s">
        <v>195</v>
      </c>
      <c r="H11" s="307" t="s">
        <v>196</v>
      </c>
      <c r="I11" s="307" t="s">
        <v>197</v>
      </c>
      <c r="J11" s="301"/>
      <c r="K11" s="307">
        <v>43405</v>
      </c>
      <c r="L11" s="307" t="s">
        <v>199</v>
      </c>
      <c r="M11" s="307" t="s">
        <v>200</v>
      </c>
      <c r="N11" s="307" t="s">
        <v>201</v>
      </c>
      <c r="O11" s="307" t="s">
        <v>202</v>
      </c>
      <c r="P11" s="307" t="s">
        <v>203</v>
      </c>
      <c r="Q11" s="307" t="s">
        <v>204</v>
      </c>
      <c r="R11" s="307" t="s">
        <v>205</v>
      </c>
      <c r="S11" s="307" t="s">
        <v>206</v>
      </c>
      <c r="T11" s="307" t="s">
        <v>207</v>
      </c>
      <c r="U11" s="307" t="s">
        <v>208</v>
      </c>
      <c r="V11" s="18"/>
    </row>
    <row r="12" spans="1:29" customFormat="1" ht="12.4">
      <c r="A12" s="18"/>
      <c r="B12" s="424"/>
      <c r="C12" s="424"/>
      <c r="D12" s="439"/>
      <c r="E12" s="183" t="s">
        <v>236</v>
      </c>
      <c r="F12" s="308" t="s">
        <v>212</v>
      </c>
      <c r="G12" s="307" t="s">
        <v>212</v>
      </c>
      <c r="H12" s="307" t="s">
        <v>213</v>
      </c>
      <c r="I12" s="307" t="s">
        <v>213</v>
      </c>
      <c r="J12" s="301"/>
      <c r="K12" s="307" t="s">
        <v>214</v>
      </c>
      <c r="L12" s="307" t="s">
        <v>215</v>
      </c>
      <c r="M12" s="307" t="s">
        <v>215</v>
      </c>
      <c r="N12" s="307" t="s">
        <v>216</v>
      </c>
      <c r="O12" s="307" t="s">
        <v>216</v>
      </c>
      <c r="P12" s="307" t="s">
        <v>217</v>
      </c>
      <c r="Q12" s="307" t="s">
        <v>217</v>
      </c>
      <c r="R12" s="307" t="s">
        <v>218</v>
      </c>
      <c r="S12" s="307" t="s">
        <v>218</v>
      </c>
      <c r="T12" s="307" t="s">
        <v>219</v>
      </c>
      <c r="U12" s="307" t="s">
        <v>219</v>
      </c>
      <c r="V12" s="18"/>
    </row>
    <row r="13" spans="1:29" customFormat="1" ht="12.4">
      <c r="A13" s="18"/>
      <c r="B13" s="420" t="s">
        <v>150</v>
      </c>
      <c r="C13" s="309" t="s">
        <v>548</v>
      </c>
      <c r="D13" s="309" t="s">
        <v>549</v>
      </c>
      <c r="E13" s="410"/>
      <c r="F13" s="310">
        <v>5.9060025088291495</v>
      </c>
      <c r="G13" s="310">
        <v>5.7860025088291493</v>
      </c>
      <c r="H13" s="310">
        <v>8.4153375147152474</v>
      </c>
      <c r="I13" s="310">
        <v>8.5515843058416561</v>
      </c>
      <c r="J13" s="301"/>
      <c r="K13" s="310">
        <v>8.5515843058416561</v>
      </c>
      <c r="L13" s="310">
        <v>11.104851878142561</v>
      </c>
      <c r="M13" s="310">
        <v>11.012800642584216</v>
      </c>
      <c r="N13" s="310">
        <v>13.662374482953824</v>
      </c>
      <c r="O13" s="310">
        <v>12.80454002319885</v>
      </c>
      <c r="P13" s="310" t="s">
        <v>132</v>
      </c>
      <c r="Q13" s="310" t="s">
        <v>132</v>
      </c>
      <c r="R13" s="310" t="s">
        <v>132</v>
      </c>
      <c r="S13" s="310" t="s">
        <v>132</v>
      </c>
      <c r="T13" s="310" t="s">
        <v>132</v>
      </c>
      <c r="U13" s="310" t="s">
        <v>132</v>
      </c>
      <c r="V13" s="18"/>
    </row>
    <row r="14" spans="1:29" customFormat="1" ht="12.4">
      <c r="A14" s="18"/>
      <c r="B14" s="420"/>
      <c r="C14" s="309" t="s">
        <v>550</v>
      </c>
      <c r="D14" s="309" t="s">
        <v>549</v>
      </c>
      <c r="E14" s="410"/>
      <c r="F14" s="310">
        <v>0.97639655244214707</v>
      </c>
      <c r="G14" s="310">
        <v>0.99405134840747456</v>
      </c>
      <c r="H14" s="310">
        <v>1.0456200733477303</v>
      </c>
      <c r="I14" s="310">
        <v>1.0456200733477303</v>
      </c>
      <c r="J14" s="301"/>
      <c r="K14" s="310">
        <v>1.0456200733477303</v>
      </c>
      <c r="L14" s="310">
        <v>0.99308334451494196</v>
      </c>
      <c r="M14" s="310">
        <v>1.0019685420102336</v>
      </c>
      <c r="N14" s="310">
        <v>0.73849263586365788</v>
      </c>
      <c r="O14" s="310">
        <v>0.73849263586365788</v>
      </c>
      <c r="P14" s="310" t="s">
        <v>132</v>
      </c>
      <c r="Q14" s="310" t="s">
        <v>132</v>
      </c>
      <c r="R14" s="310" t="s">
        <v>132</v>
      </c>
      <c r="S14" s="310" t="s">
        <v>132</v>
      </c>
      <c r="T14" s="310" t="s">
        <v>132</v>
      </c>
      <c r="U14" s="310" t="s">
        <v>132</v>
      </c>
      <c r="V14" s="18"/>
    </row>
    <row r="15" spans="1:29" customFormat="1" ht="12.4">
      <c r="A15" s="18"/>
      <c r="B15" s="420"/>
      <c r="C15" s="309" t="s">
        <v>551</v>
      </c>
      <c r="D15" s="309" t="s">
        <v>549</v>
      </c>
      <c r="E15" s="410"/>
      <c r="F15" s="310">
        <v>4.8246714398749446E-3</v>
      </c>
      <c r="G15" s="310">
        <v>4.8246714398749446E-3</v>
      </c>
      <c r="H15" s="310">
        <v>4.8246714398749446E-3</v>
      </c>
      <c r="I15" s="310">
        <v>4.8246714398749446E-3</v>
      </c>
      <c r="J15" s="301"/>
      <c r="K15" s="310">
        <v>4.8246714398749446E-3</v>
      </c>
      <c r="L15" s="310">
        <v>4.792117924437885E-3</v>
      </c>
      <c r="M15" s="310">
        <v>4.792117924437885E-3</v>
      </c>
      <c r="N15" s="310">
        <v>4.7547499952452499E-3</v>
      </c>
      <c r="O15" s="310">
        <v>4.7547499952452499E-3</v>
      </c>
      <c r="P15" s="310" t="s">
        <v>132</v>
      </c>
      <c r="Q15" s="310" t="s">
        <v>132</v>
      </c>
      <c r="R15" s="310" t="s">
        <v>132</v>
      </c>
      <c r="S15" s="310" t="s">
        <v>132</v>
      </c>
      <c r="T15" s="310" t="s">
        <v>132</v>
      </c>
      <c r="U15" s="310" t="s">
        <v>132</v>
      </c>
      <c r="V15" s="18"/>
    </row>
    <row r="16" spans="1:29" customFormat="1" ht="12.4">
      <c r="A16" s="18"/>
      <c r="B16" s="420"/>
      <c r="C16" s="309" t="s">
        <v>552</v>
      </c>
      <c r="D16" s="309" t="s">
        <v>549</v>
      </c>
      <c r="E16" s="410"/>
      <c r="F16" s="310">
        <v>6.8872237327111714</v>
      </c>
      <c r="G16" s="310">
        <v>6.7848785286764981</v>
      </c>
      <c r="H16" s="310">
        <v>9.4657822595028538</v>
      </c>
      <c r="I16" s="310">
        <v>9.6020290506292625</v>
      </c>
      <c r="J16" s="301"/>
      <c r="K16" s="310">
        <v>9.6020290506292625</v>
      </c>
      <c r="L16" s="310">
        <v>12.102727340581941</v>
      </c>
      <c r="M16" s="310">
        <v>12.019561302518888</v>
      </c>
      <c r="N16" s="310">
        <v>14.405621868812727</v>
      </c>
      <c r="O16" s="310">
        <v>13.547787409057753</v>
      </c>
      <c r="P16" s="310" t="s">
        <v>132</v>
      </c>
      <c r="Q16" s="310" t="s">
        <v>132</v>
      </c>
      <c r="R16" s="310" t="s">
        <v>132</v>
      </c>
      <c r="S16" s="310" t="s">
        <v>132</v>
      </c>
      <c r="T16" s="310" t="s">
        <v>132</v>
      </c>
      <c r="U16" s="310" t="s">
        <v>132</v>
      </c>
      <c r="V16" s="18"/>
    </row>
    <row r="17" spans="1:22" customFormat="1" ht="12.4">
      <c r="A17" s="18"/>
      <c r="B17" s="420"/>
      <c r="C17" s="19" t="s">
        <v>553</v>
      </c>
      <c r="D17" s="19" t="s">
        <v>554</v>
      </c>
      <c r="E17" s="410"/>
      <c r="F17" s="310">
        <v>1</v>
      </c>
      <c r="G17" s="310">
        <v>1.0127201565557731</v>
      </c>
      <c r="H17" s="310">
        <v>1.0273972602739725</v>
      </c>
      <c r="I17" s="310">
        <v>1.0362035225048924</v>
      </c>
      <c r="J17" s="301"/>
      <c r="K17" s="310">
        <v>1.0362035225048924</v>
      </c>
      <c r="L17" s="310">
        <v>1.047945205479452</v>
      </c>
      <c r="M17" s="310">
        <v>1.0557729941291585</v>
      </c>
      <c r="N17" s="310">
        <v>1.0616438356164384</v>
      </c>
      <c r="O17" s="310">
        <v>1.0645792563600782</v>
      </c>
      <c r="P17" s="310" t="s">
        <v>132</v>
      </c>
      <c r="Q17" s="310" t="s">
        <v>132</v>
      </c>
      <c r="R17" s="310" t="s">
        <v>132</v>
      </c>
      <c r="S17" s="310" t="s">
        <v>132</v>
      </c>
      <c r="T17" s="310" t="s">
        <v>132</v>
      </c>
      <c r="U17" s="310" t="s">
        <v>132</v>
      </c>
      <c r="V17" s="18"/>
    </row>
    <row r="18" spans="1:22" customFormat="1" ht="12.4">
      <c r="A18" s="18"/>
      <c r="B18" s="420"/>
      <c r="C18" s="19" t="s">
        <v>555</v>
      </c>
      <c r="D18" s="309" t="s">
        <v>549</v>
      </c>
      <c r="E18" s="410"/>
      <c r="F18" s="310">
        <v>0</v>
      </c>
      <c r="G18" s="310">
        <v>-0.18995176814939541</v>
      </c>
      <c r="H18" s="310">
        <v>2.3898674656215144</v>
      </c>
      <c r="I18" s="310">
        <v>2.4654635585146529</v>
      </c>
      <c r="J18" s="301"/>
      <c r="K18" s="310">
        <v>2.4654635585146529</v>
      </c>
      <c r="L18" s="310">
        <v>4.8850955964817686</v>
      </c>
      <c r="M18" s="310">
        <v>4.7480163427765101</v>
      </c>
      <c r="N18" s="310">
        <v>7.093641997338695</v>
      </c>
      <c r="O18" s="310">
        <v>6.2155900817178944</v>
      </c>
      <c r="P18" s="310" t="s">
        <v>132</v>
      </c>
      <c r="Q18" s="310" t="s">
        <v>132</v>
      </c>
      <c r="R18" s="310" t="s">
        <v>132</v>
      </c>
      <c r="S18" s="310" t="s">
        <v>132</v>
      </c>
      <c r="T18" s="310" t="s">
        <v>132</v>
      </c>
      <c r="U18" s="310" t="s">
        <v>132</v>
      </c>
      <c r="V18" s="18"/>
    </row>
    <row r="19" spans="1:22" customFormat="1" ht="12.4">
      <c r="A19" s="18"/>
      <c r="B19" s="420" t="s">
        <v>77</v>
      </c>
      <c r="C19" s="309" t="s">
        <v>548</v>
      </c>
      <c r="D19" s="309" t="s">
        <v>549</v>
      </c>
      <c r="E19" s="410"/>
      <c r="F19" s="310">
        <v>4.5260025088291487</v>
      </c>
      <c r="G19" s="310">
        <v>4.4300025088291486</v>
      </c>
      <c r="H19" s="310">
        <v>6.5073375147152479</v>
      </c>
      <c r="I19" s="310">
        <v>6.6214736964495673</v>
      </c>
      <c r="J19" s="301"/>
      <c r="K19" s="310">
        <v>6.6214736964495673</v>
      </c>
      <c r="L19" s="310">
        <v>8.705416394354847</v>
      </c>
      <c r="M19" s="310">
        <v>8.4956047001320023</v>
      </c>
      <c r="N19" s="310">
        <v>10.500573436950896</v>
      </c>
      <c r="O19" s="310">
        <v>9.8035943577862135</v>
      </c>
      <c r="P19" s="310" t="s">
        <v>132</v>
      </c>
      <c r="Q19" s="310" t="s">
        <v>132</v>
      </c>
      <c r="R19" s="310" t="s">
        <v>132</v>
      </c>
      <c r="S19" s="310" t="s">
        <v>132</v>
      </c>
      <c r="T19" s="310" t="s">
        <v>132</v>
      </c>
      <c r="U19" s="310" t="s">
        <v>132</v>
      </c>
      <c r="V19" s="18"/>
    </row>
    <row r="20" spans="1:22" customFormat="1" ht="12.4">
      <c r="A20" s="18"/>
      <c r="B20" s="420"/>
      <c r="C20" s="309" t="s">
        <v>550</v>
      </c>
      <c r="D20" s="309" t="s">
        <v>549</v>
      </c>
      <c r="E20" s="410"/>
      <c r="F20" s="310">
        <v>0.97639655244214729</v>
      </c>
      <c r="G20" s="310">
        <v>0.99405134840747456</v>
      </c>
      <c r="H20" s="310">
        <v>1.0456200733477303</v>
      </c>
      <c r="I20" s="310">
        <v>1.0456200733477303</v>
      </c>
      <c r="J20" s="301"/>
      <c r="K20" s="310">
        <v>1.0456200733477303</v>
      </c>
      <c r="L20" s="310">
        <v>1.0019685420102333</v>
      </c>
      <c r="M20" s="310">
        <v>1.0019685420102333</v>
      </c>
      <c r="N20" s="310">
        <v>0.7384926358636581</v>
      </c>
      <c r="O20" s="310">
        <v>0.7384926358636581</v>
      </c>
      <c r="P20" s="310" t="s">
        <v>132</v>
      </c>
      <c r="Q20" s="310" t="s">
        <v>132</v>
      </c>
      <c r="R20" s="310" t="s">
        <v>132</v>
      </c>
      <c r="S20" s="310" t="s">
        <v>132</v>
      </c>
      <c r="T20" s="310" t="s">
        <v>132</v>
      </c>
      <c r="U20" s="310" t="s">
        <v>132</v>
      </c>
      <c r="V20" s="18"/>
    </row>
    <row r="21" spans="1:22" customFormat="1" ht="12.4">
      <c r="A21" s="18"/>
      <c r="B21" s="420"/>
      <c r="C21" s="309" t="s">
        <v>551</v>
      </c>
      <c r="D21" s="309" t="s">
        <v>549</v>
      </c>
      <c r="E21" s="410"/>
      <c r="F21" s="310">
        <v>4.8246714398749438E-3</v>
      </c>
      <c r="G21" s="310">
        <v>4.8246714398749438E-3</v>
      </c>
      <c r="H21" s="310">
        <v>4.8246714398749438E-3</v>
      </c>
      <c r="I21" s="310">
        <v>4.8246714398749438E-3</v>
      </c>
      <c r="J21" s="301"/>
      <c r="K21" s="310">
        <v>4.8246714398749438E-3</v>
      </c>
      <c r="L21" s="310">
        <v>4.792117924437885E-3</v>
      </c>
      <c r="M21" s="310">
        <v>4.792117924437885E-3</v>
      </c>
      <c r="N21" s="310">
        <v>4.7547499952452499E-3</v>
      </c>
      <c r="O21" s="310">
        <v>4.7547499952452499E-3</v>
      </c>
      <c r="P21" s="310" t="s">
        <v>132</v>
      </c>
      <c r="Q21" s="310" t="s">
        <v>132</v>
      </c>
      <c r="R21" s="310" t="s">
        <v>132</v>
      </c>
      <c r="S21" s="310" t="s">
        <v>132</v>
      </c>
      <c r="T21" s="310" t="s">
        <v>132</v>
      </c>
      <c r="U21" s="310" t="s">
        <v>132</v>
      </c>
      <c r="V21" s="18"/>
    </row>
    <row r="22" spans="1:22" customFormat="1" ht="12.4">
      <c r="A22" s="18"/>
      <c r="B22" s="420"/>
      <c r="C22" s="309" t="s">
        <v>552</v>
      </c>
      <c r="D22" s="309" t="s">
        <v>549</v>
      </c>
      <c r="E22" s="410"/>
      <c r="F22" s="310">
        <v>5.5072237327111706</v>
      </c>
      <c r="G22" s="310">
        <v>5.4288785286764973</v>
      </c>
      <c r="H22" s="310">
        <v>7.5577822595028525</v>
      </c>
      <c r="I22" s="310">
        <v>7.6719184412371719</v>
      </c>
      <c r="J22" s="301"/>
      <c r="K22" s="310">
        <v>7.6719184412371719</v>
      </c>
      <c r="L22" s="310">
        <v>9.7121770542895192</v>
      </c>
      <c r="M22" s="310">
        <v>9.5023653600666744</v>
      </c>
      <c r="N22" s="310">
        <v>11.243820822809798</v>
      </c>
      <c r="O22" s="310">
        <v>10.546841743645116</v>
      </c>
      <c r="P22" s="310" t="s">
        <v>132</v>
      </c>
      <c r="Q22" s="310" t="s">
        <v>132</v>
      </c>
      <c r="R22" s="310" t="s">
        <v>132</v>
      </c>
      <c r="S22" s="310" t="s">
        <v>132</v>
      </c>
      <c r="T22" s="310" t="s">
        <v>132</v>
      </c>
      <c r="U22" s="310" t="s">
        <v>132</v>
      </c>
      <c r="V22" s="18"/>
    </row>
    <row r="23" spans="1:22" customFormat="1" ht="12.4">
      <c r="A23" s="18"/>
      <c r="B23" s="420"/>
      <c r="C23" s="19" t="s">
        <v>553</v>
      </c>
      <c r="D23" s="19" t="s">
        <v>554</v>
      </c>
      <c r="E23" s="410"/>
      <c r="F23" s="310">
        <v>1</v>
      </c>
      <c r="G23" s="310">
        <v>1.0127201565557731</v>
      </c>
      <c r="H23" s="310">
        <v>1.0273972602739725</v>
      </c>
      <c r="I23" s="310">
        <v>1.0362035225048924</v>
      </c>
      <c r="J23" s="301"/>
      <c r="K23" s="310">
        <v>1.0362035225048924</v>
      </c>
      <c r="L23" s="310">
        <v>1.047945205479452</v>
      </c>
      <c r="M23" s="310">
        <v>1.0557729941291585</v>
      </c>
      <c r="N23" s="310">
        <v>1.0616438356164384</v>
      </c>
      <c r="O23" s="310">
        <v>1.0645792563600782</v>
      </c>
      <c r="P23" s="310" t="s">
        <v>132</v>
      </c>
      <c r="Q23" s="310" t="s">
        <v>132</v>
      </c>
      <c r="R23" s="310" t="s">
        <v>132</v>
      </c>
      <c r="S23" s="310" t="s">
        <v>132</v>
      </c>
      <c r="T23" s="310" t="s">
        <v>132</v>
      </c>
      <c r="U23" s="310" t="s">
        <v>132</v>
      </c>
      <c r="V23" s="18"/>
    </row>
    <row r="24" spans="1:22" customFormat="1" ht="12.4">
      <c r="A24" s="18"/>
      <c r="B24" s="420"/>
      <c r="C24" s="19" t="s">
        <v>555</v>
      </c>
      <c r="D24" s="309" t="s">
        <v>549</v>
      </c>
      <c r="E24" s="410"/>
      <c r="F24" s="310">
        <v>0</v>
      </c>
      <c r="G24" s="310">
        <v>-0.14839795210242812</v>
      </c>
      <c r="H24" s="310">
        <v>1.8996756847995959</v>
      </c>
      <c r="I24" s="310">
        <v>1.9653138101793148</v>
      </c>
      <c r="J24" s="301"/>
      <c r="K24" s="310">
        <v>1.9653138101793148</v>
      </c>
      <c r="L24" s="310">
        <v>3.94070969375099</v>
      </c>
      <c r="M24" s="310">
        <v>3.6877871322225353</v>
      </c>
      <c r="N24" s="310">
        <v>5.396909444486452</v>
      </c>
      <c r="O24" s="310">
        <v>4.6837637900821658</v>
      </c>
      <c r="P24" s="310" t="s">
        <v>132</v>
      </c>
      <c r="Q24" s="310" t="s">
        <v>132</v>
      </c>
      <c r="R24" s="310" t="s">
        <v>132</v>
      </c>
      <c r="S24" s="310" t="s">
        <v>132</v>
      </c>
      <c r="T24" s="310" t="s">
        <v>132</v>
      </c>
      <c r="U24" s="310" t="s">
        <v>132</v>
      </c>
      <c r="V24" s="18"/>
    </row>
    <row r="25" spans="1:22" s="18" customFormat="1" ht="12.4"/>
    <row r="26" spans="1:22" s="18" customFormat="1" ht="12.4">
      <c r="B26" s="311" t="s">
        <v>556</v>
      </c>
    </row>
    <row r="27" spans="1:22" s="18" customFormat="1" ht="12.4">
      <c r="B27" s="231"/>
    </row>
    <row r="28" spans="1:22" s="5" customFormat="1" ht="24.75">
      <c r="A28" s="18"/>
      <c r="B28" s="312" t="s">
        <v>233</v>
      </c>
      <c r="C28" s="312" t="s">
        <v>0</v>
      </c>
      <c r="D28" s="300" t="s">
        <v>235</v>
      </c>
      <c r="E28" s="300" t="s">
        <v>188</v>
      </c>
      <c r="F28" s="308" t="s">
        <v>108</v>
      </c>
      <c r="G28" s="308" t="s">
        <v>109</v>
      </c>
      <c r="H28" s="308" t="s">
        <v>110</v>
      </c>
      <c r="I28" s="308" t="s">
        <v>111</v>
      </c>
      <c r="J28" s="301"/>
      <c r="K28" s="308" t="s">
        <v>112</v>
      </c>
      <c r="L28" s="308" t="s">
        <v>73</v>
      </c>
      <c r="M28" s="308" t="s">
        <v>113</v>
      </c>
      <c r="N28" s="308" t="s">
        <v>114</v>
      </c>
      <c r="O28" s="308" t="s">
        <v>115</v>
      </c>
      <c r="P28" s="308" t="s">
        <v>116</v>
      </c>
      <c r="Q28" s="308" t="s">
        <v>117</v>
      </c>
      <c r="R28" s="308" t="s">
        <v>118</v>
      </c>
      <c r="S28" s="308" t="s">
        <v>119</v>
      </c>
      <c r="T28" s="308" t="s">
        <v>120</v>
      </c>
      <c r="U28" s="308" t="s">
        <v>121</v>
      </c>
      <c r="V28" s="18"/>
    </row>
    <row r="29" spans="1:22" customFormat="1" ht="12.4">
      <c r="A29" s="18"/>
      <c r="B29" s="309" t="s">
        <v>150</v>
      </c>
      <c r="C29" s="419" t="s">
        <v>557</v>
      </c>
      <c r="D29" s="420" t="s">
        <v>558</v>
      </c>
      <c r="E29" s="410"/>
      <c r="F29" s="313">
        <f>F18</f>
        <v>0</v>
      </c>
      <c r="G29" s="313">
        <f>G18</f>
        <v>-0.18995176814939541</v>
      </c>
      <c r="H29" s="313">
        <f>H18</f>
        <v>2.3898674656215144</v>
      </c>
      <c r="I29" s="313">
        <f>I18</f>
        <v>2.4654635585146529</v>
      </c>
      <c r="J29" s="301"/>
      <c r="K29" s="313">
        <f t="shared" ref="K29:U29" si="0">K18</f>
        <v>2.4654635585146529</v>
      </c>
      <c r="L29" s="313">
        <f t="shared" si="0"/>
        <v>4.8850955964817686</v>
      </c>
      <c r="M29" s="313">
        <f t="shared" si="0"/>
        <v>4.7480163427765101</v>
      </c>
      <c r="N29" s="313">
        <f t="shared" si="0"/>
        <v>7.093641997338695</v>
      </c>
      <c r="O29" s="313">
        <f t="shared" si="0"/>
        <v>6.2155900817178944</v>
      </c>
      <c r="P29" s="313" t="str">
        <f t="shared" si="0"/>
        <v>-</v>
      </c>
      <c r="Q29" s="313" t="str">
        <f t="shared" si="0"/>
        <v>-</v>
      </c>
      <c r="R29" s="313" t="str">
        <f t="shared" si="0"/>
        <v>-</v>
      </c>
      <c r="S29" s="313" t="str">
        <f t="shared" si="0"/>
        <v>-</v>
      </c>
      <c r="T29" s="313" t="str">
        <f t="shared" si="0"/>
        <v>-</v>
      </c>
      <c r="U29" s="313" t="str">
        <f t="shared" si="0"/>
        <v>-</v>
      </c>
      <c r="V29" s="18"/>
    </row>
    <row r="30" spans="1:22" customFormat="1" ht="12.4">
      <c r="A30" s="18"/>
      <c r="B30" s="309" t="s">
        <v>77</v>
      </c>
      <c r="C30" s="419"/>
      <c r="D30" s="420"/>
      <c r="E30" s="410"/>
      <c r="F30" s="313">
        <f>F24</f>
        <v>0</v>
      </c>
      <c r="G30" s="313">
        <f>G24</f>
        <v>-0.14839795210242812</v>
      </c>
      <c r="H30" s="313">
        <f>H24</f>
        <v>1.8996756847995959</v>
      </c>
      <c r="I30" s="313">
        <f>I24</f>
        <v>1.9653138101793148</v>
      </c>
      <c r="J30" s="301"/>
      <c r="K30" s="313">
        <f t="shared" ref="K30:U30" si="1">K24</f>
        <v>1.9653138101793148</v>
      </c>
      <c r="L30" s="313">
        <f t="shared" si="1"/>
        <v>3.94070969375099</v>
      </c>
      <c r="M30" s="313">
        <f t="shared" si="1"/>
        <v>3.6877871322225353</v>
      </c>
      <c r="N30" s="313">
        <f t="shared" si="1"/>
        <v>5.396909444486452</v>
      </c>
      <c r="O30" s="313">
        <f t="shared" si="1"/>
        <v>4.6837637900821658</v>
      </c>
      <c r="P30" s="313" t="str">
        <f t="shared" si="1"/>
        <v>-</v>
      </c>
      <c r="Q30" s="313" t="str">
        <f t="shared" si="1"/>
        <v>-</v>
      </c>
      <c r="R30" s="313" t="str">
        <f t="shared" si="1"/>
        <v>-</v>
      </c>
      <c r="S30" s="313" t="str">
        <f t="shared" si="1"/>
        <v>-</v>
      </c>
      <c r="T30" s="313" t="str">
        <f t="shared" si="1"/>
        <v>-</v>
      </c>
      <c r="U30" s="313" t="str">
        <f t="shared" si="1"/>
        <v>-</v>
      </c>
      <c r="V30" s="18"/>
    </row>
    <row r="31" spans="1:22" s="18" customFormat="1" ht="12.4"/>
    <row r="32" spans="1:22" s="18" customFormat="1" ht="12.4">
      <c r="B32" s="231" t="s">
        <v>559</v>
      </c>
    </row>
    <row r="33" spans="2:21" s="18" customFormat="1" ht="12.4">
      <c r="B33" s="231"/>
    </row>
    <row r="34" spans="2:21" s="18" customFormat="1" ht="27" customHeight="1">
      <c r="B34" s="300" t="s">
        <v>560</v>
      </c>
      <c r="C34" s="314" t="s">
        <v>561</v>
      </c>
      <c r="D34" s="315">
        <v>0.69</v>
      </c>
    </row>
    <row r="35" spans="2:21" s="18" customFormat="1" ht="12.4"/>
    <row r="36" spans="2:21" s="18" customFormat="1" ht="24.75">
      <c r="B36" s="312" t="s">
        <v>233</v>
      </c>
      <c r="C36" s="312" t="s">
        <v>0</v>
      </c>
      <c r="D36" s="300" t="s">
        <v>235</v>
      </c>
      <c r="E36" s="300" t="s">
        <v>188</v>
      </c>
      <c r="F36" s="308" t="s">
        <v>108</v>
      </c>
      <c r="G36" s="308" t="s">
        <v>109</v>
      </c>
      <c r="H36" s="308" t="s">
        <v>110</v>
      </c>
      <c r="I36" s="308" t="s">
        <v>111</v>
      </c>
      <c r="J36" s="301"/>
      <c r="K36" s="308" t="s">
        <v>112</v>
      </c>
      <c r="L36" s="308" t="s">
        <v>73</v>
      </c>
      <c r="M36" s="308" t="s">
        <v>113</v>
      </c>
      <c r="N36" s="308" t="s">
        <v>114</v>
      </c>
      <c r="O36" s="308" t="s">
        <v>115</v>
      </c>
      <c r="P36" s="308" t="s">
        <v>116</v>
      </c>
      <c r="Q36" s="308" t="s">
        <v>117</v>
      </c>
      <c r="R36" s="308" t="s">
        <v>118</v>
      </c>
      <c r="S36" s="308" t="s">
        <v>119</v>
      </c>
      <c r="T36" s="308" t="s">
        <v>120</v>
      </c>
      <c r="U36" s="308" t="s">
        <v>121</v>
      </c>
    </row>
    <row r="37" spans="2:21" s="18" customFormat="1" ht="12.4">
      <c r="B37" s="309" t="s">
        <v>150</v>
      </c>
      <c r="C37" s="419" t="s">
        <v>562</v>
      </c>
      <c r="D37" s="420" t="s">
        <v>558</v>
      </c>
      <c r="E37" s="410"/>
      <c r="F37" s="313">
        <f t="shared" ref="F37:I38" si="2">IFERROR(F29*$D$34,"-")</f>
        <v>0</v>
      </c>
      <c r="G37" s="313">
        <f t="shared" si="2"/>
        <v>-0.13106672002308281</v>
      </c>
      <c r="H37" s="313">
        <f t="shared" si="2"/>
        <v>1.6490085512788448</v>
      </c>
      <c r="I37" s="313">
        <f t="shared" si="2"/>
        <v>1.7011698553751105</v>
      </c>
      <c r="J37" s="301">
        <v>7.276170729762069</v>
      </c>
      <c r="K37" s="313">
        <f t="shared" ref="K37:U37" si="3">IFERROR(K29*$D$34,"-")</f>
        <v>1.7011698553751105</v>
      </c>
      <c r="L37" s="313">
        <f t="shared" si="3"/>
        <v>3.37071596157242</v>
      </c>
      <c r="M37" s="313">
        <f t="shared" si="3"/>
        <v>3.2761312765157915</v>
      </c>
      <c r="N37" s="313">
        <f t="shared" si="3"/>
        <v>4.8946129781636989</v>
      </c>
      <c r="O37" s="313">
        <f t="shared" si="3"/>
        <v>4.2887571563853468</v>
      </c>
      <c r="P37" s="313" t="str">
        <f t="shared" si="3"/>
        <v>-</v>
      </c>
      <c r="Q37" s="313" t="str">
        <f t="shared" si="3"/>
        <v>-</v>
      </c>
      <c r="R37" s="313" t="str">
        <f t="shared" si="3"/>
        <v>-</v>
      </c>
      <c r="S37" s="313" t="str">
        <f t="shared" si="3"/>
        <v>-</v>
      </c>
      <c r="T37" s="313" t="str">
        <f t="shared" si="3"/>
        <v>-</v>
      </c>
      <c r="U37" s="313" t="str">
        <f t="shared" si="3"/>
        <v>-</v>
      </c>
    </row>
    <row r="38" spans="2:21" s="18" customFormat="1" ht="12.4">
      <c r="B38" s="309" t="s">
        <v>77</v>
      </c>
      <c r="C38" s="419"/>
      <c r="D38" s="420"/>
      <c r="E38" s="410"/>
      <c r="F38" s="313">
        <f t="shared" si="2"/>
        <v>0</v>
      </c>
      <c r="G38" s="313">
        <f t="shared" si="2"/>
        <v>-0.1023945869506754</v>
      </c>
      <c r="H38" s="313">
        <f t="shared" si="2"/>
        <v>1.310776222511721</v>
      </c>
      <c r="I38" s="313">
        <f t="shared" si="2"/>
        <v>1.356066529023727</v>
      </c>
      <c r="J38" s="301">
        <v>7.7734666259964174</v>
      </c>
      <c r="K38" s="313">
        <f t="shared" ref="K38:U38" si="4">IFERROR(K30*$D$34,"-")</f>
        <v>1.356066529023727</v>
      </c>
      <c r="L38" s="313">
        <f t="shared" si="4"/>
        <v>2.7190896886881828</v>
      </c>
      <c r="M38" s="313">
        <f t="shared" si="4"/>
        <v>2.5445731212335492</v>
      </c>
      <c r="N38" s="313">
        <f t="shared" si="4"/>
        <v>3.7238675166956514</v>
      </c>
      <c r="O38" s="313">
        <f t="shared" si="4"/>
        <v>3.2317970151566944</v>
      </c>
      <c r="P38" s="313" t="str">
        <f t="shared" si="4"/>
        <v>-</v>
      </c>
      <c r="Q38" s="313" t="str">
        <f t="shared" si="4"/>
        <v>-</v>
      </c>
      <c r="R38" s="313" t="str">
        <f t="shared" si="4"/>
        <v>-</v>
      </c>
      <c r="S38" s="313" t="str">
        <f t="shared" si="4"/>
        <v>-</v>
      </c>
      <c r="T38" s="313" t="str">
        <f t="shared" si="4"/>
        <v>-</v>
      </c>
      <c r="U38" s="313" t="str">
        <f t="shared" si="4"/>
        <v>-</v>
      </c>
    </row>
    <row r="39" spans="2:21" s="18" customFormat="1" ht="12.4"/>
    <row r="40" spans="2:21"/>
    <row r="41" spans="2:21"/>
    <row r="42" spans="2:21"/>
    <row r="43" spans="2:21"/>
    <row r="44" spans="2:21"/>
    <row r="45" spans="2:21"/>
    <row r="46" spans="2:21"/>
    <row r="47" spans="2:21"/>
    <row r="48" spans="2:21"/>
    <row r="49"/>
    <row r="50"/>
    <row r="51"/>
    <row r="52"/>
    <row r="53"/>
    <row r="54"/>
    <row r="55"/>
    <row r="56"/>
    <row r="57"/>
    <row r="58"/>
    <row r="59"/>
    <row r="60"/>
  </sheetData>
  <mergeCells count="18">
    <mergeCell ref="C37:C38"/>
    <mergeCell ref="D37:D38"/>
    <mergeCell ref="E37:E38"/>
    <mergeCell ref="B13:B18"/>
    <mergeCell ref="E13:E24"/>
    <mergeCell ref="B19:B24"/>
    <mergeCell ref="C29:C30"/>
    <mergeCell ref="D29:D30"/>
    <mergeCell ref="E29:E30"/>
    <mergeCell ref="B3:L3"/>
    <mergeCell ref="B8:B12"/>
    <mergeCell ref="C8:C12"/>
    <mergeCell ref="D8:D12"/>
    <mergeCell ref="E8:E9"/>
    <mergeCell ref="F8:I8"/>
    <mergeCell ref="K8:U8"/>
    <mergeCell ref="F9:I9"/>
    <mergeCell ref="K9:U9"/>
  </mergeCells>
  <pageMargins left="0.70000000000000007" right="0.70000000000000007" top="0.75" bottom="0.75" header="0.30000000000000004" footer="0.30000000000000004"/>
  <pageSetup paperSize="9" fitToWidth="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workbookViewId="0"/>
  </sheetViews>
  <sheetFormatPr defaultColWidth="0" defaultRowHeight="12.4" zeroHeight="1"/>
  <cols>
    <col min="1" max="2" width="9" customWidth="1"/>
    <col min="3" max="3" width="13.64453125" customWidth="1"/>
    <col min="4" max="4" width="35" customWidth="1"/>
    <col min="5" max="5" width="33.64453125" customWidth="1"/>
    <col min="6" max="6" width="21" customWidth="1"/>
    <col min="7" max="8" width="10.703125" customWidth="1"/>
    <col min="9" max="11" width="9" hidden="1" customWidth="1"/>
    <col min="12" max="32" width="0" hidden="1" customWidth="1"/>
    <col min="33" max="33" width="9" hidden="1" customWidth="1"/>
    <col min="34" max="16384" width="9" hidden="1"/>
  </cols>
  <sheetData>
    <row r="1" spans="1:13" s="248" customFormat="1" ht="12.5" customHeight="1"/>
    <row r="2" spans="1:13" s="248" customFormat="1" ht="18.5" customHeight="1">
      <c r="B2" s="170" t="s">
        <v>170</v>
      </c>
      <c r="C2" s="170"/>
      <c r="D2" s="170"/>
    </row>
    <row r="3" spans="1:13" s="169" customFormat="1" ht="65.55" customHeight="1">
      <c r="B3" s="426" t="s">
        <v>563</v>
      </c>
      <c r="C3" s="426"/>
      <c r="D3" s="426"/>
      <c r="E3" s="426"/>
      <c r="F3" s="426"/>
      <c r="G3" s="426"/>
      <c r="I3" s="174"/>
      <c r="J3" s="174"/>
      <c r="K3" s="174"/>
      <c r="L3" s="174"/>
      <c r="M3" s="174"/>
    </row>
    <row r="4" spans="1:13" s="169" customFormat="1" ht="12.5" customHeight="1"/>
    <row r="5" spans="1:13">
      <c r="A5" s="18"/>
      <c r="B5" s="18"/>
      <c r="C5" s="18"/>
      <c r="D5" s="18"/>
      <c r="E5" s="18"/>
      <c r="F5" s="18"/>
      <c r="G5" s="18"/>
      <c r="H5" s="18"/>
    </row>
    <row r="6" spans="1:13">
      <c r="A6" s="18"/>
      <c r="B6" s="292" t="s">
        <v>564</v>
      </c>
      <c r="C6" s="292" t="s">
        <v>233</v>
      </c>
      <c r="D6" s="292" t="s">
        <v>234</v>
      </c>
      <c r="E6" s="292" t="s">
        <v>179</v>
      </c>
      <c r="F6" s="292" t="s">
        <v>180</v>
      </c>
      <c r="G6" s="293" t="s">
        <v>544</v>
      </c>
      <c r="H6" s="21"/>
    </row>
    <row r="7" spans="1:13">
      <c r="A7" s="18"/>
      <c r="B7" s="410"/>
      <c r="C7" s="294" t="s">
        <v>150</v>
      </c>
      <c r="D7" s="294" t="s">
        <v>240</v>
      </c>
      <c r="E7" s="294" t="s">
        <v>265</v>
      </c>
      <c r="F7" s="294" t="s">
        <v>124</v>
      </c>
      <c r="G7" s="295">
        <v>24.4072</v>
      </c>
      <c r="H7" s="316"/>
    </row>
    <row r="8" spans="1:13">
      <c r="A8" s="18"/>
      <c r="B8" s="410"/>
      <c r="C8" s="294" t="s">
        <v>150</v>
      </c>
      <c r="D8" s="294" t="s">
        <v>240</v>
      </c>
      <c r="E8" s="294" t="s">
        <v>80</v>
      </c>
      <c r="F8" s="294" t="s">
        <v>124</v>
      </c>
      <c r="G8" s="295">
        <v>24.4072</v>
      </c>
      <c r="H8" s="316"/>
    </row>
    <row r="9" spans="1:13">
      <c r="A9" s="18"/>
      <c r="B9" s="410"/>
      <c r="C9" s="294" t="s">
        <v>150</v>
      </c>
      <c r="D9" s="294" t="s">
        <v>242</v>
      </c>
      <c r="E9" s="294" t="s">
        <v>265</v>
      </c>
      <c r="F9" s="294" t="s">
        <v>124</v>
      </c>
      <c r="G9" s="295">
        <v>24.4072</v>
      </c>
      <c r="H9" s="316"/>
    </row>
    <row r="10" spans="1:13">
      <c r="A10" s="18"/>
      <c r="B10" s="410"/>
      <c r="C10" s="294" t="s">
        <v>150</v>
      </c>
      <c r="D10" s="294" t="s">
        <v>242</v>
      </c>
      <c r="E10" s="294" t="s">
        <v>81</v>
      </c>
      <c r="F10" s="294" t="s">
        <v>124</v>
      </c>
      <c r="G10" s="295">
        <v>24.4072</v>
      </c>
      <c r="H10" s="316"/>
    </row>
    <row r="11" spans="1:13">
      <c r="A11" s="18"/>
      <c r="B11" s="410"/>
      <c r="C11" s="294" t="s">
        <v>77</v>
      </c>
      <c r="D11" s="294" t="s">
        <v>23</v>
      </c>
      <c r="E11" s="294" t="s">
        <v>265</v>
      </c>
      <c r="F11" s="294" t="s">
        <v>124</v>
      </c>
      <c r="G11" s="295">
        <f>39.6617</f>
        <v>39.661700000000003</v>
      </c>
      <c r="H11" s="316"/>
    </row>
    <row r="12" spans="1:13">
      <c r="A12" s="18"/>
      <c r="B12" s="410"/>
      <c r="C12" s="294" t="s">
        <v>77</v>
      </c>
      <c r="D12" s="294" t="s">
        <v>23</v>
      </c>
      <c r="E12" s="294" t="s">
        <v>82</v>
      </c>
      <c r="F12" s="294" t="s">
        <v>124</v>
      </c>
      <c r="G12" s="295">
        <f>39.6617</f>
        <v>39.661700000000003</v>
      </c>
      <c r="H12" s="316"/>
    </row>
    <row r="13" spans="1:13" s="18" customFormat="1">
      <c r="B13" s="317"/>
    </row>
    <row r="14" spans="1:13" hidden="1">
      <c r="A14" s="18"/>
      <c r="B14" s="18"/>
      <c r="C14" s="18"/>
      <c r="D14" s="18"/>
      <c r="E14" s="18"/>
      <c r="F14" s="18"/>
      <c r="G14" s="18"/>
      <c r="H14" s="18"/>
    </row>
    <row r="15" spans="1:13" hidden="1">
      <c r="A15" s="18"/>
      <c r="B15" s="18"/>
      <c r="C15" s="18"/>
      <c r="D15" s="18"/>
      <c r="E15" s="18"/>
      <c r="F15" s="18"/>
      <c r="G15" s="18"/>
      <c r="H15" s="18"/>
    </row>
    <row r="16" spans="1:13" hidden="1">
      <c r="A16" s="18"/>
      <c r="B16" s="18"/>
      <c r="C16" s="18"/>
      <c r="D16" s="18"/>
      <c r="E16" s="18"/>
      <c r="F16" s="18"/>
      <c r="G16" s="18"/>
      <c r="H16" s="18"/>
    </row>
    <row r="17" spans="1:8" hidden="1">
      <c r="A17" s="18"/>
      <c r="B17" s="18"/>
      <c r="C17" s="18"/>
      <c r="D17" s="18"/>
      <c r="E17" s="18"/>
      <c r="F17" s="18"/>
      <c r="G17" s="18"/>
      <c r="H17" s="18"/>
    </row>
    <row r="18" spans="1:8" hidden="1">
      <c r="A18" s="18"/>
      <c r="B18" s="18"/>
      <c r="C18" s="18"/>
      <c r="D18" s="18"/>
      <c r="E18" s="18"/>
      <c r="F18" s="18"/>
      <c r="G18" s="18"/>
      <c r="H18" s="18"/>
    </row>
    <row r="19" spans="1:8" hidden="1"/>
    <row r="20" spans="1:8" hidden="1"/>
    <row r="21" spans="1:8" hidden="1"/>
    <row r="22" spans="1:8" hidden="1"/>
    <row r="23" spans="1:8" hidden="1"/>
    <row r="24" spans="1:8" hidden="1"/>
    <row r="25" spans="1:8" hidden="1"/>
    <row r="26" spans="1:8" hidden="1"/>
    <row r="27" spans="1:8" hidden="1"/>
    <row r="28" spans="1:8" hidden="1"/>
    <row r="29" spans="1:8" hidden="1"/>
    <row r="30" spans="1:8" hidden="1"/>
    <row r="31" spans="1:8" hidden="1"/>
    <row r="32" spans="1:8" hidden="1"/>
    <row r="33" hidden="1"/>
    <row r="34" hidden="1"/>
    <row r="35" hidden="1"/>
    <row r="36" hidden="1"/>
    <row r="37" hidden="1"/>
    <row r="38" hidden="1"/>
    <row r="39" hidden="1"/>
    <row r="40" hidden="1"/>
    <row r="41" hidden="1"/>
    <row r="42" hidden="1"/>
    <row r="43" hidden="1"/>
    <row r="44" hidden="1"/>
    <row r="45" hidden="1"/>
    <row r="46" hidden="1"/>
    <row r="47" hidden="1"/>
  </sheetData>
  <mergeCells count="2">
    <mergeCell ref="B3:G3"/>
    <mergeCell ref="B7:B12"/>
  </mergeCells>
  <pageMargins left="0.70000000000000007" right="0.70000000000000007" top="0.75" bottom="0.75" header="0.30000000000000004" footer="0.30000000000000004"/>
  <pageSetup paperSize="9" fitToWidth="0"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workbookViewId="0"/>
  </sheetViews>
  <sheetFormatPr defaultColWidth="0" defaultRowHeight="12.4" zeroHeight="1"/>
  <cols>
    <col min="1" max="1" width="9" customWidth="1"/>
    <col min="2" max="2" width="13.46875" customWidth="1"/>
    <col min="3" max="3" width="31.703125" customWidth="1"/>
    <col min="4" max="4" width="31.703125" bestFit="1" customWidth="1"/>
    <col min="5" max="6" width="9" customWidth="1"/>
    <col min="7" max="32" width="0" hidden="1" customWidth="1"/>
    <col min="33" max="33" width="9" hidden="1" customWidth="1"/>
    <col min="34" max="16384" width="9" hidden="1"/>
  </cols>
  <sheetData>
    <row r="1" spans="1:6" s="248" customFormat="1" ht="12.5" customHeight="1"/>
    <row r="2" spans="1:6" s="248" customFormat="1" ht="18.5" customHeight="1">
      <c r="B2" s="170" t="s">
        <v>565</v>
      </c>
      <c r="C2" s="170"/>
      <c r="D2" s="170"/>
    </row>
    <row r="3" spans="1:6" s="174" customFormat="1" ht="64.5" customHeight="1">
      <c r="B3" s="426" t="s">
        <v>576</v>
      </c>
      <c r="C3" s="426"/>
      <c r="D3" s="426"/>
      <c r="E3" s="426"/>
      <c r="F3" s="426"/>
    </row>
    <row r="4" spans="1:6" s="169" customFormat="1" ht="12.5" customHeight="1"/>
    <row r="5" spans="1:6" s="18" customFormat="1" ht="13.25" customHeight="1"/>
    <row r="6" spans="1:6">
      <c r="A6" s="18"/>
      <c r="B6" s="292" t="s">
        <v>233</v>
      </c>
      <c r="C6" s="292" t="s">
        <v>234</v>
      </c>
      <c r="D6" s="292" t="s">
        <v>179</v>
      </c>
      <c r="E6" s="293" t="s">
        <v>138</v>
      </c>
      <c r="F6" s="18"/>
    </row>
    <row r="7" spans="1:6">
      <c r="A7" s="18"/>
      <c r="B7" s="294" t="s">
        <v>150</v>
      </c>
      <c r="C7" s="294" t="s">
        <v>240</v>
      </c>
      <c r="D7" s="294" t="s">
        <v>265</v>
      </c>
      <c r="E7" s="318">
        <v>1.9368E-2</v>
      </c>
      <c r="F7" s="18"/>
    </row>
    <row r="8" spans="1:6">
      <c r="A8" s="18"/>
      <c r="B8" s="294" t="s">
        <v>150</v>
      </c>
      <c r="C8" s="294" t="s">
        <v>240</v>
      </c>
      <c r="D8" s="294" t="s">
        <v>80</v>
      </c>
      <c r="E8" s="318">
        <v>1.9368E-2</v>
      </c>
      <c r="F8" s="18"/>
    </row>
    <row r="9" spans="1:6">
      <c r="A9" s="18"/>
      <c r="B9" s="294" t="s">
        <v>150</v>
      </c>
      <c r="C9" s="294" t="s">
        <v>242</v>
      </c>
      <c r="D9" s="294" t="s">
        <v>265</v>
      </c>
      <c r="E9" s="318">
        <v>1.9368E-2</v>
      </c>
      <c r="F9" s="18"/>
    </row>
    <row r="10" spans="1:6">
      <c r="A10" s="18"/>
      <c r="B10" s="294" t="s">
        <v>150</v>
      </c>
      <c r="C10" s="294" t="s">
        <v>242</v>
      </c>
      <c r="D10" s="294" t="s">
        <v>81</v>
      </c>
      <c r="E10" s="318">
        <v>1.9368E-2</v>
      </c>
      <c r="F10" s="18"/>
    </row>
    <row r="11" spans="1:6">
      <c r="A11" s="18"/>
      <c r="B11" s="294" t="s">
        <v>77</v>
      </c>
      <c r="C11" s="294" t="s">
        <v>23</v>
      </c>
      <c r="D11" s="294" t="s">
        <v>265</v>
      </c>
      <c r="E11" s="318">
        <v>1.9368E-2</v>
      </c>
      <c r="F11" s="18"/>
    </row>
    <row r="12" spans="1:6">
      <c r="A12" s="18"/>
      <c r="B12" s="294" t="s">
        <v>77</v>
      </c>
      <c r="C12" s="294" t="s">
        <v>23</v>
      </c>
      <c r="D12" s="294" t="s">
        <v>82</v>
      </c>
      <c r="E12" s="318">
        <v>1.9368E-2</v>
      </c>
      <c r="F12" s="18"/>
    </row>
    <row r="13" spans="1:6" s="18" customFormat="1"/>
    <row r="14" spans="1:6" s="18" customFormat="1"/>
    <row r="15" spans="1:6" hidden="1"/>
  </sheetData>
  <mergeCells count="1">
    <mergeCell ref="B3:F3"/>
  </mergeCells>
  <pageMargins left="0.70000000000000007" right="0.70000000000000007" top="0.75" bottom="0.75" header="0.30000000000000004" footer="0.30000000000000004"/>
  <pageSetup paperSize="9" fitToWidth="0"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workbookViewId="0"/>
  </sheetViews>
  <sheetFormatPr defaultColWidth="0" defaultRowHeight="12.4" zeroHeight="1"/>
  <cols>
    <col min="1" max="1" width="9" customWidth="1"/>
    <col min="2" max="2" width="13.46875" customWidth="1"/>
    <col min="3" max="3" width="31.703125" customWidth="1"/>
    <col min="4" max="4" width="33.1171875" customWidth="1"/>
    <col min="5" max="7" width="9" customWidth="1"/>
    <col min="8" max="32" width="0" hidden="1" customWidth="1"/>
    <col min="33" max="33" width="9" hidden="1" customWidth="1"/>
    <col min="34" max="16384" width="9" hidden="1"/>
  </cols>
  <sheetData>
    <row r="1" spans="1:24" s="248" customFormat="1" ht="12.5" customHeight="1"/>
    <row r="2" spans="1:24" s="248" customFormat="1" ht="18.5" customHeight="1">
      <c r="B2" s="170" t="s">
        <v>566</v>
      </c>
      <c r="C2" s="170"/>
      <c r="D2" s="170"/>
      <c r="M2" s="170"/>
    </row>
    <row r="3" spans="1:24" s="169" customFormat="1" ht="57.75" customHeight="1">
      <c r="B3" s="426" t="s">
        <v>567</v>
      </c>
      <c r="C3" s="426"/>
      <c r="D3" s="426"/>
      <c r="E3" s="426"/>
      <c r="F3" s="426"/>
      <c r="G3" s="174"/>
      <c r="H3" s="174"/>
      <c r="I3" s="174"/>
      <c r="J3" s="174"/>
      <c r="K3" s="174"/>
      <c r="L3" s="174"/>
      <c r="M3" s="174"/>
      <c r="N3" s="174"/>
      <c r="O3" s="174"/>
      <c r="P3" s="174"/>
      <c r="Q3" s="174"/>
      <c r="R3" s="174"/>
      <c r="S3" s="174"/>
      <c r="T3" s="174"/>
      <c r="U3" s="174"/>
      <c r="V3" s="174"/>
      <c r="W3" s="174"/>
      <c r="X3" s="174"/>
    </row>
    <row r="4" spans="1:24" s="169" customFormat="1" ht="12.5" customHeight="1"/>
    <row r="5" spans="1:24" s="18" customFormat="1"/>
    <row r="6" spans="1:24" s="18" customFormat="1" ht="13.25" customHeight="1"/>
    <row r="7" spans="1:24">
      <c r="A7" s="18"/>
      <c r="B7" s="292" t="s">
        <v>233</v>
      </c>
      <c r="C7" s="292" t="s">
        <v>234</v>
      </c>
      <c r="D7" s="292" t="s">
        <v>179</v>
      </c>
      <c r="E7" s="293" t="s">
        <v>139</v>
      </c>
      <c r="F7" s="18"/>
      <c r="G7" s="18"/>
    </row>
    <row r="8" spans="1:24">
      <c r="A8" s="18"/>
      <c r="B8" s="294" t="s">
        <v>150</v>
      </c>
      <c r="C8" s="294" t="s">
        <v>240</v>
      </c>
      <c r="D8" s="294" t="s">
        <v>265</v>
      </c>
      <c r="E8" s="319">
        <v>1.4641E-2</v>
      </c>
      <c r="F8" s="18"/>
      <c r="G8" s="18"/>
    </row>
    <row r="9" spans="1:24">
      <c r="A9" s="18"/>
      <c r="B9" s="294" t="s">
        <v>150</v>
      </c>
      <c r="C9" s="294" t="s">
        <v>240</v>
      </c>
      <c r="D9" s="294" t="s">
        <v>80</v>
      </c>
      <c r="E9" s="319">
        <v>1.4641E-2</v>
      </c>
      <c r="F9" s="18"/>
      <c r="G9" s="18"/>
    </row>
    <row r="10" spans="1:24">
      <c r="A10" s="18"/>
      <c r="B10" s="294" t="s">
        <v>150</v>
      </c>
      <c r="C10" s="294" t="s">
        <v>242</v>
      </c>
      <c r="D10" s="294" t="s">
        <v>265</v>
      </c>
      <c r="E10" s="319">
        <v>1.4641E-2</v>
      </c>
      <c r="F10" s="18"/>
      <c r="G10" s="18"/>
    </row>
    <row r="11" spans="1:24">
      <c r="A11" s="18"/>
      <c r="B11" s="294" t="s">
        <v>150</v>
      </c>
      <c r="C11" s="294" t="s">
        <v>242</v>
      </c>
      <c r="D11" s="294" t="s">
        <v>81</v>
      </c>
      <c r="E11" s="319">
        <v>1.4641E-2</v>
      </c>
      <c r="F11" s="18"/>
      <c r="G11" s="18"/>
    </row>
    <row r="12" spans="1:24">
      <c r="A12" s="18"/>
      <c r="B12" s="294" t="s">
        <v>77</v>
      </c>
      <c r="C12" s="294" t="s">
        <v>23</v>
      </c>
      <c r="D12" s="294" t="s">
        <v>265</v>
      </c>
      <c r="E12" s="319">
        <v>1.4641E-2</v>
      </c>
      <c r="F12" s="18"/>
      <c r="G12" s="18"/>
    </row>
    <row r="13" spans="1:24">
      <c r="A13" s="18"/>
      <c r="B13" s="294" t="s">
        <v>77</v>
      </c>
      <c r="C13" s="294" t="s">
        <v>23</v>
      </c>
      <c r="D13" s="294" t="s">
        <v>82</v>
      </c>
      <c r="E13" s="319">
        <v>1.4641E-2</v>
      </c>
      <c r="F13" s="18"/>
      <c r="G13" s="18"/>
    </row>
    <row r="14" spans="1:24" s="18" customFormat="1"/>
    <row r="15" spans="1:24" s="18" customFormat="1"/>
    <row r="16" spans="1:24" hidden="1"/>
    <row r="17" hidden="1"/>
  </sheetData>
  <mergeCells count="1">
    <mergeCell ref="B3:F3"/>
  </mergeCells>
  <pageMargins left="0.70000000000000007" right="0.70000000000000007" top="0.75" bottom="0.75" header="0.30000000000000004" footer="0.30000000000000004"/>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4"/>
  <cols>
    <col min="1" max="1" width="9" customWidth="1"/>
  </cols>
  <sheetData/>
  <pageMargins left="0.70000000000000007" right="0.70000000000000007" top="0.75" bottom="0.75" header="0.30000000000000004" footer="0.30000000000000004"/>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4"/>
  <sheetViews>
    <sheetView workbookViewId="0"/>
  </sheetViews>
  <sheetFormatPr defaultColWidth="0" defaultRowHeight="12.4" zeroHeight="1"/>
  <cols>
    <col min="1" max="1" width="8.3515625" style="41" customWidth="1"/>
    <col min="2" max="2" width="33.17578125" style="41" customWidth="1"/>
    <col min="3" max="10" width="24.64453125" style="41" customWidth="1"/>
    <col min="11" max="11" width="18.3515625" style="41" customWidth="1"/>
    <col min="12" max="12" width="8.1171875" style="41" hidden="1" customWidth="1"/>
    <col min="13" max="16384" width="8.1171875" style="41" hidden="1"/>
  </cols>
  <sheetData>
    <row r="1" spans="1:17" s="31" customFormat="1" ht="12.5" customHeight="1">
      <c r="A1" s="30"/>
    </row>
    <row r="2" spans="1:17" s="31" customFormat="1" ht="18.5" customHeight="1">
      <c r="A2" s="30"/>
      <c r="B2" s="32" t="s">
        <v>70</v>
      </c>
      <c r="C2" s="32"/>
      <c r="D2" s="32"/>
    </row>
    <row r="3" spans="1:17" s="31" customFormat="1" ht="35.549999999999997" customHeight="1">
      <c r="A3" s="30"/>
      <c r="B3" s="358" t="s">
        <v>71</v>
      </c>
      <c r="C3" s="358"/>
      <c r="D3" s="358"/>
      <c r="E3" s="358"/>
      <c r="F3" s="358"/>
      <c r="G3" s="358"/>
      <c r="H3" s="358"/>
      <c r="I3" s="34"/>
      <c r="J3" s="34"/>
      <c r="K3" s="34"/>
      <c r="L3" s="34"/>
      <c r="M3" s="34"/>
      <c r="N3" s="34"/>
      <c r="O3" s="34"/>
      <c r="P3" s="34"/>
      <c r="Q3" s="34"/>
    </row>
    <row r="4" spans="1:17" s="39" customFormat="1" ht="20" customHeight="1">
      <c r="A4" s="35"/>
      <c r="B4" s="36"/>
      <c r="C4" s="37"/>
      <c r="D4" s="37"/>
      <c r="E4" s="37"/>
      <c r="F4" s="38"/>
      <c r="G4" s="38"/>
      <c r="I4" s="40"/>
      <c r="J4" s="40"/>
      <c r="K4" s="40"/>
      <c r="L4" s="40"/>
      <c r="M4" s="40"/>
      <c r="N4" s="40"/>
      <c r="O4" s="40"/>
      <c r="P4" s="40"/>
      <c r="Q4" s="40"/>
    </row>
    <row r="5" spans="1:17"/>
    <row r="6" spans="1:17" ht="17.25" customHeight="1">
      <c r="B6" s="42" t="s">
        <v>72</v>
      </c>
      <c r="C6" s="43" t="s">
        <v>115</v>
      </c>
      <c r="D6" s="44"/>
    </row>
    <row r="7" spans="1:17"/>
    <row r="8" spans="1:17"/>
    <row r="9" spans="1:17">
      <c r="B9" s="45"/>
      <c r="C9" s="44"/>
    </row>
    <row r="10" spans="1:17">
      <c r="B10" s="45"/>
      <c r="C10" s="44"/>
    </row>
    <row r="11" spans="1:17" ht="13.5" customHeight="1">
      <c r="B11" s="45"/>
      <c r="C11" s="46" t="s">
        <v>39</v>
      </c>
      <c r="D11" s="46" t="s">
        <v>34</v>
      </c>
      <c r="E11" s="46" t="s">
        <v>41</v>
      </c>
      <c r="F11" s="46" t="s">
        <v>38</v>
      </c>
      <c r="G11" s="46" t="s">
        <v>40</v>
      </c>
      <c r="H11" s="46" t="s">
        <v>37</v>
      </c>
      <c r="I11" s="46"/>
      <c r="J11" s="46"/>
    </row>
    <row r="12" spans="1:17" ht="30" customHeight="1">
      <c r="B12" s="359" t="s">
        <v>74</v>
      </c>
      <c r="C12" s="360" t="s">
        <v>75</v>
      </c>
      <c r="D12" s="360"/>
      <c r="E12" s="360" t="s">
        <v>76</v>
      </c>
      <c r="F12" s="360"/>
      <c r="G12" s="360" t="s">
        <v>77</v>
      </c>
      <c r="H12" s="360"/>
      <c r="I12" s="357" t="s">
        <v>78</v>
      </c>
      <c r="J12" s="357"/>
      <c r="L12" s="49"/>
      <c r="M12" s="49"/>
      <c r="N12" s="49"/>
      <c r="O12" s="49"/>
    </row>
    <row r="13" spans="1:17" ht="25.5" customHeight="1">
      <c r="A13" s="44"/>
      <c r="B13" s="359"/>
      <c r="C13" s="47" t="s">
        <v>79</v>
      </c>
      <c r="D13" s="47" t="s">
        <v>80</v>
      </c>
      <c r="E13" s="47" t="s">
        <v>79</v>
      </c>
      <c r="F13" s="47" t="s">
        <v>81</v>
      </c>
      <c r="G13" s="47" t="s">
        <v>79</v>
      </c>
      <c r="H13" s="47" t="s">
        <v>82</v>
      </c>
      <c r="I13" s="48" t="s">
        <v>79</v>
      </c>
      <c r="J13" s="48" t="s">
        <v>83</v>
      </c>
      <c r="L13" s="49"/>
      <c r="M13" s="50"/>
      <c r="N13" s="49"/>
      <c r="O13" s="50"/>
    </row>
    <row r="14" spans="1:17" ht="15" customHeight="1">
      <c r="B14" s="51" t="s">
        <v>84</v>
      </c>
      <c r="C14" s="52">
        <f t="shared" ref="C14:H27" ca="1" si="0">ROUND(INDEX(INDIRECT(C$11&amp;"!$G$15:$Z$179"),MATCH("Total_"&amp;$B14,INDIRECT(C$11&amp;"!$C$15:$C$179"),0),MATCH($C$6,INDIRECT(C$11&amp;"!$G$12:$Z$12"),0)),2)</f>
        <v>96.86</v>
      </c>
      <c r="D14" s="52">
        <f t="shared" ca="1" si="0"/>
        <v>583.16999999999996</v>
      </c>
      <c r="E14" s="52">
        <f t="shared" ca="1" si="0"/>
        <v>97.16</v>
      </c>
      <c r="F14" s="52">
        <f t="shared" ca="1" si="0"/>
        <v>704.49</v>
      </c>
      <c r="G14" s="52">
        <f t="shared" ca="1" si="0"/>
        <v>125.81</v>
      </c>
      <c r="H14" s="52">
        <f t="shared" ca="1" si="0"/>
        <v>453.38</v>
      </c>
      <c r="I14" s="53">
        <f t="shared" ref="I14:I27" ca="1" si="1">IFERROR(C14+G14,"-")</f>
        <v>222.67000000000002</v>
      </c>
      <c r="J14" s="53">
        <f t="shared" ref="J14:J27" ca="1" si="2">IFERROR(D14+H14,"-")</f>
        <v>1036.55</v>
      </c>
      <c r="L14" s="54"/>
      <c r="M14" s="54"/>
      <c r="N14" s="54"/>
      <c r="O14" s="54"/>
    </row>
    <row r="15" spans="1:17" ht="15" customHeight="1">
      <c r="B15" s="51" t="s">
        <v>85</v>
      </c>
      <c r="C15" s="52">
        <f t="shared" ca="1" si="0"/>
        <v>107.17</v>
      </c>
      <c r="D15" s="52">
        <f t="shared" ca="1" si="0"/>
        <v>589.41</v>
      </c>
      <c r="E15" s="52">
        <f t="shared" ca="1" si="0"/>
        <v>107.47</v>
      </c>
      <c r="F15" s="52">
        <f t="shared" ca="1" si="0"/>
        <v>713.76</v>
      </c>
      <c r="G15" s="52">
        <f t="shared" ca="1" si="0"/>
        <v>125.81</v>
      </c>
      <c r="H15" s="52">
        <f t="shared" ca="1" si="0"/>
        <v>444.15</v>
      </c>
      <c r="I15" s="53">
        <f t="shared" ca="1" si="1"/>
        <v>232.98000000000002</v>
      </c>
      <c r="J15" s="53">
        <f t="shared" ca="1" si="2"/>
        <v>1033.56</v>
      </c>
      <c r="L15" s="54"/>
      <c r="M15" s="54"/>
      <c r="N15" s="54"/>
      <c r="O15" s="54"/>
    </row>
    <row r="16" spans="1:17" ht="15" customHeight="1">
      <c r="B16" s="51" t="s">
        <v>86</v>
      </c>
      <c r="C16" s="52">
        <f t="shared" ca="1" si="0"/>
        <v>107.62</v>
      </c>
      <c r="D16" s="52">
        <f t="shared" ca="1" si="0"/>
        <v>585.29</v>
      </c>
      <c r="E16" s="52">
        <f t="shared" ca="1" si="0"/>
        <v>107.92</v>
      </c>
      <c r="F16" s="52">
        <f t="shared" ca="1" si="0"/>
        <v>711.69</v>
      </c>
      <c r="G16" s="52">
        <f t="shared" ca="1" si="0"/>
        <v>125.81</v>
      </c>
      <c r="H16" s="52">
        <f t="shared" ca="1" si="0"/>
        <v>442.88</v>
      </c>
      <c r="I16" s="53">
        <f t="shared" ca="1" si="1"/>
        <v>233.43</v>
      </c>
      <c r="J16" s="53">
        <f t="shared" ca="1" si="2"/>
        <v>1028.17</v>
      </c>
      <c r="L16" s="54"/>
      <c r="M16" s="54"/>
      <c r="N16" s="54"/>
      <c r="O16" s="54"/>
    </row>
    <row r="17" spans="1:15" ht="15" customHeight="1">
      <c r="B17" s="51" t="s">
        <v>87</v>
      </c>
      <c r="C17" s="52">
        <f t="shared" ca="1" si="0"/>
        <v>107.29</v>
      </c>
      <c r="D17" s="52">
        <f t="shared" ca="1" si="0"/>
        <v>615.23</v>
      </c>
      <c r="E17" s="52">
        <f t="shared" ca="1" si="0"/>
        <v>107.58</v>
      </c>
      <c r="F17" s="52">
        <f t="shared" ca="1" si="0"/>
        <v>753.55</v>
      </c>
      <c r="G17" s="52">
        <f t="shared" ca="1" si="0"/>
        <v>125.81</v>
      </c>
      <c r="H17" s="52">
        <f t="shared" ca="1" si="0"/>
        <v>456.03</v>
      </c>
      <c r="I17" s="53">
        <f t="shared" ca="1" si="1"/>
        <v>233.10000000000002</v>
      </c>
      <c r="J17" s="53">
        <f t="shared" ca="1" si="2"/>
        <v>1071.26</v>
      </c>
      <c r="L17" s="54"/>
      <c r="M17" s="54"/>
      <c r="N17" s="54"/>
      <c r="O17" s="54"/>
    </row>
    <row r="18" spans="1:15" ht="15" customHeight="1">
      <c r="B18" s="51" t="s">
        <v>88</v>
      </c>
      <c r="C18" s="52">
        <f t="shared" ca="1" si="0"/>
        <v>95.34</v>
      </c>
      <c r="D18" s="52">
        <f t="shared" ca="1" si="0"/>
        <v>584.03</v>
      </c>
      <c r="E18" s="52">
        <f t="shared" ca="1" si="0"/>
        <v>95.63</v>
      </c>
      <c r="F18" s="52">
        <f t="shared" ca="1" si="0"/>
        <v>704.54</v>
      </c>
      <c r="G18" s="52">
        <f t="shared" ca="1" si="0"/>
        <v>125.81</v>
      </c>
      <c r="H18" s="52">
        <f t="shared" ca="1" si="0"/>
        <v>468.39</v>
      </c>
      <c r="I18" s="53">
        <f t="shared" ca="1" si="1"/>
        <v>221.15</v>
      </c>
      <c r="J18" s="53">
        <f t="shared" ca="1" si="2"/>
        <v>1052.42</v>
      </c>
      <c r="L18" s="54"/>
      <c r="M18" s="54"/>
      <c r="N18" s="54"/>
      <c r="O18" s="54"/>
    </row>
    <row r="19" spans="1:15" ht="15" customHeight="1">
      <c r="B19" s="51" t="s">
        <v>89</v>
      </c>
      <c r="C19" s="52">
        <f t="shared" ca="1" si="0"/>
        <v>98.35</v>
      </c>
      <c r="D19" s="52">
        <f t="shared" ca="1" si="0"/>
        <v>588.37</v>
      </c>
      <c r="E19" s="52">
        <f t="shared" ca="1" si="0"/>
        <v>98.65</v>
      </c>
      <c r="F19" s="52">
        <f t="shared" ca="1" si="0"/>
        <v>719.53</v>
      </c>
      <c r="G19" s="52">
        <f t="shared" ca="1" si="0"/>
        <v>125.81</v>
      </c>
      <c r="H19" s="52">
        <f t="shared" ca="1" si="0"/>
        <v>456</v>
      </c>
      <c r="I19" s="53">
        <f t="shared" ca="1" si="1"/>
        <v>224.16</v>
      </c>
      <c r="J19" s="53">
        <f t="shared" ca="1" si="2"/>
        <v>1044.3699999999999</v>
      </c>
      <c r="L19" s="54"/>
      <c r="M19" s="54"/>
      <c r="N19" s="54"/>
      <c r="O19" s="54"/>
    </row>
    <row r="20" spans="1:15" ht="15" customHeight="1">
      <c r="B20" s="51" t="s">
        <v>90</v>
      </c>
      <c r="C20" s="52">
        <f t="shared" ca="1" si="0"/>
        <v>93.85</v>
      </c>
      <c r="D20" s="52">
        <f t="shared" ca="1" si="0"/>
        <v>630.22</v>
      </c>
      <c r="E20" s="52">
        <f t="shared" ca="1" si="0"/>
        <v>94.15</v>
      </c>
      <c r="F20" s="52">
        <f t="shared" ca="1" si="0"/>
        <v>763.36</v>
      </c>
      <c r="G20" s="52">
        <f t="shared" ca="1" si="0"/>
        <v>125.81</v>
      </c>
      <c r="H20" s="52">
        <f t="shared" ca="1" si="0"/>
        <v>455.21</v>
      </c>
      <c r="I20" s="53">
        <f t="shared" ca="1" si="1"/>
        <v>219.66</v>
      </c>
      <c r="J20" s="53">
        <f t="shared" ca="1" si="2"/>
        <v>1085.43</v>
      </c>
      <c r="L20" s="54"/>
      <c r="M20" s="54"/>
      <c r="N20" s="54"/>
      <c r="O20" s="54"/>
    </row>
    <row r="21" spans="1:15" ht="15" customHeight="1">
      <c r="B21" s="51" t="s">
        <v>91</v>
      </c>
      <c r="C21" s="52">
        <f t="shared" ca="1" si="0"/>
        <v>97.57</v>
      </c>
      <c r="D21" s="52">
        <f t="shared" ca="1" si="0"/>
        <v>587.66</v>
      </c>
      <c r="E21" s="52">
        <f t="shared" ca="1" si="0"/>
        <v>97.87</v>
      </c>
      <c r="F21" s="52">
        <f t="shared" ca="1" si="0"/>
        <v>703.95</v>
      </c>
      <c r="G21" s="52">
        <f t="shared" ca="1" si="0"/>
        <v>125.81</v>
      </c>
      <c r="H21" s="52">
        <f t="shared" ca="1" si="0"/>
        <v>465.93</v>
      </c>
      <c r="I21" s="53">
        <f t="shared" ca="1" si="1"/>
        <v>223.38</v>
      </c>
      <c r="J21" s="53">
        <f t="shared" ca="1" si="2"/>
        <v>1053.5899999999999</v>
      </c>
      <c r="L21" s="54"/>
      <c r="M21" s="54"/>
      <c r="N21" s="54"/>
      <c r="O21" s="54"/>
    </row>
    <row r="22" spans="1:15" ht="15" customHeight="1">
      <c r="B22" s="51" t="s">
        <v>92</v>
      </c>
      <c r="C22" s="52">
        <f t="shared" ca="1" si="0"/>
        <v>100.29</v>
      </c>
      <c r="D22" s="52">
        <f t="shared" ca="1" si="0"/>
        <v>611.12</v>
      </c>
      <c r="E22" s="52">
        <f t="shared" ca="1" si="0"/>
        <v>100.58</v>
      </c>
      <c r="F22" s="52">
        <f t="shared" ca="1" si="0"/>
        <v>735.05</v>
      </c>
      <c r="G22" s="52">
        <f t="shared" ca="1" si="0"/>
        <v>125.81</v>
      </c>
      <c r="H22" s="52">
        <f t="shared" ca="1" si="0"/>
        <v>464.19</v>
      </c>
      <c r="I22" s="53">
        <f t="shared" ca="1" si="1"/>
        <v>226.10000000000002</v>
      </c>
      <c r="J22" s="53">
        <f t="shared" ca="1" si="2"/>
        <v>1075.31</v>
      </c>
      <c r="L22" s="54"/>
      <c r="M22" s="54"/>
      <c r="N22" s="54"/>
      <c r="O22" s="54"/>
    </row>
    <row r="23" spans="1:15" ht="15" customHeight="1">
      <c r="B23" s="51" t="s">
        <v>93</v>
      </c>
      <c r="C23" s="52">
        <f t="shared" ca="1" si="0"/>
        <v>100.29</v>
      </c>
      <c r="D23" s="52">
        <f t="shared" ca="1" si="0"/>
        <v>596.48</v>
      </c>
      <c r="E23" s="52">
        <f t="shared" ca="1" si="0"/>
        <v>100.58</v>
      </c>
      <c r="F23" s="52">
        <f t="shared" ca="1" si="0"/>
        <v>714.5</v>
      </c>
      <c r="G23" s="52">
        <f t="shared" ca="1" si="0"/>
        <v>125.81</v>
      </c>
      <c r="H23" s="52">
        <f t="shared" ca="1" si="0"/>
        <v>445.95</v>
      </c>
      <c r="I23" s="53">
        <f t="shared" ca="1" si="1"/>
        <v>226.10000000000002</v>
      </c>
      <c r="J23" s="53">
        <f t="shared" ca="1" si="2"/>
        <v>1042.43</v>
      </c>
      <c r="L23" s="54"/>
      <c r="M23" s="54"/>
      <c r="N23" s="54"/>
      <c r="O23" s="54"/>
    </row>
    <row r="24" spans="1:15" ht="15" customHeight="1">
      <c r="B24" s="51" t="s">
        <v>94</v>
      </c>
      <c r="C24" s="52">
        <f t="shared" ca="1" si="0"/>
        <v>94.74</v>
      </c>
      <c r="D24" s="52">
        <f t="shared" ca="1" si="0"/>
        <v>578.15</v>
      </c>
      <c r="E24" s="52">
        <f t="shared" ca="1" si="0"/>
        <v>95.04</v>
      </c>
      <c r="F24" s="52">
        <f t="shared" ca="1" si="0"/>
        <v>698.47</v>
      </c>
      <c r="G24" s="52">
        <f t="shared" ca="1" si="0"/>
        <v>125.81</v>
      </c>
      <c r="H24" s="52">
        <f t="shared" ca="1" si="0"/>
        <v>439.51</v>
      </c>
      <c r="I24" s="53">
        <f t="shared" ca="1" si="1"/>
        <v>220.55</v>
      </c>
      <c r="J24" s="53">
        <f t="shared" ca="1" si="2"/>
        <v>1017.66</v>
      </c>
      <c r="L24" s="54"/>
      <c r="M24" s="54"/>
      <c r="N24" s="54"/>
      <c r="O24" s="54"/>
    </row>
    <row r="25" spans="1:15" ht="15" customHeight="1">
      <c r="B25" s="51" t="s">
        <v>95</v>
      </c>
      <c r="C25" s="52">
        <f t="shared" ca="1" si="0"/>
        <v>99.77</v>
      </c>
      <c r="D25" s="52">
        <f t="shared" ca="1" si="0"/>
        <v>586.87</v>
      </c>
      <c r="E25" s="52">
        <f t="shared" ca="1" si="0"/>
        <v>100.06</v>
      </c>
      <c r="F25" s="52">
        <f t="shared" ca="1" si="0"/>
        <v>709.91</v>
      </c>
      <c r="G25" s="52">
        <f t="shared" ca="1" si="0"/>
        <v>125.81</v>
      </c>
      <c r="H25" s="52">
        <f t="shared" ca="1" si="0"/>
        <v>450.38</v>
      </c>
      <c r="I25" s="53">
        <f t="shared" ca="1" si="1"/>
        <v>225.57999999999998</v>
      </c>
      <c r="J25" s="53">
        <f t="shared" ca="1" si="2"/>
        <v>1037.25</v>
      </c>
      <c r="L25" s="54"/>
      <c r="M25" s="54"/>
      <c r="N25" s="54"/>
      <c r="O25" s="54"/>
    </row>
    <row r="26" spans="1:15" ht="15" customHeight="1">
      <c r="B26" s="51" t="s">
        <v>96</v>
      </c>
      <c r="C26" s="52">
        <f t="shared" ca="1" si="0"/>
        <v>100.59</v>
      </c>
      <c r="D26" s="52">
        <f t="shared" ca="1" si="0"/>
        <v>614.49</v>
      </c>
      <c r="E26" s="52">
        <f t="shared" ca="1" si="0"/>
        <v>100.88</v>
      </c>
      <c r="F26" s="52">
        <f t="shared" ca="1" si="0"/>
        <v>741.47</v>
      </c>
      <c r="G26" s="52">
        <f t="shared" ca="1" si="0"/>
        <v>125.81</v>
      </c>
      <c r="H26" s="52">
        <f t="shared" ca="1" si="0"/>
        <v>464.44</v>
      </c>
      <c r="I26" s="53">
        <f t="shared" ca="1" si="1"/>
        <v>226.4</v>
      </c>
      <c r="J26" s="53">
        <f t="shared" ca="1" si="2"/>
        <v>1078.93</v>
      </c>
      <c r="L26" s="54"/>
      <c r="M26" s="54"/>
      <c r="N26" s="54"/>
      <c r="O26" s="54"/>
    </row>
    <row r="27" spans="1:15" ht="15" customHeight="1">
      <c r="B27" s="51" t="s">
        <v>97</v>
      </c>
      <c r="C27" s="52">
        <f t="shared" ca="1" si="0"/>
        <v>98.61</v>
      </c>
      <c r="D27" s="52">
        <f t="shared" ca="1" si="0"/>
        <v>603.05999999999995</v>
      </c>
      <c r="E27" s="52">
        <f t="shared" ca="1" si="0"/>
        <v>98.91</v>
      </c>
      <c r="F27" s="52">
        <f t="shared" ca="1" si="0"/>
        <v>728.09</v>
      </c>
      <c r="G27" s="52">
        <f t="shared" ca="1" si="0"/>
        <v>125.81</v>
      </c>
      <c r="H27" s="52">
        <f t="shared" ca="1" si="0"/>
        <v>449.12</v>
      </c>
      <c r="I27" s="53">
        <f t="shared" ca="1" si="1"/>
        <v>224.42000000000002</v>
      </c>
      <c r="J27" s="53">
        <f t="shared" ca="1" si="2"/>
        <v>1052.1799999999998</v>
      </c>
      <c r="L27" s="54"/>
      <c r="M27" s="54"/>
      <c r="N27" s="54"/>
      <c r="O27" s="54"/>
    </row>
    <row r="28" spans="1:15" ht="15" customHeight="1">
      <c r="A28" s="55"/>
      <c r="B28" s="56" t="s">
        <v>98</v>
      </c>
      <c r="C28" s="57">
        <f t="shared" ref="C28:J28" ca="1" si="3">IFERROR(AVERAGE(C14:C27),"-")</f>
        <v>99.881428571428543</v>
      </c>
      <c r="D28" s="57">
        <f t="shared" ca="1" si="3"/>
        <v>596.68214285714282</v>
      </c>
      <c r="E28" s="57">
        <f t="shared" ca="1" si="3"/>
        <v>100.17714285714287</v>
      </c>
      <c r="F28" s="57">
        <f t="shared" ca="1" si="3"/>
        <v>721.59714285714279</v>
      </c>
      <c r="G28" s="57">
        <f t="shared" ca="1" si="3"/>
        <v>125.80999999999996</v>
      </c>
      <c r="H28" s="57">
        <f t="shared" ca="1" si="3"/>
        <v>453.96857142857141</v>
      </c>
      <c r="I28" s="58">
        <f t="shared" ca="1" si="3"/>
        <v>225.69142857142859</v>
      </c>
      <c r="J28" s="58">
        <f t="shared" ca="1" si="3"/>
        <v>1050.6507142857142</v>
      </c>
      <c r="L28" s="54"/>
      <c r="M28" s="54"/>
      <c r="N28" s="54"/>
      <c r="O28" s="54"/>
    </row>
    <row r="29" spans="1:15" ht="15" customHeight="1">
      <c r="A29" s="55"/>
      <c r="B29" s="56" t="s">
        <v>99</v>
      </c>
      <c r="C29" s="57">
        <f t="shared" ref="C29:J29" ca="1" si="4">IFERROR(C28*1.05,"-")</f>
        <v>104.87549999999997</v>
      </c>
      <c r="D29" s="57">
        <f t="shared" ca="1" si="4"/>
        <v>626.51625000000001</v>
      </c>
      <c r="E29" s="57">
        <f t="shared" ca="1" si="4"/>
        <v>105.18600000000002</v>
      </c>
      <c r="F29" s="57">
        <f t="shared" ca="1" si="4"/>
        <v>757.67699999999991</v>
      </c>
      <c r="G29" s="57">
        <f t="shared" ca="1" si="4"/>
        <v>132.10049999999995</v>
      </c>
      <c r="H29" s="57">
        <f t="shared" ca="1" si="4"/>
        <v>476.66699999999997</v>
      </c>
      <c r="I29" s="58">
        <f t="shared" ca="1" si="4"/>
        <v>236.97600000000003</v>
      </c>
      <c r="J29" s="58">
        <f t="shared" ca="1" si="4"/>
        <v>1103.18325</v>
      </c>
      <c r="L29" s="54"/>
      <c r="M29" s="54"/>
      <c r="N29" s="54"/>
      <c r="O29" s="54"/>
    </row>
    <row r="30" spans="1:15">
      <c r="J30" s="59"/>
      <c r="K30" s="59"/>
    </row>
    <row r="31" spans="1:15" ht="33.75" customHeight="1">
      <c r="A31" s="60"/>
      <c r="B31" s="61"/>
      <c r="C31" s="62"/>
      <c r="D31" s="62"/>
      <c r="E31" s="62"/>
      <c r="F31" s="62"/>
      <c r="G31" s="62"/>
      <c r="H31" s="62"/>
      <c r="I31" s="62"/>
      <c r="J31" s="62"/>
      <c r="K31" s="62"/>
      <c r="L31" s="62"/>
      <c r="M31" s="62"/>
    </row>
    <row r="32" spans="1:15" ht="24.75" customHeight="1">
      <c r="A32" s="60"/>
      <c r="B32" s="63" t="s">
        <v>100</v>
      </c>
      <c r="C32" s="62"/>
      <c r="D32" s="62"/>
      <c r="E32" s="62"/>
      <c r="F32" s="62"/>
      <c r="G32" s="62"/>
      <c r="H32" s="62"/>
      <c r="I32" s="62"/>
      <c r="J32" s="62"/>
      <c r="K32" s="62"/>
      <c r="L32" s="62"/>
      <c r="M32" s="62"/>
    </row>
    <row r="33" spans="1:8" ht="20.75" customHeight="1">
      <c r="B33" s="64" t="s">
        <v>101</v>
      </c>
      <c r="C33" s="64" t="s">
        <v>102</v>
      </c>
      <c r="D33" s="65"/>
      <c r="E33" s="65"/>
      <c r="F33" s="65"/>
    </row>
    <row r="34" spans="1:8" ht="36.5" customHeight="1">
      <c r="A34" s="60"/>
      <c r="B34" s="66" t="s">
        <v>103</v>
      </c>
      <c r="C34" s="64">
        <v>9</v>
      </c>
      <c r="D34" s="65"/>
      <c r="E34" s="67" t="s">
        <v>104</v>
      </c>
      <c r="F34" s="64">
        <f>VLOOKUP(C6,B34:C52,2,FALSE)</f>
        <v>22</v>
      </c>
      <c r="H34" s="68"/>
    </row>
    <row r="35" spans="1:8" ht="22.25" customHeight="1">
      <c r="A35" s="60"/>
      <c r="B35" s="66" t="s">
        <v>105</v>
      </c>
      <c r="C35" s="64">
        <v>10</v>
      </c>
      <c r="D35" s="65"/>
      <c r="E35" s="65"/>
      <c r="F35" s="65"/>
      <c r="H35" s="68"/>
    </row>
    <row r="36" spans="1:8" ht="33" customHeight="1">
      <c r="A36" s="60"/>
      <c r="B36" s="66" t="s">
        <v>106</v>
      </c>
      <c r="C36" s="64">
        <v>11</v>
      </c>
      <c r="D36" s="65"/>
      <c r="E36" s="65"/>
      <c r="F36" s="65"/>
      <c r="H36" s="68"/>
    </row>
    <row r="37" spans="1:8" ht="23.75" customHeight="1">
      <c r="A37" s="60"/>
      <c r="B37" s="66" t="s">
        <v>107</v>
      </c>
      <c r="C37" s="64">
        <v>13</v>
      </c>
      <c r="D37" s="65"/>
      <c r="E37" s="65"/>
      <c r="F37" s="65"/>
      <c r="H37" s="68"/>
    </row>
    <row r="38" spans="1:8" ht="24" customHeight="1">
      <c r="B38" s="66" t="s">
        <v>108</v>
      </c>
      <c r="C38" s="64">
        <v>14</v>
      </c>
      <c r="D38" s="65"/>
      <c r="E38" s="65"/>
      <c r="F38" s="65"/>
      <c r="H38" s="68"/>
    </row>
    <row r="39" spans="1:8" ht="38.75" customHeight="1">
      <c r="B39" s="66" t="s">
        <v>109</v>
      </c>
      <c r="C39" s="64">
        <v>15</v>
      </c>
      <c r="D39" s="65"/>
      <c r="E39" s="65"/>
      <c r="F39" s="65"/>
      <c r="H39" s="68"/>
    </row>
    <row r="40" spans="1:8" ht="24.75" customHeight="1">
      <c r="B40" s="66" t="s">
        <v>110</v>
      </c>
      <c r="C40" s="64">
        <v>16</v>
      </c>
      <c r="D40" s="65"/>
      <c r="E40" s="65"/>
      <c r="F40" s="65"/>
      <c r="H40" s="68"/>
    </row>
    <row r="41" spans="1:8" ht="31.5" customHeight="1">
      <c r="A41" s="60"/>
      <c r="B41" s="66" t="s">
        <v>111</v>
      </c>
      <c r="C41" s="64">
        <v>17</v>
      </c>
      <c r="D41" s="65"/>
      <c r="E41" s="65"/>
      <c r="F41" s="65"/>
      <c r="H41" s="68"/>
    </row>
    <row r="42" spans="1:8" ht="30" customHeight="1">
      <c r="A42" s="60"/>
      <c r="B42" s="66" t="s">
        <v>112</v>
      </c>
      <c r="C42" s="64">
        <v>18</v>
      </c>
      <c r="D42" s="65"/>
      <c r="E42" s="65"/>
      <c r="F42" s="65"/>
      <c r="H42" s="68"/>
    </row>
    <row r="43" spans="1:8" ht="27.75" customHeight="1">
      <c r="B43" s="66" t="s">
        <v>73</v>
      </c>
      <c r="C43" s="64">
        <v>19</v>
      </c>
      <c r="D43" s="65"/>
      <c r="E43" s="65"/>
      <c r="F43" s="65"/>
      <c r="H43" s="68"/>
    </row>
    <row r="44" spans="1:8" ht="26.75" customHeight="1">
      <c r="A44" s="60"/>
      <c r="B44" s="66" t="s">
        <v>113</v>
      </c>
      <c r="C44" s="64">
        <v>20</v>
      </c>
      <c r="D44" s="65"/>
      <c r="E44" s="65"/>
      <c r="F44" s="65"/>
      <c r="H44" s="68"/>
    </row>
    <row r="45" spans="1:8" ht="26.25" customHeight="1">
      <c r="A45" s="60"/>
      <c r="B45" s="66" t="s">
        <v>114</v>
      </c>
      <c r="C45" s="64">
        <v>21</v>
      </c>
      <c r="D45" s="65"/>
      <c r="E45" s="65"/>
      <c r="F45" s="65"/>
      <c r="H45" s="68"/>
    </row>
    <row r="46" spans="1:8" ht="33" customHeight="1">
      <c r="A46" s="60"/>
      <c r="B46" s="66" t="s">
        <v>115</v>
      </c>
      <c r="C46" s="64">
        <v>22</v>
      </c>
      <c r="D46" s="65"/>
      <c r="E46" s="65"/>
      <c r="F46" s="65"/>
      <c r="H46" s="68"/>
    </row>
    <row r="47" spans="1:8" ht="23.25" customHeight="1">
      <c r="A47" s="60"/>
      <c r="B47" s="66" t="s">
        <v>116</v>
      </c>
      <c r="C47" s="64">
        <v>23</v>
      </c>
      <c r="D47" s="65"/>
      <c r="E47" s="65"/>
      <c r="F47" s="65"/>
      <c r="H47" s="68"/>
    </row>
    <row r="48" spans="1:8" ht="26.75" customHeight="1">
      <c r="A48" s="60"/>
      <c r="B48" s="66" t="s">
        <v>117</v>
      </c>
      <c r="C48" s="64">
        <v>24</v>
      </c>
      <c r="D48" s="65"/>
      <c r="E48" s="65"/>
      <c r="F48" s="65"/>
      <c r="H48" s="68"/>
    </row>
    <row r="49" spans="1:8" ht="13.5" customHeight="1">
      <c r="A49" s="60"/>
      <c r="B49" s="66" t="s">
        <v>118</v>
      </c>
      <c r="C49" s="64">
        <v>25</v>
      </c>
      <c r="D49" s="65"/>
      <c r="E49" s="65"/>
      <c r="F49" s="65"/>
      <c r="H49" s="68"/>
    </row>
    <row r="50" spans="1:8" ht="13.25" customHeight="1">
      <c r="A50" s="60"/>
      <c r="B50" s="66" t="s">
        <v>119</v>
      </c>
      <c r="C50" s="64">
        <v>26</v>
      </c>
      <c r="D50" s="65"/>
      <c r="E50" s="65"/>
      <c r="F50" s="65"/>
      <c r="H50" s="68"/>
    </row>
    <row r="51" spans="1:8" ht="29.25" customHeight="1">
      <c r="A51" s="60"/>
      <c r="B51" s="66" t="s">
        <v>120</v>
      </c>
      <c r="C51" s="64">
        <v>27</v>
      </c>
      <c r="D51" s="65"/>
      <c r="E51" s="65"/>
      <c r="F51" s="65"/>
      <c r="H51" s="68"/>
    </row>
    <row r="52" spans="1:8" ht="17.25" customHeight="1">
      <c r="A52" s="60"/>
      <c r="B52" s="66" t="s">
        <v>121</v>
      </c>
      <c r="C52" s="64">
        <v>28</v>
      </c>
      <c r="D52" s="65"/>
      <c r="E52" s="65"/>
      <c r="F52" s="65"/>
      <c r="H52" s="68"/>
    </row>
    <row r="53" spans="1:8">
      <c r="B53" s="65"/>
      <c r="C53" s="65"/>
      <c r="D53" s="65"/>
      <c r="E53" s="65"/>
      <c r="F53" s="65"/>
      <c r="H53" s="68"/>
    </row>
    <row r="54" spans="1:8" ht="125.25" customHeight="1">
      <c r="A54" s="60"/>
      <c r="B54" s="65"/>
      <c r="C54" s="65"/>
      <c r="D54" s="65"/>
      <c r="E54" s="65"/>
      <c r="F54" s="65"/>
    </row>
    <row r="55" spans="1:8" hidden="1">
      <c r="A55" s="60"/>
    </row>
    <row r="56" spans="1:8" hidden="1">
      <c r="A56" s="60"/>
    </row>
    <row r="57" spans="1:8" hidden="1">
      <c r="A57" s="60"/>
    </row>
    <row r="58" spans="1:8" hidden="1"/>
    <row r="59" spans="1:8" hidden="1">
      <c r="A59" s="60"/>
    </row>
    <row r="60" spans="1:8" hidden="1">
      <c r="A60" s="60"/>
    </row>
    <row r="61" spans="1:8" hidden="1">
      <c r="A61" s="60"/>
    </row>
    <row r="62" spans="1:8" hidden="1">
      <c r="A62" s="60"/>
    </row>
    <row r="63" spans="1:8" hidden="1"/>
    <row r="64" spans="1:8" hidden="1">
      <c r="A64" s="60"/>
    </row>
    <row r="65" spans="1:1" hidden="1">
      <c r="A65" s="60"/>
    </row>
    <row r="66" spans="1:1" hidden="1">
      <c r="A66" s="60"/>
    </row>
    <row r="67" spans="1:1" hidden="1">
      <c r="A67" s="60"/>
    </row>
    <row r="68" spans="1:1" hidden="1"/>
    <row r="69" spans="1:1" hidden="1">
      <c r="A69" s="60"/>
    </row>
    <row r="70" spans="1:1" hidden="1">
      <c r="A70" s="60"/>
    </row>
    <row r="71" spans="1:1" hidden="1">
      <c r="A71" s="60"/>
    </row>
    <row r="72" spans="1:1" hidden="1">
      <c r="A72" s="60"/>
    </row>
    <row r="73" spans="1:1" hidden="1"/>
    <row r="74" spans="1:1" hidden="1">
      <c r="A74" s="60"/>
    </row>
    <row r="75" spans="1:1" hidden="1">
      <c r="A75" s="60"/>
    </row>
    <row r="76" spans="1:1" hidden="1">
      <c r="A76" s="60"/>
    </row>
    <row r="77" spans="1:1" hidden="1">
      <c r="A77" s="60"/>
    </row>
    <row r="78" spans="1:1" hidden="1"/>
    <row r="79" spans="1:1" hidden="1"/>
    <row r="80" spans="1:1"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row r="224"/>
    <row r="225"/>
    <row r="226"/>
    <row r="227"/>
    <row r="228"/>
    <row r="229"/>
    <row r="230"/>
    <row r="231"/>
    <row r="232"/>
    <row r="233"/>
    <row r="234"/>
    <row r="235"/>
    <row r="236"/>
    <row r="237"/>
    <row r="238"/>
    <row r="239"/>
    <row r="240"/>
    <row r="241"/>
    <row r="242"/>
    <row r="243"/>
    <row r="244"/>
  </sheetData>
  <mergeCells count="6">
    <mergeCell ref="I12:J12"/>
    <mergeCell ref="B3:H3"/>
    <mergeCell ref="B12:B13"/>
    <mergeCell ref="C12:D12"/>
    <mergeCell ref="E12:F12"/>
    <mergeCell ref="G12:H12"/>
  </mergeCells>
  <dataValidations count="1">
    <dataValidation type="list" allowBlank="1" showInputMessage="1" showErrorMessage="1" sqref="C6">
      <formula1>$B$34:$B$49</formula1>
    </dataValidation>
  </dataValidations>
  <pageMargins left="0.70000000000000007" right="0.70000000000000007" top="0.75" bottom="0.75" header="0.30000000000000004" footer="0.30000000000000004"/>
  <pageSetup paperSize="9" scale="52"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42"/>
  <sheetViews>
    <sheetView zoomScaleNormal="100" workbookViewId="0"/>
  </sheetViews>
  <sheetFormatPr defaultColWidth="0" defaultRowHeight="11.25" zeroHeight="1"/>
  <cols>
    <col min="1" max="1" width="4" style="71" customWidth="1"/>
    <col min="2" max="2" width="19.87890625" style="71" customWidth="1"/>
    <col min="3" max="3" width="19" style="71" customWidth="1"/>
    <col min="4" max="10" width="12.64453125" style="71" customWidth="1"/>
    <col min="11" max="11" width="17.64453125" style="71" customWidth="1"/>
    <col min="12" max="40" width="12.64453125" style="71" customWidth="1"/>
    <col min="41" max="41" width="9" style="71" customWidth="1"/>
    <col min="42" max="42" width="9" style="71" hidden="1" customWidth="1"/>
    <col min="43" max="16384" width="9" style="71" hidden="1"/>
  </cols>
  <sheetData>
    <row r="1" spans="1:41" s="31" customFormat="1" ht="12.5" customHeight="1">
      <c r="A1" s="30"/>
    </row>
    <row r="2" spans="1:41" s="31" customFormat="1" ht="18.5" customHeight="1">
      <c r="A2" s="30"/>
      <c r="B2" s="32" t="s">
        <v>122</v>
      </c>
      <c r="C2" s="32"/>
      <c r="D2" s="32"/>
    </row>
    <row r="3" spans="1:41" s="31" customFormat="1" ht="23.25" customHeight="1">
      <c r="A3" s="30"/>
      <c r="B3" s="358" t="s">
        <v>577</v>
      </c>
      <c r="C3" s="358"/>
      <c r="D3" s="358"/>
      <c r="E3" s="358"/>
      <c r="F3" s="358"/>
      <c r="G3" s="358"/>
      <c r="H3" s="358"/>
      <c r="I3" s="358"/>
      <c r="J3" s="358"/>
      <c r="K3" s="358"/>
      <c r="L3" s="34"/>
      <c r="M3" s="34"/>
      <c r="N3" s="34"/>
      <c r="O3" s="34"/>
      <c r="P3" s="34"/>
      <c r="Q3" s="34"/>
      <c r="R3" s="34"/>
      <c r="S3" s="34"/>
      <c r="T3" s="34"/>
      <c r="U3" s="34"/>
      <c r="V3" s="34"/>
      <c r="W3" s="34"/>
      <c r="X3" s="34"/>
    </row>
    <row r="4" spans="1:41" s="31" customFormat="1" ht="16.25" customHeight="1">
      <c r="A4" s="30"/>
      <c r="B4" s="33"/>
      <c r="C4" s="33"/>
      <c r="D4" s="33"/>
      <c r="E4" s="33"/>
      <c r="F4" s="70"/>
      <c r="G4" s="70"/>
      <c r="H4" s="70"/>
      <c r="I4" s="70"/>
      <c r="J4" s="70"/>
      <c r="L4" s="34"/>
      <c r="M4" s="34"/>
      <c r="N4" s="34"/>
      <c r="O4" s="34"/>
      <c r="P4" s="34"/>
      <c r="Q4" s="34"/>
      <c r="R4" s="34"/>
      <c r="S4" s="34"/>
      <c r="T4" s="34"/>
      <c r="U4" s="34"/>
      <c r="V4" s="34"/>
      <c r="W4" s="34"/>
      <c r="X4" s="34"/>
    </row>
    <row r="5" spans="1:41"/>
    <row r="6" spans="1:41" s="72" customFormat="1" ht="10.5" customHeight="1">
      <c r="B6" s="73" t="s">
        <v>123</v>
      </c>
    </row>
    <row r="7" spans="1:41" s="74" customFormat="1" ht="10.5" customHeight="1">
      <c r="B7" s="75"/>
    </row>
    <row r="8" spans="1:41" s="74" customFormat="1" ht="18" customHeight="1">
      <c r="B8" s="76" t="s">
        <v>124</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8"/>
      <c r="AM8" s="344"/>
      <c r="AN8" s="79"/>
    </row>
    <row r="9" spans="1:41" s="74" customFormat="1" ht="10.5" customHeight="1">
      <c r="B9" s="75"/>
    </row>
    <row r="10" spans="1:41" s="79" customFormat="1" ht="10.5" customHeight="1">
      <c r="B10" s="80" t="s">
        <v>75</v>
      </c>
      <c r="C10" s="81"/>
      <c r="D10" s="81"/>
      <c r="E10" s="81"/>
      <c r="F10" s="81"/>
      <c r="G10" s="81"/>
      <c r="H10" s="81"/>
      <c r="I10" s="82"/>
      <c r="J10" s="345"/>
      <c r="K10" s="83"/>
      <c r="L10" s="80" t="s">
        <v>76</v>
      </c>
      <c r="M10" s="81"/>
      <c r="N10" s="81"/>
      <c r="O10" s="81"/>
      <c r="P10" s="81"/>
      <c r="Q10" s="81"/>
      <c r="R10" s="81"/>
      <c r="S10" s="82"/>
      <c r="T10" s="345"/>
      <c r="V10" s="80" t="s">
        <v>77</v>
      </c>
      <c r="W10" s="81"/>
      <c r="X10" s="81"/>
      <c r="Y10" s="81"/>
      <c r="Z10" s="81"/>
      <c r="AA10" s="81"/>
      <c r="AB10" s="81"/>
      <c r="AC10" s="82"/>
      <c r="AD10" s="345"/>
      <c r="AE10" s="83"/>
      <c r="AF10" s="80" t="s">
        <v>78</v>
      </c>
      <c r="AG10" s="81"/>
      <c r="AH10" s="81"/>
      <c r="AI10" s="81"/>
      <c r="AJ10" s="81"/>
      <c r="AK10" s="81"/>
      <c r="AL10" s="81"/>
      <c r="AM10" s="82"/>
      <c r="AN10" s="345"/>
      <c r="AO10" s="83"/>
    </row>
    <row r="11" spans="1:41" s="74" customFormat="1" ht="10.5" customHeight="1">
      <c r="B11" s="83"/>
      <c r="C11" s="83"/>
      <c r="D11" s="83"/>
      <c r="E11" s="83"/>
      <c r="F11" s="83"/>
      <c r="G11" s="83"/>
      <c r="H11" s="83"/>
      <c r="I11" s="83"/>
      <c r="J11" s="83"/>
      <c r="K11" s="83"/>
      <c r="L11" s="83"/>
      <c r="M11" s="83"/>
      <c r="N11" s="83"/>
      <c r="O11" s="83"/>
      <c r="P11" s="83"/>
      <c r="Q11" s="83"/>
      <c r="R11" s="83"/>
      <c r="S11" s="83"/>
      <c r="T11" s="83"/>
      <c r="V11" s="83"/>
      <c r="W11" s="83"/>
      <c r="X11" s="83"/>
      <c r="Y11" s="83"/>
      <c r="Z11" s="83"/>
      <c r="AA11" s="83"/>
      <c r="AB11" s="83"/>
      <c r="AC11" s="83"/>
      <c r="AD11" s="83"/>
      <c r="AE11" s="83"/>
      <c r="AF11" s="83"/>
      <c r="AG11" s="83"/>
      <c r="AH11" s="83"/>
      <c r="AI11" s="83"/>
      <c r="AJ11" s="83"/>
      <c r="AK11" s="83"/>
      <c r="AL11" s="83"/>
      <c r="AM11" s="83"/>
      <c r="AN11" s="83"/>
      <c r="AO11" s="83"/>
    </row>
    <row r="12" spans="1:41" s="74" customFormat="1" ht="38.25" customHeight="1">
      <c r="B12" s="84" t="s">
        <v>125</v>
      </c>
      <c r="C12" s="85" t="s">
        <v>126</v>
      </c>
      <c r="D12" s="85" t="s">
        <v>127</v>
      </c>
      <c r="E12" s="85" t="s">
        <v>128</v>
      </c>
      <c r="F12" s="85" t="s">
        <v>129</v>
      </c>
      <c r="G12" s="85" t="s">
        <v>130</v>
      </c>
      <c r="H12" s="85" t="s">
        <v>569</v>
      </c>
      <c r="I12" s="85" t="s">
        <v>579</v>
      </c>
      <c r="J12" s="85" t="s">
        <v>597</v>
      </c>
      <c r="K12" s="18"/>
      <c r="L12" s="84" t="s">
        <v>125</v>
      </c>
      <c r="M12" s="85" t="s">
        <v>126</v>
      </c>
      <c r="N12" s="85" t="s">
        <v>127</v>
      </c>
      <c r="O12" s="85" t="s">
        <v>128</v>
      </c>
      <c r="P12" s="85" t="s">
        <v>129</v>
      </c>
      <c r="Q12" s="85" t="s">
        <v>130</v>
      </c>
      <c r="R12" s="85" t="s">
        <v>569</v>
      </c>
      <c r="S12" s="85" t="s">
        <v>579</v>
      </c>
      <c r="T12" s="85" t="s">
        <v>597</v>
      </c>
      <c r="V12" s="84" t="s">
        <v>125</v>
      </c>
      <c r="W12" s="85" t="s">
        <v>126</v>
      </c>
      <c r="X12" s="85" t="s">
        <v>127</v>
      </c>
      <c r="Y12" s="85" t="s">
        <v>128</v>
      </c>
      <c r="Z12" s="85" t="s">
        <v>129</v>
      </c>
      <c r="AA12" s="85" t="s">
        <v>130</v>
      </c>
      <c r="AB12" s="85" t="s">
        <v>569</v>
      </c>
      <c r="AC12" s="85" t="s">
        <v>579</v>
      </c>
      <c r="AD12" s="85" t="s">
        <v>597</v>
      </c>
      <c r="AE12" s="18"/>
      <c r="AF12" s="84" t="s">
        <v>125</v>
      </c>
      <c r="AG12" s="85" t="s">
        <v>126</v>
      </c>
      <c r="AH12" s="85" t="s">
        <v>127</v>
      </c>
      <c r="AI12" s="85" t="s">
        <v>128</v>
      </c>
      <c r="AJ12" s="85" t="s">
        <v>129</v>
      </c>
      <c r="AK12" s="85" t="s">
        <v>130</v>
      </c>
      <c r="AL12" s="85" t="s">
        <v>569</v>
      </c>
      <c r="AM12" s="85" t="s">
        <v>579</v>
      </c>
      <c r="AN12" s="85" t="s">
        <v>597</v>
      </c>
      <c r="AO12" s="86"/>
    </row>
    <row r="13" spans="1:41" s="74" customFormat="1" ht="10.5" customHeight="1">
      <c r="B13" s="87" t="s">
        <v>131</v>
      </c>
      <c r="C13" s="88" t="str">
        <f>ElecSingle_PPM_Nil!K155</f>
        <v>-</v>
      </c>
      <c r="D13" s="88" t="str">
        <f>ElecSingle_PPM_Nil!L155</f>
        <v>-</v>
      </c>
      <c r="E13" s="88" t="str">
        <f>ElecSingle_PPM_Nil!M155</f>
        <v>-</v>
      </c>
      <c r="F13" s="88" t="str">
        <f>ElecSingle_PPM_Nil!N155</f>
        <v>-</v>
      </c>
      <c r="G13" s="88" t="str">
        <f>ElecSingle_PPM_Nil!Q155</f>
        <v>-</v>
      </c>
      <c r="H13" s="88" t="str">
        <f>ElecSingle_PPM_Nil!R155</f>
        <v>-</v>
      </c>
      <c r="I13" s="88" t="str">
        <f>ElecSingle_PPM_Nil!S155</f>
        <v>-</v>
      </c>
      <c r="J13" s="88" t="str">
        <f>ElecSingle_PPM_Nil!T155</f>
        <v>-</v>
      </c>
      <c r="K13" s="18"/>
      <c r="L13" s="87" t="s">
        <v>131</v>
      </c>
      <c r="M13" s="88" t="str">
        <f>ElecMulti_PPM_Nil!K155</f>
        <v>-</v>
      </c>
      <c r="N13" s="88" t="str">
        <f>ElecMulti_PPM_Nil!L155</f>
        <v>-</v>
      </c>
      <c r="O13" s="88" t="str">
        <f>ElecMulti_PPM_Nil!M155</f>
        <v>-</v>
      </c>
      <c r="P13" s="88" t="str">
        <f>ElecMulti_PPM_Nil!N155</f>
        <v>-</v>
      </c>
      <c r="Q13" s="88" t="str">
        <f>ElecMulti_PPM_Nil!Q155</f>
        <v>-</v>
      </c>
      <c r="R13" s="88" t="str">
        <f>ElecMulti_PPM_Nil!R155</f>
        <v>-</v>
      </c>
      <c r="S13" s="88" t="str">
        <f>ElecMulti_PPM_Nil!S155</f>
        <v>-</v>
      </c>
      <c r="T13" s="88" t="str">
        <f>ElecMulti_PPM_Nil!T155</f>
        <v>-</v>
      </c>
      <c r="V13" s="87" t="s">
        <v>131</v>
      </c>
      <c r="W13" s="88" t="str">
        <f>Gas_PPM_Nil!K155</f>
        <v>-</v>
      </c>
      <c r="X13" s="88" t="str">
        <f>Gas_PPM_Nil!L155</f>
        <v>-</v>
      </c>
      <c r="Y13" s="88" t="str">
        <f>Gas_PPM_Nil!M155</f>
        <v>-</v>
      </c>
      <c r="Z13" s="88" t="str">
        <f>Gas_PPM_Nil!N155</f>
        <v>-</v>
      </c>
      <c r="AA13" s="88" t="str">
        <f>Gas_PPM_Nil!Q155</f>
        <v>-</v>
      </c>
      <c r="AB13" s="88" t="str">
        <f>Gas_PPM_Nil!R155</f>
        <v>-</v>
      </c>
      <c r="AC13" s="88" t="str">
        <f>Gas_PPM_Nil!S155</f>
        <v>-</v>
      </c>
      <c r="AD13" s="88" t="str">
        <f>Gas_PPM_Nil!T155</f>
        <v>-</v>
      </c>
      <c r="AE13" s="18"/>
      <c r="AF13" s="87" t="s">
        <v>131</v>
      </c>
      <c r="AG13" s="88" t="str">
        <f t="shared" ref="AG13:AG22" si="0">IFERROR(C13+W13,"-")</f>
        <v>-</v>
      </c>
      <c r="AH13" s="88" t="str">
        <f t="shared" ref="AH13:AH22" si="1">IFERROR(D13+X13,"-")</f>
        <v>-</v>
      </c>
      <c r="AI13" s="88" t="str">
        <f t="shared" ref="AI13:AI22" si="2">IFERROR(E13+Y13,"-")</f>
        <v>-</v>
      </c>
      <c r="AJ13" s="88" t="str">
        <f t="shared" ref="AJ13:AJ22" si="3">IFERROR(F13+Z13,"-")</f>
        <v>-</v>
      </c>
      <c r="AK13" s="88" t="str">
        <f t="shared" ref="AK13:AK22" si="4">IFERROR(G13+AA13,"-")</f>
        <v>-</v>
      </c>
      <c r="AL13" s="88" t="str">
        <f t="shared" ref="AL13:AL22" si="5">IFERROR(H13+AB13,"-")</f>
        <v>-</v>
      </c>
      <c r="AM13" s="88" t="str">
        <f t="shared" ref="AM13:AM22" si="6">IFERROR(I13+AC13,"-")</f>
        <v>-</v>
      </c>
      <c r="AN13" s="88" t="str">
        <f t="shared" ref="AN13:AN22" si="7">IFERROR(J13+AD13,"-")</f>
        <v>-</v>
      </c>
      <c r="AO13" s="89"/>
    </row>
    <row r="14" spans="1:41" s="74" customFormat="1" ht="10.5" customHeight="1">
      <c r="B14" s="87" t="s">
        <v>133</v>
      </c>
      <c r="C14" s="88" t="str">
        <f>ElecSingle_PPM_Nil!K156</f>
        <v>-</v>
      </c>
      <c r="D14" s="88" t="str">
        <f>ElecSingle_PPM_Nil!L156</f>
        <v>-</v>
      </c>
      <c r="E14" s="88" t="str">
        <f>ElecSingle_PPM_Nil!M156</f>
        <v>-</v>
      </c>
      <c r="F14" s="88" t="str">
        <f>ElecSingle_PPM_Nil!N156</f>
        <v>-</v>
      </c>
      <c r="G14" s="88" t="str">
        <f>ElecSingle_PPM_Nil!Q156</f>
        <v>-</v>
      </c>
      <c r="H14" s="88" t="str">
        <f>ElecSingle_PPM_Nil!R156</f>
        <v>-</v>
      </c>
      <c r="I14" s="88" t="str">
        <f>ElecSingle_PPM_Nil!S156</f>
        <v>-</v>
      </c>
      <c r="J14" s="88" t="str">
        <f>ElecSingle_PPM_Nil!T156</f>
        <v>-</v>
      </c>
      <c r="K14" s="18"/>
      <c r="L14" s="87" t="s">
        <v>133</v>
      </c>
      <c r="M14" s="88" t="str">
        <f>ElecMulti_PPM_Nil!K156</f>
        <v>-</v>
      </c>
      <c r="N14" s="88" t="str">
        <f>ElecMulti_PPM_Nil!L156</f>
        <v>-</v>
      </c>
      <c r="O14" s="88" t="str">
        <f>ElecMulti_PPM_Nil!M156</f>
        <v>-</v>
      </c>
      <c r="P14" s="88" t="str">
        <f>ElecMulti_PPM_Nil!N156</f>
        <v>-</v>
      </c>
      <c r="Q14" s="88" t="str">
        <f>ElecMulti_PPM_Nil!Q156</f>
        <v>-</v>
      </c>
      <c r="R14" s="88" t="str">
        <f>ElecMulti_PPM_Nil!R156</f>
        <v>-</v>
      </c>
      <c r="S14" s="88" t="str">
        <f>ElecMulti_PPM_Nil!S156</f>
        <v>-</v>
      </c>
      <c r="T14" s="88" t="str">
        <f>ElecMulti_PPM_Nil!T156</f>
        <v>-</v>
      </c>
      <c r="V14" s="87" t="s">
        <v>133</v>
      </c>
      <c r="W14" s="88" t="str">
        <f>Gas_PPM_Nil!K156</f>
        <v>-</v>
      </c>
      <c r="X14" s="88" t="str">
        <f>Gas_PPM_Nil!L156</f>
        <v>-</v>
      </c>
      <c r="Y14" s="88" t="str">
        <f>Gas_PPM_Nil!M156</f>
        <v>-</v>
      </c>
      <c r="Z14" s="88" t="str">
        <f>Gas_PPM_Nil!N156</f>
        <v>-</v>
      </c>
      <c r="AA14" s="88" t="str">
        <f>Gas_PPM_Nil!Q156</f>
        <v>-</v>
      </c>
      <c r="AB14" s="88" t="str">
        <f>Gas_PPM_Nil!R156</f>
        <v>-</v>
      </c>
      <c r="AC14" s="88" t="str">
        <f>Gas_PPM_Nil!S156</f>
        <v>-</v>
      </c>
      <c r="AD14" s="88" t="str">
        <f>Gas_PPM_Nil!T156</f>
        <v>-</v>
      </c>
      <c r="AE14" s="18"/>
      <c r="AF14" s="87" t="s">
        <v>133</v>
      </c>
      <c r="AG14" s="88" t="str">
        <f t="shared" si="0"/>
        <v>-</v>
      </c>
      <c r="AH14" s="88" t="str">
        <f t="shared" si="1"/>
        <v>-</v>
      </c>
      <c r="AI14" s="88" t="str">
        <f t="shared" si="2"/>
        <v>-</v>
      </c>
      <c r="AJ14" s="88" t="str">
        <f t="shared" si="3"/>
        <v>-</v>
      </c>
      <c r="AK14" s="88" t="str">
        <f t="shared" si="4"/>
        <v>-</v>
      </c>
      <c r="AL14" s="88" t="str">
        <f t="shared" si="5"/>
        <v>-</v>
      </c>
      <c r="AM14" s="88" t="str">
        <f t="shared" si="6"/>
        <v>-</v>
      </c>
      <c r="AN14" s="88" t="str">
        <f t="shared" si="7"/>
        <v>-</v>
      </c>
      <c r="AO14" s="89"/>
    </row>
    <row r="15" spans="1:41" s="74" customFormat="1" ht="10.5" customHeight="1">
      <c r="B15" s="87" t="s">
        <v>134</v>
      </c>
      <c r="C15" s="88">
        <f>ElecSingle_PPM_Nil!K157</f>
        <v>6.6995028867368616</v>
      </c>
      <c r="D15" s="88">
        <f>ElecSingle_PPM_Nil!L157</f>
        <v>6.6995028867368616</v>
      </c>
      <c r="E15" s="88">
        <f>ElecSingle_PPM_Nil!M157</f>
        <v>7.113121830127354</v>
      </c>
      <c r="F15" s="88">
        <f>ElecSingle_PPM_Nil!N157</f>
        <v>7.113121830127354</v>
      </c>
      <c r="G15" s="88">
        <f>ElecSingle_PPM_Nil!Q157</f>
        <v>7.2804579515147188</v>
      </c>
      <c r="H15" s="88">
        <f>ElecSingle_PPM_Nil!R157</f>
        <v>7.1935840895118579</v>
      </c>
      <c r="I15" s="88">
        <f>ElecSingle_PPM_Nil!S157</f>
        <v>7.3593999937099719</v>
      </c>
      <c r="J15" s="88">
        <f>ElecSingle_PPM_Nil!T157</f>
        <v>7.0492243060839295</v>
      </c>
      <c r="K15" s="18"/>
      <c r="L15" s="87" t="s">
        <v>134</v>
      </c>
      <c r="M15" s="88">
        <f>ElecMulti_PPM_Nil!K157</f>
        <v>6.6995028867368616</v>
      </c>
      <c r="N15" s="88">
        <f>ElecMulti_PPM_Nil!L157</f>
        <v>6.6995028867368616</v>
      </c>
      <c r="O15" s="88">
        <f>ElecMulti_PPM_Nil!M157</f>
        <v>7.113121830127354</v>
      </c>
      <c r="P15" s="88">
        <f>ElecMulti_PPM_Nil!N157</f>
        <v>7.113121830127354</v>
      </c>
      <c r="Q15" s="88">
        <f>ElecMulti_PPM_Nil!Q157</f>
        <v>7.2804579515147188</v>
      </c>
      <c r="R15" s="88">
        <f>ElecMulti_PPM_Nil!R157</f>
        <v>7.1935840895118579</v>
      </c>
      <c r="S15" s="88">
        <f>ElecMulti_PPM_Nil!S157</f>
        <v>7.3593999937099719</v>
      </c>
      <c r="T15" s="88">
        <f>ElecMulti_PPM_Nil!T157</f>
        <v>7.0492243060839295</v>
      </c>
      <c r="V15" s="87" t="s">
        <v>134</v>
      </c>
      <c r="W15" s="88">
        <f>Gas_PPM_Nil!K157</f>
        <v>6.6995028867368616</v>
      </c>
      <c r="X15" s="88">
        <f>Gas_PPM_Nil!L157</f>
        <v>6.6995028867368616</v>
      </c>
      <c r="Y15" s="88">
        <f>Gas_PPM_Nil!M157</f>
        <v>7.113121830127354</v>
      </c>
      <c r="Z15" s="88">
        <f>Gas_PPM_Nil!N157</f>
        <v>7.113121830127354</v>
      </c>
      <c r="AA15" s="88">
        <f>Gas_PPM_Nil!Q157</f>
        <v>7.2804579515147188</v>
      </c>
      <c r="AB15" s="88">
        <f>Gas_PPM_Nil!R157</f>
        <v>7.1935840895118579</v>
      </c>
      <c r="AC15" s="88">
        <f>Gas_PPM_Nil!S157</f>
        <v>7.3593999937099719</v>
      </c>
      <c r="AD15" s="88">
        <f>Gas_PPM_Nil!T157</f>
        <v>7.0492243060839295</v>
      </c>
      <c r="AE15" s="18"/>
      <c r="AF15" s="87" t="s">
        <v>134</v>
      </c>
      <c r="AG15" s="88">
        <f t="shared" si="0"/>
        <v>13.399005773473723</v>
      </c>
      <c r="AH15" s="88">
        <f t="shared" si="1"/>
        <v>13.399005773473723</v>
      </c>
      <c r="AI15" s="88">
        <f t="shared" si="2"/>
        <v>14.226243660254708</v>
      </c>
      <c r="AJ15" s="88">
        <f t="shared" si="3"/>
        <v>14.226243660254708</v>
      </c>
      <c r="AK15" s="88">
        <f t="shared" si="4"/>
        <v>14.560915903029438</v>
      </c>
      <c r="AL15" s="88">
        <f t="shared" si="5"/>
        <v>14.387168179023716</v>
      </c>
      <c r="AM15" s="88">
        <f t="shared" si="6"/>
        <v>14.718799987419944</v>
      </c>
      <c r="AN15" s="88">
        <f t="shared" si="7"/>
        <v>14.098448612167859</v>
      </c>
      <c r="AO15" s="89"/>
    </row>
    <row r="16" spans="1:41" s="74" customFormat="1" ht="10.5" customHeight="1">
      <c r="B16" s="87" t="s">
        <v>135</v>
      </c>
      <c r="C16" s="88">
        <f>ElecSingle_PPM_Nil!K158</f>
        <v>16.43282142857143</v>
      </c>
      <c r="D16" s="88">
        <f>ElecSingle_PPM_Nil!L158</f>
        <v>16.43282142857143</v>
      </c>
      <c r="E16" s="88">
        <f>ElecSingle_PPM_Nil!M158</f>
        <v>16.727428571428572</v>
      </c>
      <c r="F16" s="88">
        <f>ElecSingle_PPM_Nil!N158</f>
        <v>16.727428571428572</v>
      </c>
      <c r="G16" s="88">
        <f>ElecSingle_PPM_Nil!Q158</f>
        <v>16.54232142857143</v>
      </c>
      <c r="H16" s="88">
        <f>ElecSingle_PPM_Nil!R158</f>
        <v>16.54232142857143</v>
      </c>
      <c r="I16" s="88">
        <f>ElecSingle_PPM_Nil!S158</f>
        <v>17.267107142857146</v>
      </c>
      <c r="J16" s="88">
        <f>ElecSingle_PPM_Nil!T158</f>
        <v>17.267107142857146</v>
      </c>
      <c r="K16" s="18"/>
      <c r="L16" s="87" t="s">
        <v>135</v>
      </c>
      <c r="M16" s="88">
        <f>ElecMulti_PPM_Nil!K158</f>
        <v>16.43282142857143</v>
      </c>
      <c r="N16" s="88">
        <f>ElecMulti_PPM_Nil!L158</f>
        <v>16.43282142857143</v>
      </c>
      <c r="O16" s="88">
        <f>ElecMulti_PPM_Nil!M158</f>
        <v>16.727428571428572</v>
      </c>
      <c r="P16" s="88">
        <f>ElecMulti_PPM_Nil!N158</f>
        <v>16.727428571428572</v>
      </c>
      <c r="Q16" s="88">
        <f>ElecMulti_PPM_Nil!Q158</f>
        <v>16.54232142857143</v>
      </c>
      <c r="R16" s="88">
        <f>ElecMulti_PPM_Nil!R158</f>
        <v>16.54232142857143</v>
      </c>
      <c r="S16" s="88">
        <f>ElecMulti_PPM_Nil!S158</f>
        <v>17.267107142857146</v>
      </c>
      <c r="T16" s="88">
        <f>ElecMulti_PPM_Nil!T158</f>
        <v>17.267107142857146</v>
      </c>
      <c r="V16" s="87" t="s">
        <v>135</v>
      </c>
      <c r="W16" s="88"/>
      <c r="X16" s="88"/>
      <c r="Y16" s="88"/>
      <c r="Z16" s="88"/>
      <c r="AA16" s="88"/>
      <c r="AB16" s="88"/>
      <c r="AC16" s="88"/>
      <c r="AD16" s="88"/>
      <c r="AE16" s="18"/>
      <c r="AF16" s="87" t="s">
        <v>135</v>
      </c>
      <c r="AG16" s="88">
        <f t="shared" si="0"/>
        <v>16.43282142857143</v>
      </c>
      <c r="AH16" s="88">
        <f t="shared" si="1"/>
        <v>16.43282142857143</v>
      </c>
      <c r="AI16" s="88">
        <f t="shared" si="2"/>
        <v>16.727428571428572</v>
      </c>
      <c r="AJ16" s="88">
        <f t="shared" si="3"/>
        <v>16.727428571428572</v>
      </c>
      <c r="AK16" s="88">
        <f t="shared" si="4"/>
        <v>16.54232142857143</v>
      </c>
      <c r="AL16" s="88">
        <f t="shared" si="5"/>
        <v>16.54232142857143</v>
      </c>
      <c r="AM16" s="88">
        <f t="shared" si="6"/>
        <v>17.267107142857146</v>
      </c>
      <c r="AN16" s="88">
        <f t="shared" si="7"/>
        <v>17.267107142857146</v>
      </c>
      <c r="AO16" s="89"/>
    </row>
    <row r="17" spans="2:42" s="74" customFormat="1" ht="10.5" customHeight="1">
      <c r="B17" s="87" t="s">
        <v>136</v>
      </c>
      <c r="C17" s="88">
        <f>ElecSingle_PPM_Nil!K159</f>
        <v>39.664800000000007</v>
      </c>
      <c r="D17" s="88">
        <f>ElecSingle_PPM_Nil!L159</f>
        <v>40.169342465753417</v>
      </c>
      <c r="E17" s="88">
        <f>ElecSingle_PPM_Nil!M159</f>
        <v>40.751506849315078</v>
      </c>
      <c r="F17" s="88">
        <f>ElecSingle_PPM_Nil!N159</f>
        <v>41.100805479452056</v>
      </c>
      <c r="G17" s="88">
        <f>ElecSingle_PPM_Nil!Q159</f>
        <v>41.566536986301358</v>
      </c>
      <c r="H17" s="88">
        <f>ElecSingle_PPM_Nil!R159</f>
        <v>41.87702465753425</v>
      </c>
      <c r="I17" s="88">
        <f>ElecSingle_PPM_Nil!S159</f>
        <v>42.109890410958897</v>
      </c>
      <c r="J17" s="88">
        <f>ElecSingle_PPM_Nil!T159</f>
        <v>42.226323287671228</v>
      </c>
      <c r="K17" s="18"/>
      <c r="L17" s="87" t="s">
        <v>136</v>
      </c>
      <c r="M17" s="88">
        <f>ElecMulti_PPM_Nil!K159</f>
        <v>39.933199999999992</v>
      </c>
      <c r="N17" s="88">
        <f>ElecMulti_PPM_Nil!L159</f>
        <v>40.441156555772992</v>
      </c>
      <c r="O17" s="88">
        <f>ElecMulti_PPM_Nil!M159</f>
        <v>41.027260273972608</v>
      </c>
      <c r="P17" s="88">
        <f>ElecMulti_PPM_Nil!N159</f>
        <v>41.37892250489238</v>
      </c>
      <c r="Q17" s="88">
        <f>ElecMulti_PPM_Nil!Q159</f>
        <v>41.847805479452056</v>
      </c>
      <c r="R17" s="88">
        <f>ElecMulti_PPM_Nil!R159</f>
        <v>42.160394129158519</v>
      </c>
      <c r="S17" s="88">
        <f>ElecMulti_PPM_Nil!S159</f>
        <v>42.39483561643835</v>
      </c>
      <c r="T17" s="88">
        <f>ElecMulti_PPM_Nil!T159</f>
        <v>42.51205636007829</v>
      </c>
      <c r="V17" s="87" t="s">
        <v>136</v>
      </c>
      <c r="W17" s="88">
        <f>Gas_PPM_Nil!K159</f>
        <v>64.944500000000033</v>
      </c>
      <c r="X17" s="88">
        <f>Gas_PPM_Nil!L159</f>
        <v>65.770604207436435</v>
      </c>
      <c r="Y17" s="88">
        <f>Gas_PPM_Nil!M159</f>
        <v>66.723801369863025</v>
      </c>
      <c r="Z17" s="88">
        <f>Gas_PPM_Nil!N159</f>
        <v>67.295719667318977</v>
      </c>
      <c r="AA17" s="88">
        <f>Gas_PPM_Nil!Q159</f>
        <v>68.058277397260298</v>
      </c>
      <c r="AB17" s="88">
        <f>Gas_PPM_Nil!R159</f>
        <v>68.566649217221112</v>
      </c>
      <c r="AC17" s="88">
        <f>Gas_PPM_Nil!S159</f>
        <v>68.94792808219178</v>
      </c>
      <c r="AD17" s="88">
        <f>Gas_PPM_Nil!T159</f>
        <v>69.138567514677106</v>
      </c>
      <c r="AE17" s="18"/>
      <c r="AF17" s="87" t="s">
        <v>136</v>
      </c>
      <c r="AG17" s="88">
        <f t="shared" si="0"/>
        <v>104.60930000000005</v>
      </c>
      <c r="AH17" s="88">
        <f t="shared" si="1"/>
        <v>105.93994667318985</v>
      </c>
      <c r="AI17" s="88">
        <f t="shared" si="2"/>
        <v>107.4753082191781</v>
      </c>
      <c r="AJ17" s="88">
        <f t="shared" si="3"/>
        <v>108.39652514677104</v>
      </c>
      <c r="AK17" s="88">
        <f t="shared" si="4"/>
        <v>109.62481438356166</v>
      </c>
      <c r="AL17" s="88">
        <f t="shared" si="5"/>
        <v>110.44367387475536</v>
      </c>
      <c r="AM17" s="88">
        <f t="shared" si="6"/>
        <v>111.05781849315068</v>
      </c>
      <c r="AN17" s="88">
        <f t="shared" si="7"/>
        <v>111.36489080234833</v>
      </c>
      <c r="AO17" s="89"/>
    </row>
    <row r="18" spans="2:42" s="74" customFormat="1" ht="10.5" customHeight="1">
      <c r="B18" s="87" t="s">
        <v>137</v>
      </c>
      <c r="C18" s="88">
        <f>ElecSingle_PPM_Nil!K160</f>
        <v>0</v>
      </c>
      <c r="D18" s="88">
        <f>ElecSingle_PPM_Nil!L160</f>
        <v>-0.13106672002308281</v>
      </c>
      <c r="E18" s="88">
        <f>ElecSingle_PPM_Nil!M160</f>
        <v>1.6490085512788444</v>
      </c>
      <c r="F18" s="88">
        <f>ElecSingle_PPM_Nil!N160</f>
        <v>1.7011698553751098</v>
      </c>
      <c r="G18" s="88">
        <f>ElecSingle_PPM_Nil!Q160</f>
        <v>3.37071596157242</v>
      </c>
      <c r="H18" s="88">
        <f>ElecSingle_PPM_Nil!R160</f>
        <v>3.2761312765157915</v>
      </c>
      <c r="I18" s="88">
        <f>ElecSingle_PPM_Nil!S160</f>
        <v>4.8946129781636989</v>
      </c>
      <c r="J18" s="88">
        <f>ElecSingle_PPM_Nil!T160</f>
        <v>4.2887571563853459</v>
      </c>
      <c r="K18" s="18"/>
      <c r="L18" s="87" t="s">
        <v>137</v>
      </c>
      <c r="M18" s="88">
        <f>ElecMulti_PPM_Nil!K160</f>
        <v>0</v>
      </c>
      <c r="N18" s="88">
        <f>ElecMulti_PPM_Nil!L160</f>
        <v>-0.13106672002308281</v>
      </c>
      <c r="O18" s="88">
        <f>ElecMulti_PPM_Nil!M160</f>
        <v>1.6490085512788444</v>
      </c>
      <c r="P18" s="88">
        <f>ElecMulti_PPM_Nil!N160</f>
        <v>1.7011698553751098</v>
      </c>
      <c r="Q18" s="88">
        <f>ElecMulti_PPM_Nil!Q160</f>
        <v>3.37071596157242</v>
      </c>
      <c r="R18" s="88">
        <f>ElecMulti_PPM_Nil!R160</f>
        <v>3.2761312765157915</v>
      </c>
      <c r="S18" s="88">
        <f>ElecMulti_PPM_Nil!S160</f>
        <v>4.8946129781636989</v>
      </c>
      <c r="T18" s="88">
        <f>ElecMulti_PPM_Nil!T160</f>
        <v>4.2887571563853459</v>
      </c>
      <c r="V18" s="87" t="s">
        <v>137</v>
      </c>
      <c r="W18" s="88">
        <f>Gas_PPM_Nil!K160</f>
        <v>0</v>
      </c>
      <c r="X18" s="88">
        <f>Gas_PPM_Nil!L160</f>
        <v>-0.10239458695067542</v>
      </c>
      <c r="Y18" s="88">
        <f>Gas_PPM_Nil!M160</f>
        <v>1.3107762225117212</v>
      </c>
      <c r="Z18" s="88">
        <f>Gas_PPM_Nil!N160</f>
        <v>1.3560665290237268</v>
      </c>
      <c r="AA18" s="88">
        <f>Gas_PPM_Nil!Q160</f>
        <v>2.7190896886881832</v>
      </c>
      <c r="AB18" s="88">
        <f>Gas_PPM_Nil!R160</f>
        <v>2.5445731212335483</v>
      </c>
      <c r="AC18" s="88">
        <f>Gas_PPM_Nil!S160</f>
        <v>3.7238675166956505</v>
      </c>
      <c r="AD18" s="88">
        <f>Gas_PPM_Nil!T160</f>
        <v>3.2317970151566944</v>
      </c>
      <c r="AE18" s="18"/>
      <c r="AF18" s="87" t="s">
        <v>137</v>
      </c>
      <c r="AG18" s="88">
        <f t="shared" si="0"/>
        <v>0</v>
      </c>
      <c r="AH18" s="88">
        <f t="shared" si="1"/>
        <v>-0.23346130697375822</v>
      </c>
      <c r="AI18" s="88">
        <f t="shared" si="2"/>
        <v>2.9597847737905658</v>
      </c>
      <c r="AJ18" s="88">
        <f t="shared" si="3"/>
        <v>3.0572363843988368</v>
      </c>
      <c r="AK18" s="88">
        <f t="shared" si="4"/>
        <v>6.0898056502606028</v>
      </c>
      <c r="AL18" s="88">
        <f t="shared" si="5"/>
        <v>5.8207043977493402</v>
      </c>
      <c r="AM18" s="88">
        <f t="shared" si="6"/>
        <v>8.6184804948593499</v>
      </c>
      <c r="AN18" s="88">
        <f t="shared" si="7"/>
        <v>7.5205541715420399</v>
      </c>
      <c r="AO18" s="89"/>
    </row>
    <row r="19" spans="2:42" s="74" customFormat="1" ht="10.5" customHeight="1">
      <c r="B19" s="87" t="s">
        <v>124</v>
      </c>
      <c r="C19" s="88">
        <f>ElecSingle_PPM_Nil!K161</f>
        <v>24.407199999999992</v>
      </c>
      <c r="D19" s="88">
        <f>ElecSingle_PPM_Nil!L161</f>
        <v>24.717663405088064</v>
      </c>
      <c r="E19" s="88">
        <f>ElecSingle_PPM_Nil!M161</f>
        <v>25.075890410958895</v>
      </c>
      <c r="F19" s="88">
        <f>ElecSingle_PPM_Nil!N161</f>
        <v>25.290826614481411</v>
      </c>
      <c r="G19" s="88">
        <f>ElecSingle_PPM_Nil!Q161</f>
        <v>25.577408219178089</v>
      </c>
      <c r="H19" s="88">
        <f>ElecSingle_PPM_Nil!R161</f>
        <v>25.76846262230919</v>
      </c>
      <c r="I19" s="88">
        <f>ElecSingle_PPM_Nil!S161</f>
        <v>25.911753424657544</v>
      </c>
      <c r="J19" s="88">
        <f>ElecSingle_PPM_Nil!T161</f>
        <v>25.983398825831703</v>
      </c>
      <c r="K19" s="18"/>
      <c r="L19" s="87" t="s">
        <v>124</v>
      </c>
      <c r="M19" s="88">
        <f>ElecMulti_PPM_Nil!K161</f>
        <v>24.407199999999992</v>
      </c>
      <c r="N19" s="88">
        <f>ElecMulti_PPM_Nil!L161</f>
        <v>24.717663405088064</v>
      </c>
      <c r="O19" s="88">
        <f>ElecMulti_PPM_Nil!M161</f>
        <v>25.075890410958895</v>
      </c>
      <c r="P19" s="88">
        <f>ElecMulti_PPM_Nil!N161</f>
        <v>25.290826614481411</v>
      </c>
      <c r="Q19" s="88">
        <f>ElecMulti_PPM_Nil!Q161</f>
        <v>25.577408219178089</v>
      </c>
      <c r="R19" s="88">
        <f>ElecMulti_PPM_Nil!R161</f>
        <v>25.76846262230919</v>
      </c>
      <c r="S19" s="88">
        <f>ElecMulti_PPM_Nil!S161</f>
        <v>25.911753424657544</v>
      </c>
      <c r="T19" s="88">
        <f>ElecMulti_PPM_Nil!T161</f>
        <v>25.983398825831703</v>
      </c>
      <c r="V19" s="87" t="s">
        <v>124</v>
      </c>
      <c r="W19" s="88">
        <f>Gas_PPM_Nil!K161</f>
        <v>39.661700000000003</v>
      </c>
      <c r="X19" s="88">
        <f>Gas_PPM_Nil!L161</f>
        <v>40.166203033268111</v>
      </c>
      <c r="Y19" s="88">
        <f>Gas_PPM_Nil!M161</f>
        <v>40.748321917808212</v>
      </c>
      <c r="Z19" s="88">
        <f>Gas_PPM_Nil!N161</f>
        <v>41.097593248532299</v>
      </c>
      <c r="AA19" s="88">
        <f>Gas_PPM_Nil!Q161</f>
        <v>41.563288356164385</v>
      </c>
      <c r="AB19" s="88">
        <f>Gas_PPM_Nil!R161</f>
        <v>41.873751761252443</v>
      </c>
      <c r="AC19" s="88">
        <f>Gas_PPM_Nil!S161</f>
        <v>42.106599315068493</v>
      </c>
      <c r="AD19" s="88">
        <f>Gas_PPM_Nil!T161</f>
        <v>42.223023091976522</v>
      </c>
      <c r="AE19" s="18"/>
      <c r="AF19" s="87" t="s">
        <v>124</v>
      </c>
      <c r="AG19" s="88">
        <f t="shared" si="0"/>
        <v>64.068899999999999</v>
      </c>
      <c r="AH19" s="88">
        <f t="shared" si="1"/>
        <v>64.883866438356179</v>
      </c>
      <c r="AI19" s="88">
        <f t="shared" si="2"/>
        <v>65.824212328767103</v>
      </c>
      <c r="AJ19" s="88">
        <f t="shared" si="3"/>
        <v>66.388419863013709</v>
      </c>
      <c r="AK19" s="88">
        <f t="shared" si="4"/>
        <v>67.140696575342474</v>
      </c>
      <c r="AL19" s="88">
        <f t="shared" si="5"/>
        <v>67.642214383561637</v>
      </c>
      <c r="AM19" s="88">
        <f t="shared" si="6"/>
        <v>68.018352739726041</v>
      </c>
      <c r="AN19" s="88">
        <f t="shared" si="7"/>
        <v>68.206421917808228</v>
      </c>
      <c r="AO19" s="89"/>
    </row>
    <row r="20" spans="2:42" s="74" customFormat="1" ht="10.5" customHeight="1">
      <c r="B20" s="87" t="s">
        <v>138</v>
      </c>
      <c r="C20" s="88">
        <f>ElecSingle_PPM_Nil!K162</f>
        <v>1.6889733533388911</v>
      </c>
      <c r="D20" s="88">
        <f>ElecSingle_PPM_Nil!L162</f>
        <v>1.702219886811942</v>
      </c>
      <c r="E20" s="88">
        <f>ElecSingle_PPM_Nil!M162</f>
        <v>1.7686268079354901</v>
      </c>
      <c r="F20" s="88">
        <f>ElecSingle_PPM_Nil!N162</f>
        <v>1.780565168331544</v>
      </c>
      <c r="G20" s="88">
        <f>ElecSingle_PPM_Nil!Q162</f>
        <v>1.8271275485169689</v>
      </c>
      <c r="H20" s="88">
        <f>ElecSingle_PPM_Nil!R162</f>
        <v>1.8333269262738028</v>
      </c>
      <c r="I20" s="88">
        <f>ElecSingle_PPM_Nil!S162</f>
        <v>1.8892082521903257</v>
      </c>
      <c r="J20" s="88">
        <f>ElecSingle_PPM_Nil!T162</f>
        <v>1.8751092540022867</v>
      </c>
      <c r="K20" s="18"/>
      <c r="L20" s="87" t="s">
        <v>138</v>
      </c>
      <c r="M20" s="88">
        <f>ElecMulti_PPM_Nil!K162</f>
        <v>1.6941717245388905</v>
      </c>
      <c r="N20" s="88">
        <f>ElecMulti_PPM_Nil!L162</f>
        <v>1.707484382107441</v>
      </c>
      <c r="O20" s="88">
        <f>ElecMulti_PPM_Nil!M162</f>
        <v>1.7739676002642568</v>
      </c>
      <c r="P20" s="88">
        <f>ElecMulti_PPM_Nil!N162</f>
        <v>1.7859517388802715</v>
      </c>
      <c r="Q20" s="88">
        <f>ElecMulti_PPM_Nil!Q162</f>
        <v>1.8325751566923116</v>
      </c>
      <c r="R20" s="88">
        <f>ElecMulti_PPM_Nil!R162</f>
        <v>1.838815226200222</v>
      </c>
      <c r="S20" s="88">
        <f>ElecMulti_PPM_Nil!S162</f>
        <v>1.8947270709300512</v>
      </c>
      <c r="T20" s="88">
        <f>ElecMulti_PPM_Nil!T162</f>
        <v>1.8806433321486664</v>
      </c>
      <c r="V20" s="87" t="s">
        <v>138</v>
      </c>
      <c r="W20" s="88">
        <f>Gas_PPM_Nil!K162</f>
        <v>2.1557688535103199</v>
      </c>
      <c r="X20" s="88">
        <f>Gas_PPM_Nil!L162</f>
        <v>2.1795568761882231</v>
      </c>
      <c r="Y20" s="88">
        <f>Gas_PPM_Nil!M162</f>
        <v>2.24467414131913</v>
      </c>
      <c r="Z20" s="88">
        <f>Gas_PPM_Nil!N162</f>
        <v>2.2633929246942452</v>
      </c>
      <c r="AA20" s="88">
        <f>Gas_PPM_Nil!Q162</f>
        <v>2.3168217242077782</v>
      </c>
      <c r="AB20" s="88">
        <f>Gas_PPM_Nil!R162</f>
        <v>2.3276183150087926</v>
      </c>
      <c r="AC20" s="88">
        <f>Gas_PPM_Nil!S162</f>
        <v>2.3655648117716734</v>
      </c>
      <c r="AD20" s="88">
        <f>Gas_PPM_Nil!T162</f>
        <v>2.3559741078194558</v>
      </c>
      <c r="AE20" s="18"/>
      <c r="AF20" s="87" t="s">
        <v>138</v>
      </c>
      <c r="AG20" s="88">
        <f t="shared" si="0"/>
        <v>3.8447422068492108</v>
      </c>
      <c r="AH20" s="88">
        <f t="shared" si="1"/>
        <v>3.8817767630001652</v>
      </c>
      <c r="AI20" s="88">
        <f t="shared" si="2"/>
        <v>4.0133009492546199</v>
      </c>
      <c r="AJ20" s="88">
        <f t="shared" si="3"/>
        <v>4.0439580930257897</v>
      </c>
      <c r="AK20" s="88">
        <f t="shared" si="4"/>
        <v>4.1439492727247469</v>
      </c>
      <c r="AL20" s="88">
        <f t="shared" si="5"/>
        <v>4.1609452412825956</v>
      </c>
      <c r="AM20" s="88">
        <f t="shared" si="6"/>
        <v>4.2547730639619994</v>
      </c>
      <c r="AN20" s="88">
        <f t="shared" si="7"/>
        <v>4.2310833618217423</v>
      </c>
      <c r="AO20" s="89"/>
    </row>
    <row r="21" spans="2:42" s="74" customFormat="1" ht="10.5" customHeight="1">
      <c r="B21" s="90" t="s">
        <v>139</v>
      </c>
      <c r="C21" s="88">
        <f>ElecSingle_PPM_Nil!K163</f>
        <v>1.0608938326309489</v>
      </c>
      <c r="D21" s="88">
        <f>ElecSingle_PPM_Nil!L163</f>
        <v>1.0711013282346602</v>
      </c>
      <c r="E21" s="88">
        <f>ElecSingle_PPM_Nil!M163</f>
        <v>1.1179597392968228</v>
      </c>
      <c r="F21" s="88">
        <f>ElecSingle_PPM_Nil!N163</f>
        <v>1.1271591846842632</v>
      </c>
      <c r="G21" s="88">
        <f>ElecSingle_PPM_Nil!Q163</f>
        <v>1.1657493134527706</v>
      </c>
      <c r="H21" s="88">
        <f>ElecSingle_PPM_Nil!R163</f>
        <v>1.1705264214657733</v>
      </c>
      <c r="I21" s="88">
        <f>ElecSingle_PPM_Nil!S163</f>
        <v>1.2029757893387811</v>
      </c>
      <c r="J21" s="88">
        <f>ElecSingle_PPM_Nil!T163</f>
        <v>1.1921114026436563</v>
      </c>
      <c r="K21" s="18"/>
      <c r="L21" s="90" t="s">
        <v>139</v>
      </c>
      <c r="M21" s="88">
        <f>ElecMulti_PPM_Nil!K163</f>
        <v>1.0648995863836881</v>
      </c>
      <c r="N21" s="88">
        <f>ElecMulti_PPM_Nil!L163</f>
        <v>1.0751580358022579</v>
      </c>
      <c r="O21" s="88">
        <f>ElecMulti_PPM_Nil!M163</f>
        <v>1.1220752397277192</v>
      </c>
      <c r="P21" s="88">
        <f>ElecMulti_PPM_Nil!N163</f>
        <v>1.1313099608331394</v>
      </c>
      <c r="Q21" s="88">
        <f>ElecMulti_PPM_Nil!Q163</f>
        <v>1.1699471238922847</v>
      </c>
      <c r="R21" s="88">
        <f>ElecMulti_PPM_Nil!R163</f>
        <v>1.1747555880990472</v>
      </c>
      <c r="S21" s="88">
        <f>ElecMulti_PPM_Nil!S163</f>
        <v>1.2072284731173739</v>
      </c>
      <c r="T21" s="88">
        <f>ElecMulti_PPM_Nil!T163</f>
        <v>1.1963758449949091</v>
      </c>
      <c r="V21" s="90" t="s">
        <v>139</v>
      </c>
      <c r="W21" s="88">
        <f>Gas_PPM_Nil!K163</f>
        <v>1.6611894077489591</v>
      </c>
      <c r="X21" s="88">
        <f>Gas_PPM_Nil!L163</f>
        <v>1.6795199496525963</v>
      </c>
      <c r="Y21" s="88">
        <f>Gas_PPM_Nil!M163</f>
        <v>1.7296979225465361</v>
      </c>
      <c r="Z21" s="88">
        <f>Gas_PPM_Nil!N163</f>
        <v>1.7441222169777577</v>
      </c>
      <c r="AA21" s="88">
        <f>Gas_PPM_Nil!Q163</f>
        <v>1.785293308060228</v>
      </c>
      <c r="AB21" s="88">
        <f>Gas_PPM_Nil!R163</f>
        <v>1.7936129301983994</v>
      </c>
      <c r="AC21" s="88">
        <f>Gas_PPM_Nil!S163</f>
        <v>1.8228536896522851</v>
      </c>
      <c r="AD21" s="88">
        <f>Gas_PPM_Nil!T163</f>
        <v>1.8154632981488843</v>
      </c>
      <c r="AE21" s="18"/>
      <c r="AF21" s="90" t="s">
        <v>139</v>
      </c>
      <c r="AG21" s="88">
        <f t="shared" si="0"/>
        <v>2.722083240379908</v>
      </c>
      <c r="AH21" s="88">
        <f t="shared" si="1"/>
        <v>2.7506212778872565</v>
      </c>
      <c r="AI21" s="88">
        <f t="shared" si="2"/>
        <v>2.8476576618433587</v>
      </c>
      <c r="AJ21" s="88">
        <f t="shared" si="3"/>
        <v>2.8712814016620207</v>
      </c>
      <c r="AK21" s="88">
        <f t="shared" si="4"/>
        <v>2.9510426215129986</v>
      </c>
      <c r="AL21" s="88">
        <f t="shared" si="5"/>
        <v>2.9641393516641728</v>
      </c>
      <c r="AM21" s="88">
        <f t="shared" si="6"/>
        <v>3.0258294789910662</v>
      </c>
      <c r="AN21" s="88">
        <f t="shared" si="7"/>
        <v>3.0075747007925404</v>
      </c>
      <c r="AO21" s="89"/>
    </row>
    <row r="22" spans="2:42" s="74" customFormat="1" ht="10.5" customHeight="1">
      <c r="B22" s="87" t="s">
        <v>140</v>
      </c>
      <c r="C22" s="88">
        <f>ElecSingle_PPM_Nil!K164</f>
        <v>89.954191501278132</v>
      </c>
      <c r="D22" s="88">
        <f>ElecSingle_PPM_Nil!L164</f>
        <v>90.661584681173295</v>
      </c>
      <c r="E22" s="88">
        <f>ElecSingle_PPM_Nil!M164</f>
        <v>94.203542760341051</v>
      </c>
      <c r="F22" s="88">
        <f>ElecSingle_PPM_Nil!N164</f>
        <v>94.841076703880304</v>
      </c>
      <c r="G22" s="88">
        <f>ElecSingle_PPM_Nil!Q164</f>
        <v>97.330317409107764</v>
      </c>
      <c r="H22" s="88">
        <f>ElecSingle_PPM_Nil!R164</f>
        <v>97.661377422182099</v>
      </c>
      <c r="I22" s="88">
        <f>ElecSingle_PPM_Nil!S164</f>
        <v>100.63494799187637</v>
      </c>
      <c r="J22" s="88">
        <f>ElecSingle_PPM_Nil!T164</f>
        <v>99.882031375475293</v>
      </c>
      <c r="K22" s="18"/>
      <c r="L22" s="87" t="s">
        <v>140</v>
      </c>
      <c r="M22" s="88">
        <f>ElecMulti_PPM_Nil!K164</f>
        <v>90.231795626230877</v>
      </c>
      <c r="N22" s="88">
        <f>ElecMulti_PPM_Nil!L164</f>
        <v>90.942719974055962</v>
      </c>
      <c r="O22" s="88">
        <f>ElecMulti_PPM_Nil!M164</f>
        <v>94.48875247775824</v>
      </c>
      <c r="P22" s="88">
        <f>ElecMulti_PPM_Nil!N164</f>
        <v>95.128731076018227</v>
      </c>
      <c r="Q22" s="88">
        <f>ElecMulti_PPM_Nil!Q164</f>
        <v>97.621231320873292</v>
      </c>
      <c r="R22" s="88">
        <f>ElecMulti_PPM_Nil!R164</f>
        <v>97.95446436036606</v>
      </c>
      <c r="S22" s="88">
        <f>ElecMulti_PPM_Nil!S164</f>
        <v>100.92966469987412</v>
      </c>
      <c r="T22" s="88">
        <f>ElecMulti_PPM_Nil!T164</f>
        <v>100.17756296837999</v>
      </c>
      <c r="V22" s="87" t="s">
        <v>140</v>
      </c>
      <c r="W22" s="88">
        <f>Gas_PPM_Nil!K164</f>
        <v>115.12266114799611</v>
      </c>
      <c r="X22" s="88">
        <f>Gas_PPM_Nil!L164</f>
        <v>116.39299236633154</v>
      </c>
      <c r="Y22" s="88">
        <f>Gas_PPM_Nil!M164</f>
        <v>119.87039340417597</v>
      </c>
      <c r="Z22" s="88">
        <f>Gas_PPM_Nil!N164</f>
        <v>120.87001641667437</v>
      </c>
      <c r="AA22" s="88">
        <f>Gas_PPM_Nil!Q164</f>
        <v>123.72322842589558</v>
      </c>
      <c r="AB22" s="88">
        <f>Gas_PPM_Nil!R164</f>
        <v>124.29978943442619</v>
      </c>
      <c r="AC22" s="88">
        <f>Gas_PPM_Nil!S164</f>
        <v>126.32621340908987</v>
      </c>
      <c r="AD22" s="88">
        <f>Gas_PPM_Nil!T164</f>
        <v>125.8140493338626</v>
      </c>
      <c r="AE22" s="18"/>
      <c r="AF22" s="87" t="s">
        <v>140</v>
      </c>
      <c r="AG22" s="88">
        <f t="shared" si="0"/>
        <v>205.07685264927426</v>
      </c>
      <c r="AH22" s="88">
        <f t="shared" si="1"/>
        <v>207.05457704750484</v>
      </c>
      <c r="AI22" s="88">
        <f t="shared" si="2"/>
        <v>214.07393616451702</v>
      </c>
      <c r="AJ22" s="88">
        <f t="shared" si="3"/>
        <v>215.71109312055466</v>
      </c>
      <c r="AK22" s="88">
        <f t="shared" si="4"/>
        <v>221.05354583500335</v>
      </c>
      <c r="AL22" s="88">
        <f t="shared" si="5"/>
        <v>221.96116685660829</v>
      </c>
      <c r="AM22" s="88">
        <f t="shared" si="6"/>
        <v>226.96116140096626</v>
      </c>
      <c r="AN22" s="88">
        <f t="shared" si="7"/>
        <v>225.69608070933788</v>
      </c>
      <c r="AO22" s="89"/>
    </row>
    <row r="23" spans="2:42" s="74" customFormat="1" ht="10.5" customHeight="1">
      <c r="B23"/>
      <c r="C23"/>
      <c r="D23"/>
      <c r="E23"/>
      <c r="F23"/>
      <c r="G23"/>
      <c r="H23"/>
      <c r="I23"/>
      <c r="J23"/>
      <c r="K23" s="18"/>
      <c r="L23"/>
      <c r="M23"/>
      <c r="N23"/>
      <c r="O23"/>
      <c r="P23"/>
      <c r="Q23"/>
      <c r="R23"/>
      <c r="S23"/>
      <c r="T23"/>
      <c r="V23"/>
      <c r="W23"/>
      <c r="X23"/>
      <c r="Y23"/>
      <c r="Z23"/>
      <c r="AA23"/>
      <c r="AB23"/>
      <c r="AC23"/>
      <c r="AD23"/>
      <c r="AE23" s="18"/>
      <c r="AF23" s="87" t="s">
        <v>141</v>
      </c>
      <c r="AG23" s="88">
        <f t="shared" ref="AG23:AL23" si="8">AG22*1.05</f>
        <v>215.33069528173797</v>
      </c>
      <c r="AH23" s="88">
        <f t="shared" si="8"/>
        <v>217.4073058998801</v>
      </c>
      <c r="AI23" s="88">
        <f t="shared" si="8"/>
        <v>224.77763297274288</v>
      </c>
      <c r="AJ23" s="88">
        <f t="shared" si="8"/>
        <v>226.49664777658242</v>
      </c>
      <c r="AK23" s="88">
        <f t="shared" si="8"/>
        <v>232.10622312675352</v>
      </c>
      <c r="AL23" s="88">
        <f t="shared" si="8"/>
        <v>233.05922519943871</v>
      </c>
      <c r="AM23" s="88">
        <f t="shared" ref="AM23:AN23" si="9">AM22*1.05</f>
        <v>238.30921947101459</v>
      </c>
      <c r="AN23" s="88">
        <f t="shared" si="9"/>
        <v>236.98088474480477</v>
      </c>
      <c r="AO23" s="89"/>
      <c r="AP23" s="91"/>
    </row>
    <row r="24" spans="2:42" s="74" customFormat="1" ht="10.5" customHeight="1">
      <c r="B24" s="83"/>
      <c r="C24" s="83"/>
      <c r="D24" s="83"/>
      <c r="E24" s="83"/>
      <c r="F24" s="83"/>
      <c r="G24" s="83"/>
      <c r="H24" s="83"/>
      <c r="I24" s="83"/>
      <c r="J24" s="83"/>
      <c r="K24" s="83"/>
      <c r="L24" s="83"/>
      <c r="M24" s="83"/>
      <c r="N24" s="83"/>
      <c r="O24" s="83"/>
      <c r="P24" s="83"/>
      <c r="Q24" s="83"/>
      <c r="R24" s="83"/>
      <c r="S24" s="83"/>
      <c r="T24" s="83"/>
      <c r="V24" s="83"/>
      <c r="W24" s="83"/>
      <c r="X24" s="83"/>
      <c r="Y24" s="83"/>
      <c r="Z24" s="83"/>
      <c r="AA24" s="83"/>
      <c r="AB24" s="83"/>
      <c r="AC24" s="83"/>
      <c r="AD24" s="83"/>
      <c r="AE24" s="83"/>
      <c r="AF24" s="83"/>
      <c r="AG24" s="83"/>
      <c r="AH24" s="83"/>
      <c r="AI24" s="83"/>
      <c r="AJ24" s="83"/>
      <c r="AK24" s="92"/>
      <c r="AL24" s="92"/>
      <c r="AM24" s="92"/>
      <c r="AN24" s="92"/>
      <c r="AO24" s="83"/>
    </row>
    <row r="25" spans="2:42" s="74" customFormat="1" ht="38.25" customHeight="1">
      <c r="B25" s="84" t="s">
        <v>142</v>
      </c>
      <c r="C25" s="85" t="s">
        <v>126</v>
      </c>
      <c r="D25" s="85" t="s">
        <v>127</v>
      </c>
      <c r="E25" s="85" t="s">
        <v>128</v>
      </c>
      <c r="F25" s="85" t="s">
        <v>129</v>
      </c>
      <c r="G25" s="85" t="s">
        <v>130</v>
      </c>
      <c r="H25" s="85" t="s">
        <v>569</v>
      </c>
      <c r="I25" s="85" t="s">
        <v>579</v>
      </c>
      <c r="J25" s="85" t="s">
        <v>597</v>
      </c>
      <c r="K25" s="18"/>
      <c r="L25" s="84" t="s">
        <v>142</v>
      </c>
      <c r="M25" s="85" t="s">
        <v>126</v>
      </c>
      <c r="N25" s="85" t="s">
        <v>127</v>
      </c>
      <c r="O25" s="85" t="s">
        <v>128</v>
      </c>
      <c r="P25" s="85" t="s">
        <v>129</v>
      </c>
      <c r="Q25" s="85" t="s">
        <v>130</v>
      </c>
      <c r="R25" s="85" t="s">
        <v>569</v>
      </c>
      <c r="S25" s="85" t="s">
        <v>579</v>
      </c>
      <c r="T25" s="85" t="s">
        <v>597</v>
      </c>
      <c r="V25" s="84" t="s">
        <v>142</v>
      </c>
      <c r="W25" s="85" t="s">
        <v>126</v>
      </c>
      <c r="X25" s="85" t="s">
        <v>127</v>
      </c>
      <c r="Y25" s="85" t="s">
        <v>128</v>
      </c>
      <c r="Z25" s="85" t="s">
        <v>129</v>
      </c>
      <c r="AA25" s="85" t="s">
        <v>130</v>
      </c>
      <c r="AB25" s="85" t="s">
        <v>569</v>
      </c>
      <c r="AC25" s="85" t="s">
        <v>579</v>
      </c>
      <c r="AD25" s="85" t="s">
        <v>597</v>
      </c>
      <c r="AE25" s="18"/>
      <c r="AF25" s="84" t="s">
        <v>142</v>
      </c>
      <c r="AG25" s="85" t="s">
        <v>126</v>
      </c>
      <c r="AH25" s="85" t="s">
        <v>127</v>
      </c>
      <c r="AI25" s="85" t="s">
        <v>128</v>
      </c>
      <c r="AJ25" s="85" t="s">
        <v>129</v>
      </c>
      <c r="AK25" s="85" t="s">
        <v>130</v>
      </c>
      <c r="AL25" s="85" t="s">
        <v>569</v>
      </c>
      <c r="AM25" s="85" t="s">
        <v>579</v>
      </c>
      <c r="AN25" s="85" t="s">
        <v>597</v>
      </c>
      <c r="AO25" s="86"/>
    </row>
    <row r="26" spans="2:42" s="74" customFormat="1" ht="10.5" customHeight="1">
      <c r="B26" s="87" t="s">
        <v>131</v>
      </c>
      <c r="C26" s="88">
        <f>ElecSingle_PPM_3100kWh!K155</f>
        <v>170.03642726367752</v>
      </c>
      <c r="D26" s="88">
        <f>ElecSingle_PPM_3100kWh!L155</f>
        <v>163.44591331709927</v>
      </c>
      <c r="E26" s="88">
        <f>ElecSingle_PPM_3100kWh!M155</f>
        <v>173.1580607671678</v>
      </c>
      <c r="F26" s="88">
        <f>ElecSingle_PPM_3100kWh!N155</f>
        <v>192.6742814232181</v>
      </c>
      <c r="G26" s="88">
        <f>ElecSingle_PPM_3100kWh!Q155</f>
        <v>224.78348842636913</v>
      </c>
      <c r="H26" s="88">
        <f>ElecSingle_PPM_3100kWh!R155</f>
        <v>200.62671806184008</v>
      </c>
      <c r="I26" s="88">
        <f>ElecSingle_PPM_3100kWh!S155</f>
        <v>184.21027679335489</v>
      </c>
      <c r="J26" s="88">
        <f>ElecSingle_PPM_3100kWh!T155</f>
        <v>154.3252669413111</v>
      </c>
      <c r="K26" s="93"/>
      <c r="L26" s="87" t="s">
        <v>131</v>
      </c>
      <c r="M26" s="88">
        <f>ElecMulti_PPM_4200kWh!K155</f>
        <v>231.08727248304805</v>
      </c>
      <c r="N26" s="88">
        <f>ElecMulti_PPM_4200kWh!L155</f>
        <v>222.53887479985914</v>
      </c>
      <c r="O26" s="88">
        <f>ElecMulti_PPM_4200kWh!M155</f>
        <v>235.40981965465372</v>
      </c>
      <c r="P26" s="88">
        <f>ElecMulti_PPM_4200kWh!N155</f>
        <v>262.73828123377126</v>
      </c>
      <c r="Q26" s="88">
        <f>ElecMulti_PPM_4200kWh!Q155</f>
        <v>305.29338052765604</v>
      </c>
      <c r="R26" s="88">
        <f>ElecMulti_PPM_4200kWh!R155</f>
        <v>273.36331230494829</v>
      </c>
      <c r="S26" s="88">
        <f>ElecMulti_PPM_4200kWh!S155</f>
        <v>251.00887731830213</v>
      </c>
      <c r="T26" s="88">
        <f>ElecMulti_PPM_4200kWh!T155</f>
        <v>209.87327464862173</v>
      </c>
      <c r="V26" s="87" t="s">
        <v>131</v>
      </c>
      <c r="W26" s="88">
        <f>Gas_PPM_12000kWh!K155</f>
        <v>200.74683223176862</v>
      </c>
      <c r="X26" s="88">
        <f>Gas_PPM_12000kWh!L155</f>
        <v>199.05760849983216</v>
      </c>
      <c r="Y26" s="88">
        <f>Gas_PPM_12000kWh!M155</f>
        <v>215.77106184657609</v>
      </c>
      <c r="Z26" s="88">
        <f>Gas_PPM_12000kWh!N155</f>
        <v>243.35846990910571</v>
      </c>
      <c r="AA26" s="88">
        <f>Gas_PPM_12000kWh!Q155</f>
        <v>281.17733015023748</v>
      </c>
      <c r="AB26" s="88">
        <f>Gas_PPM_12000kWh!R155</f>
        <v>230.77888190073506</v>
      </c>
      <c r="AC26" s="88">
        <f>Gas_PPM_12000kWh!S155</f>
        <v>206.31785050021912</v>
      </c>
      <c r="AD26" s="88">
        <f>Gas_PPM_12000kWh!T155</f>
        <v>145.13269789847294</v>
      </c>
      <c r="AE26" s="93"/>
      <c r="AF26" s="87" t="s">
        <v>131</v>
      </c>
      <c r="AG26" s="88">
        <f t="shared" ref="AG26:AG35" si="10">IFERROR(C26+W26,"-")</f>
        <v>370.78325949544615</v>
      </c>
      <c r="AH26" s="88">
        <f t="shared" ref="AH26:AH35" si="11">IFERROR(D26+X26,"-")</f>
        <v>362.50352181693142</v>
      </c>
      <c r="AI26" s="88">
        <f t="shared" ref="AI26:AI35" si="12">IFERROR(E26+Y26,"-")</f>
        <v>388.92912261374386</v>
      </c>
      <c r="AJ26" s="88">
        <f t="shared" ref="AJ26:AJ35" si="13">IFERROR(F26+Z26,"-")</f>
        <v>436.03275133232381</v>
      </c>
      <c r="AK26" s="88">
        <f t="shared" ref="AK26:AK35" si="14">IFERROR(G26+AA26,"-")</f>
        <v>505.96081857660658</v>
      </c>
      <c r="AL26" s="88">
        <f t="shared" ref="AL26:AL35" si="15">IFERROR(H26+AB26,"-")</f>
        <v>431.40559996257514</v>
      </c>
      <c r="AM26" s="88">
        <f t="shared" ref="AM26:AM35" si="16">IFERROR(I26+AC26,"-")</f>
        <v>390.52812729357402</v>
      </c>
      <c r="AN26" s="88">
        <f t="shared" ref="AN26:AN35" si="17">IFERROR(J26+AD26,"-")</f>
        <v>299.45796483978404</v>
      </c>
      <c r="AO26" s="89"/>
    </row>
    <row r="27" spans="2:42" s="74" customFormat="1" ht="10.5" customHeight="1">
      <c r="B27" s="87" t="s">
        <v>133</v>
      </c>
      <c r="C27" s="88">
        <f>ElecSingle_PPM_3100kWh!K156</f>
        <v>3.4648843503671367</v>
      </c>
      <c r="D27" s="88">
        <f>ElecSingle_PPM_3100kWh!L156</f>
        <v>3.3612879396840958</v>
      </c>
      <c r="E27" s="88">
        <f>ElecSingle_PPM_3100kWh!M156</f>
        <v>11.652403061262774</v>
      </c>
      <c r="F27" s="88">
        <f>ElecSingle_PPM_3100kWh!N156</f>
        <v>11.077105801368656</v>
      </c>
      <c r="G27" s="88">
        <f>ElecSingle_PPM_3100kWh!Q156</f>
        <v>14.883230646022749</v>
      </c>
      <c r="H27" s="88">
        <f>ElecSingle_PPM_3100kWh!R156</f>
        <v>14.819176551301227</v>
      </c>
      <c r="I27" s="88">
        <f>ElecSingle_PPM_3100kWh!S156</f>
        <v>17.646102036866232</v>
      </c>
      <c r="J27" s="88">
        <f>ElecSingle_PPM_3100kWh!T156</f>
        <v>18.715424771732444</v>
      </c>
      <c r="K27" s="93"/>
      <c r="L27" s="87" t="s">
        <v>133</v>
      </c>
      <c r="M27" s="88">
        <f>ElecMulti_PPM_4200kWh!K156</f>
        <v>3.695838468799503</v>
      </c>
      <c r="N27" s="88">
        <f>ElecMulti_PPM_4200kWh!L156</f>
        <v>3.5853367720281919</v>
      </c>
      <c r="O27" s="88">
        <f>ElecMulti_PPM_4200kWh!M156</f>
        <v>12.42910064094038</v>
      </c>
      <c r="P27" s="88">
        <f>ElecMulti_PPM_4200kWh!N156</f>
        <v>11.815456613688003</v>
      </c>
      <c r="Q27" s="88">
        <f>ElecMulti_PPM_4200kWh!Q156</f>
        <v>15.875278204103214</v>
      </c>
      <c r="R27" s="88">
        <f>ElecMulti_PPM_4200kWh!R156</f>
        <v>15.252517859400495</v>
      </c>
      <c r="S27" s="88">
        <f>ElecMulti_PPM_4200kWh!S156</f>
        <v>18.162094323274683</v>
      </c>
      <c r="T27" s="88">
        <f>ElecMulti_PPM_4200kWh!T156</f>
        <v>18.515809469683656</v>
      </c>
      <c r="V27" s="87" t="s">
        <v>133</v>
      </c>
      <c r="W27" s="88"/>
      <c r="X27" s="88"/>
      <c r="Y27" s="88"/>
      <c r="Z27" s="88"/>
      <c r="AA27" s="88"/>
      <c r="AB27" s="88"/>
      <c r="AC27" s="88"/>
      <c r="AD27" s="88"/>
      <c r="AE27" s="93"/>
      <c r="AF27" s="87" t="s">
        <v>133</v>
      </c>
      <c r="AG27" s="88">
        <f t="shared" si="10"/>
        <v>3.4648843503671367</v>
      </c>
      <c r="AH27" s="88">
        <f t="shared" si="11"/>
        <v>3.3612879396840958</v>
      </c>
      <c r="AI27" s="88">
        <f t="shared" si="12"/>
        <v>11.652403061262774</v>
      </c>
      <c r="AJ27" s="88">
        <f t="shared" si="13"/>
        <v>11.077105801368656</v>
      </c>
      <c r="AK27" s="88">
        <f t="shared" si="14"/>
        <v>14.883230646022749</v>
      </c>
      <c r="AL27" s="88">
        <f t="shared" si="15"/>
        <v>14.819176551301227</v>
      </c>
      <c r="AM27" s="88">
        <f t="shared" si="16"/>
        <v>17.646102036866232</v>
      </c>
      <c r="AN27" s="88">
        <f t="shared" si="17"/>
        <v>18.715424771732444</v>
      </c>
      <c r="AO27" s="89"/>
    </row>
    <row r="28" spans="2:42" s="74" customFormat="1" ht="10.5" customHeight="1">
      <c r="B28" s="87" t="s">
        <v>134</v>
      </c>
      <c r="C28" s="88">
        <f>ElecSingle_PPM_3100kWh!K157</f>
        <v>97.872125918163235</v>
      </c>
      <c r="D28" s="88">
        <f>ElecSingle_PPM_3100kWh!L157</f>
        <v>97.060884386883117</v>
      </c>
      <c r="E28" s="88">
        <f>ElecSingle_PPM_3100kWh!M157</f>
        <v>118.32747921691032</v>
      </c>
      <c r="F28" s="88">
        <f>ElecSingle_PPM_3100kWh!N157</f>
        <v>116.23082485051968</v>
      </c>
      <c r="G28" s="88">
        <f>ElecSingle_PPM_3100kWh!Q157</f>
        <v>129.95702823945112</v>
      </c>
      <c r="H28" s="88">
        <f>ElecSingle_PPM_3100kWh!R157</f>
        <v>131.90480608382356</v>
      </c>
      <c r="I28" s="88">
        <f>ElecSingle_PPM_3100kWh!S157</f>
        <v>143.86971317294169</v>
      </c>
      <c r="J28" s="88">
        <f>ElecSingle_PPM_3100kWh!T157</f>
        <v>146.37460328886968</v>
      </c>
      <c r="K28" s="93"/>
      <c r="L28" s="87" t="s">
        <v>134</v>
      </c>
      <c r="M28" s="88">
        <f>ElecMulti_PPM_4200kWh!K157</f>
        <v>130.55258801843289</v>
      </c>
      <c r="N28" s="88">
        <f>ElecMulti_PPM_4200kWh!L157</f>
        <v>129.35238675068516</v>
      </c>
      <c r="O28" s="88">
        <f>ElecMulti_PPM_4200kWh!M157</f>
        <v>157.8318837971301</v>
      </c>
      <c r="P28" s="88">
        <f>ElecMulti_PPM_4200kWh!N157</f>
        <v>154.98567213011947</v>
      </c>
      <c r="Q28" s="88">
        <f>ElecMulti_PPM_4200kWh!Q157</f>
        <v>173.56318588672494</v>
      </c>
      <c r="R28" s="88">
        <f>ElecMulti_PPM_4200kWh!R157</f>
        <v>176.27169701252936</v>
      </c>
      <c r="S28" s="88">
        <f>ElecMulti_PPM_4200kWh!S157</f>
        <v>192.37787530232828</v>
      </c>
      <c r="T28" s="88">
        <f>ElecMulti_PPM_4200kWh!T157</f>
        <v>195.97839369940553</v>
      </c>
      <c r="V28" s="87" t="s">
        <v>134</v>
      </c>
      <c r="W28" s="88">
        <f>Gas_PPM_12000kWh!K157</f>
        <v>19.106297226763822</v>
      </c>
      <c r="X28" s="88">
        <f>Gas_PPM_12000kWh!L157</f>
        <v>19.106297226763822</v>
      </c>
      <c r="Y28" s="88">
        <f>Gas_PPM_12000kWh!M157</f>
        <v>20.852393125569616</v>
      </c>
      <c r="Z28" s="88">
        <f>Gas_PPM_12000kWh!N157</f>
        <v>20.849370287873601</v>
      </c>
      <c r="AA28" s="88">
        <f>Gas_PPM_12000kWh!Q157</f>
        <v>21.50319340120604</v>
      </c>
      <c r="AB28" s="88">
        <f>Gas_PPM_12000kWh!R157</f>
        <v>21.819481548965165</v>
      </c>
      <c r="AC28" s="88">
        <f>Gas_PPM_12000kWh!S157</f>
        <v>25.256715910577434</v>
      </c>
      <c r="AD28" s="88">
        <f>Gas_PPM_12000kWh!T157</f>
        <v>24.167303215101221</v>
      </c>
      <c r="AE28" s="93"/>
      <c r="AF28" s="87" t="s">
        <v>134</v>
      </c>
      <c r="AG28" s="88">
        <f t="shared" si="10"/>
        <v>116.97842314492706</v>
      </c>
      <c r="AH28" s="88">
        <f t="shared" si="11"/>
        <v>116.16718161364693</v>
      </c>
      <c r="AI28" s="88">
        <f t="shared" si="12"/>
        <v>139.17987234247994</v>
      </c>
      <c r="AJ28" s="88">
        <f t="shared" si="13"/>
        <v>137.08019513839329</v>
      </c>
      <c r="AK28" s="88">
        <f t="shared" si="14"/>
        <v>151.46022164065715</v>
      </c>
      <c r="AL28" s="88">
        <f t="shared" si="15"/>
        <v>153.72428763278873</v>
      </c>
      <c r="AM28" s="88">
        <f t="shared" si="16"/>
        <v>169.12642908351913</v>
      </c>
      <c r="AN28" s="88">
        <f t="shared" si="17"/>
        <v>170.54190650397089</v>
      </c>
      <c r="AO28" s="89"/>
    </row>
    <row r="29" spans="2:42" s="74" customFormat="1" ht="10.5" customHeight="1">
      <c r="B29" s="87" t="s">
        <v>135</v>
      </c>
      <c r="C29" s="88">
        <f>ElecSingle_PPM_3100kWh!K158</f>
        <v>134.94626558994401</v>
      </c>
      <c r="D29" s="88">
        <f>ElecSingle_PPM_3100kWh!L158</f>
        <v>135.83719089936108</v>
      </c>
      <c r="E29" s="88">
        <f>ElecSingle_PPM_3100kWh!M158</f>
        <v>131.67837067324322</v>
      </c>
      <c r="F29" s="88">
        <f>ElecSingle_PPM_3100kWh!N158</f>
        <v>131.2842545781717</v>
      </c>
      <c r="G29" s="88">
        <f>ElecSingle_PPM_3100kWh!Q158</f>
        <v>138.51639149164146</v>
      </c>
      <c r="H29" s="88">
        <f>ElecSingle_PPM_3100kWh!R158</f>
        <v>140.23783389769395</v>
      </c>
      <c r="I29" s="88">
        <f>ElecSingle_PPM_3100kWh!S158</f>
        <v>140.5199304149771</v>
      </c>
      <c r="J29" s="88">
        <f>ElecSingle_PPM_3100kWh!T158</f>
        <v>144.00471246533911</v>
      </c>
      <c r="K29" s="93"/>
      <c r="L29" s="87" t="s">
        <v>135</v>
      </c>
      <c r="M29" s="88">
        <f>ElecMulti_PPM_4200kWh!K158</f>
        <v>140.67827761874798</v>
      </c>
      <c r="N29" s="88">
        <f>ElecMulti_PPM_4200kWh!L158</f>
        <v>141.88362767308908</v>
      </c>
      <c r="O29" s="88">
        <f>ElecMulti_PPM_4200kWh!M158</f>
        <v>146.74643050364855</v>
      </c>
      <c r="P29" s="88">
        <f>ElecMulti_PPM_4200kWh!N158</f>
        <v>146.21321809921974</v>
      </c>
      <c r="Q29" s="88">
        <f>ElecMulti_PPM_4200kWh!Q158</f>
        <v>154.98695474225545</v>
      </c>
      <c r="R29" s="88">
        <f>ElecMulti_PPM_4200kWh!R158</f>
        <v>155.91941768584419</v>
      </c>
      <c r="S29" s="88">
        <f>ElecMulti_PPM_4200kWh!S158</f>
        <v>156.82128408270361</v>
      </c>
      <c r="T29" s="88">
        <f>ElecMulti_PPM_4200kWh!T158</f>
        <v>160.05334295858538</v>
      </c>
      <c r="V29" s="87" t="s">
        <v>135</v>
      </c>
      <c r="W29" s="88">
        <f>Gas_PPM_12000kWh!K158</f>
        <v>122.43954491549439</v>
      </c>
      <c r="X29" s="88">
        <f>Gas_PPM_12000kWh!L158</f>
        <v>122.46354491524748</v>
      </c>
      <c r="Y29" s="88">
        <f>Gas_PPM_12000kWh!M158</f>
        <v>126.26991866834115</v>
      </c>
      <c r="Z29" s="88">
        <f>Gas_PPM_12000kWh!N158</f>
        <v>126.34191866760045</v>
      </c>
      <c r="AA29" s="88">
        <f>Gas_PPM_12000kWh!Q158</f>
        <v>131.74472031618731</v>
      </c>
      <c r="AB29" s="88">
        <f>Gas_PPM_12000kWh!R158</f>
        <v>131.30072032075481</v>
      </c>
      <c r="AC29" s="88">
        <f>Gas_PPM_12000kWh!S158</f>
        <v>132.24553140529321</v>
      </c>
      <c r="AD29" s="88">
        <f>Gas_PPM_12000kWh!T158</f>
        <v>129.58153143269809</v>
      </c>
      <c r="AE29" s="93"/>
      <c r="AF29" s="87" t="s">
        <v>135</v>
      </c>
      <c r="AG29" s="88">
        <f t="shared" si="10"/>
        <v>257.38581050543837</v>
      </c>
      <c r="AH29" s="88">
        <f t="shared" si="11"/>
        <v>258.30073581460857</v>
      </c>
      <c r="AI29" s="88">
        <f t="shared" si="12"/>
        <v>257.94828934158437</v>
      </c>
      <c r="AJ29" s="88">
        <f t="shared" si="13"/>
        <v>257.62617324577218</v>
      </c>
      <c r="AK29" s="88">
        <f t="shared" si="14"/>
        <v>270.2611118078288</v>
      </c>
      <c r="AL29" s="88">
        <f t="shared" si="15"/>
        <v>271.53855421844878</v>
      </c>
      <c r="AM29" s="88">
        <f t="shared" si="16"/>
        <v>272.76546182027027</v>
      </c>
      <c r="AN29" s="88">
        <f t="shared" si="17"/>
        <v>273.5862438980372</v>
      </c>
      <c r="AO29" s="89"/>
    </row>
    <row r="30" spans="2:42" s="74" customFormat="1" ht="10.5" customHeight="1">
      <c r="B30" s="87" t="s">
        <v>136</v>
      </c>
      <c r="C30" s="88">
        <f>ElecSingle_PPM_3100kWh!K159</f>
        <v>78.263999999999996</v>
      </c>
      <c r="D30" s="88">
        <f>ElecSingle_PPM_3100kWh!L159</f>
        <v>79.259530332681024</v>
      </c>
      <c r="E30" s="88">
        <f>ElecSingle_PPM_3100kWh!M159</f>
        <v>80.408219178082177</v>
      </c>
      <c r="F30" s="88">
        <f>ElecSingle_PPM_3100kWh!N159</f>
        <v>81.097432485322898</v>
      </c>
      <c r="G30" s="88">
        <f>ElecSingle_PPM_3100kWh!Q159</f>
        <v>82.016383561643821</v>
      </c>
      <c r="H30" s="88">
        <f>ElecSingle_PPM_3100kWh!R159</f>
        <v>82.629017612524436</v>
      </c>
      <c r="I30" s="88">
        <f>ElecSingle_PPM_3100kWh!S159</f>
        <v>83.088493150684926</v>
      </c>
      <c r="J30" s="88">
        <f>ElecSingle_PPM_3100kWh!T159</f>
        <v>83.318230919765156</v>
      </c>
      <c r="K30" s="93"/>
      <c r="L30" s="87" t="s">
        <v>136</v>
      </c>
      <c r="M30" s="88">
        <f>ElecMulti_PPM_4200kWh!K159</f>
        <v>78.263999999999996</v>
      </c>
      <c r="N30" s="88">
        <f>ElecMulti_PPM_4200kWh!L159</f>
        <v>79.259530332681024</v>
      </c>
      <c r="O30" s="88">
        <f>ElecMulti_PPM_4200kWh!M159</f>
        <v>80.408219178082177</v>
      </c>
      <c r="P30" s="88">
        <f>ElecMulti_PPM_4200kWh!N159</f>
        <v>81.097432485322898</v>
      </c>
      <c r="Q30" s="88">
        <f>ElecMulti_PPM_4200kWh!Q159</f>
        <v>82.016383561643821</v>
      </c>
      <c r="R30" s="88">
        <f>ElecMulti_PPM_4200kWh!R159</f>
        <v>82.629017612524436</v>
      </c>
      <c r="S30" s="88">
        <f>ElecMulti_PPM_4200kWh!S159</f>
        <v>83.088493150684926</v>
      </c>
      <c r="T30" s="88">
        <f>ElecMulti_PPM_4200kWh!T159</f>
        <v>83.318230919765156</v>
      </c>
      <c r="V30" s="87" t="s">
        <v>136</v>
      </c>
      <c r="W30" s="88">
        <f>Gas_PPM_12000kWh!K159</f>
        <v>89.202099999999987</v>
      </c>
      <c r="X30" s="88">
        <f>Gas_PPM_12000kWh!L159</f>
        <v>90.336764677103716</v>
      </c>
      <c r="Y30" s="88">
        <f>Gas_PPM_12000kWh!M159</f>
        <v>91.64599315068493</v>
      </c>
      <c r="Z30" s="88">
        <f>Gas_PPM_12000kWh!N159</f>
        <v>92.431530234833659</v>
      </c>
      <c r="AA30" s="88">
        <f>Gas_PPM_12000kWh!Q159</f>
        <v>93.478913013698644</v>
      </c>
      <c r="AB30" s="88">
        <f>Gas_PPM_12000kWh!R159</f>
        <v>94.177168199608587</v>
      </c>
      <c r="AC30" s="88">
        <f>Gas_PPM_12000kWh!S159</f>
        <v>94.700859589041102</v>
      </c>
      <c r="AD30" s="88">
        <f>Gas_PPM_12000kWh!T159</f>
        <v>94.96270528375733</v>
      </c>
      <c r="AE30" s="93"/>
      <c r="AF30" s="87" t="s">
        <v>136</v>
      </c>
      <c r="AG30" s="88">
        <f t="shared" si="10"/>
        <v>167.46609999999998</v>
      </c>
      <c r="AH30" s="88">
        <f t="shared" si="11"/>
        <v>169.59629500978474</v>
      </c>
      <c r="AI30" s="88">
        <f t="shared" si="12"/>
        <v>172.05421232876711</v>
      </c>
      <c r="AJ30" s="88">
        <f t="shared" si="13"/>
        <v>173.52896272015656</v>
      </c>
      <c r="AK30" s="88">
        <f t="shared" si="14"/>
        <v>175.49529657534248</v>
      </c>
      <c r="AL30" s="88">
        <f t="shared" si="15"/>
        <v>176.80618581213304</v>
      </c>
      <c r="AM30" s="88">
        <f t="shared" si="16"/>
        <v>177.78935273972604</v>
      </c>
      <c r="AN30" s="88">
        <f t="shared" si="17"/>
        <v>178.28093620352249</v>
      </c>
      <c r="AO30" s="89"/>
    </row>
    <row r="31" spans="2:42" s="74" customFormat="1" ht="10.5" customHeight="1">
      <c r="B31" s="87" t="s">
        <v>137</v>
      </c>
      <c r="C31" s="88">
        <f>ElecSingle_PPM_3100kWh!K160</f>
        <v>0</v>
      </c>
      <c r="D31" s="88">
        <f>ElecSingle_PPM_3100kWh!L160</f>
        <v>-0.18995176814939541</v>
      </c>
      <c r="E31" s="88">
        <f>ElecSingle_PPM_3100kWh!M160</f>
        <v>2.389867465621514</v>
      </c>
      <c r="F31" s="88">
        <f>ElecSingle_PPM_3100kWh!N160</f>
        <v>2.4654635585146534</v>
      </c>
      <c r="G31" s="88">
        <f>ElecSingle_PPM_3100kWh!Q160</f>
        <v>4.8850955964817686</v>
      </c>
      <c r="H31" s="88">
        <f>ElecSingle_PPM_3100kWh!R160</f>
        <v>4.7480163427765101</v>
      </c>
      <c r="I31" s="88">
        <f>ElecSingle_PPM_3100kWh!S160</f>
        <v>7.0936419973386942</v>
      </c>
      <c r="J31" s="88">
        <f>ElecSingle_PPM_3100kWh!T160</f>
        <v>6.2155900817178926</v>
      </c>
      <c r="K31" s="93"/>
      <c r="L31" s="87" t="s">
        <v>137</v>
      </c>
      <c r="M31" s="88">
        <f>ElecMulti_PPM_4200kWh!K160</f>
        <v>0</v>
      </c>
      <c r="N31" s="88">
        <f>ElecMulti_PPM_4200kWh!L160</f>
        <v>-0.18995176814939541</v>
      </c>
      <c r="O31" s="88">
        <f>ElecMulti_PPM_4200kWh!M160</f>
        <v>2.389867465621514</v>
      </c>
      <c r="P31" s="88">
        <f>ElecMulti_PPM_4200kWh!N160</f>
        <v>2.4654635585146534</v>
      </c>
      <c r="Q31" s="88">
        <f>ElecMulti_PPM_4200kWh!Q160</f>
        <v>4.8850955964817686</v>
      </c>
      <c r="R31" s="88">
        <f>ElecMulti_PPM_4200kWh!R160</f>
        <v>4.7480163427765101</v>
      </c>
      <c r="S31" s="88">
        <f>ElecMulti_PPM_4200kWh!S160</f>
        <v>7.0936419973386942</v>
      </c>
      <c r="T31" s="88">
        <f>ElecMulti_PPM_4200kWh!T160</f>
        <v>6.2155900817178926</v>
      </c>
      <c r="V31" s="87" t="s">
        <v>137</v>
      </c>
      <c r="W31" s="88">
        <f>Gas_PPM_12000kWh!K160</f>
        <v>0</v>
      </c>
      <c r="X31" s="88">
        <f>Gas_PPM_12000kWh!L160</f>
        <v>-0.14839795210242812</v>
      </c>
      <c r="Y31" s="88">
        <f>Gas_PPM_12000kWh!M160</f>
        <v>1.8996756847995966</v>
      </c>
      <c r="Z31" s="88">
        <f>Gas_PPM_12000kWh!N160</f>
        <v>1.9653138101793142</v>
      </c>
      <c r="AA31" s="88">
        <f>Gas_PPM_12000kWh!Q160</f>
        <v>3.9407096937509896</v>
      </c>
      <c r="AB31" s="88">
        <f>Gas_PPM_12000kWh!R160</f>
        <v>3.6877871322225366</v>
      </c>
      <c r="AC31" s="88">
        <f>Gas_PPM_12000kWh!S160</f>
        <v>5.3969094444864529</v>
      </c>
      <c r="AD31" s="88">
        <f>Gas_PPM_12000kWh!T160</f>
        <v>4.6837637900821667</v>
      </c>
      <c r="AE31" s="93"/>
      <c r="AF31" s="87" t="s">
        <v>137</v>
      </c>
      <c r="AG31" s="88">
        <f t="shared" si="10"/>
        <v>0</v>
      </c>
      <c r="AH31" s="88">
        <f t="shared" si="11"/>
        <v>-0.33834972025182353</v>
      </c>
      <c r="AI31" s="88">
        <f t="shared" si="12"/>
        <v>4.2895431504211103</v>
      </c>
      <c r="AJ31" s="88">
        <f t="shared" si="13"/>
        <v>4.4307773686939678</v>
      </c>
      <c r="AK31" s="88">
        <f t="shared" si="14"/>
        <v>8.8258052902327577</v>
      </c>
      <c r="AL31" s="88">
        <f t="shared" si="15"/>
        <v>8.4358034749990463</v>
      </c>
      <c r="AM31" s="88">
        <f t="shared" si="16"/>
        <v>12.490551441825147</v>
      </c>
      <c r="AN31" s="88">
        <f t="shared" si="17"/>
        <v>10.899353871800059</v>
      </c>
      <c r="AO31" s="89"/>
    </row>
    <row r="32" spans="2:42" s="74" customFormat="1" ht="10.5" customHeight="1">
      <c r="B32" s="87" t="s">
        <v>124</v>
      </c>
      <c r="C32" s="88">
        <f>ElecSingle_PPM_3100kWh!K161</f>
        <v>24.407199999999992</v>
      </c>
      <c r="D32" s="88">
        <f>ElecSingle_PPM_3100kWh!L161</f>
        <v>24.717663405088064</v>
      </c>
      <c r="E32" s="88">
        <f>ElecSingle_PPM_3100kWh!M161</f>
        <v>25.075890410958895</v>
      </c>
      <c r="F32" s="88">
        <f>ElecSingle_PPM_3100kWh!N161</f>
        <v>25.290826614481411</v>
      </c>
      <c r="G32" s="88">
        <f>ElecSingle_PPM_3100kWh!Q161</f>
        <v>25.577408219178089</v>
      </c>
      <c r="H32" s="88">
        <f>ElecSingle_PPM_3100kWh!R161</f>
        <v>25.76846262230919</v>
      </c>
      <c r="I32" s="88">
        <f>ElecSingle_PPM_3100kWh!S161</f>
        <v>25.911753424657544</v>
      </c>
      <c r="J32" s="88">
        <f>ElecSingle_PPM_3100kWh!T161</f>
        <v>25.983398825831703</v>
      </c>
      <c r="K32" s="93"/>
      <c r="L32" s="87" t="s">
        <v>124</v>
      </c>
      <c r="M32" s="88">
        <f>ElecMulti_PPM_4200kWh!K161</f>
        <v>24.407199999999992</v>
      </c>
      <c r="N32" s="88">
        <f>ElecMulti_PPM_4200kWh!L161</f>
        <v>24.717663405088064</v>
      </c>
      <c r="O32" s="88">
        <f>ElecMulti_PPM_4200kWh!M161</f>
        <v>25.075890410958895</v>
      </c>
      <c r="P32" s="88">
        <f>ElecMulti_PPM_4200kWh!N161</f>
        <v>25.290826614481411</v>
      </c>
      <c r="Q32" s="88">
        <f>ElecMulti_PPM_4200kWh!Q161</f>
        <v>25.577408219178089</v>
      </c>
      <c r="R32" s="88">
        <f>ElecMulti_PPM_4200kWh!R161</f>
        <v>25.76846262230919</v>
      </c>
      <c r="S32" s="88">
        <f>ElecMulti_PPM_4200kWh!S161</f>
        <v>25.911753424657544</v>
      </c>
      <c r="T32" s="88">
        <f>ElecMulti_PPM_4200kWh!T161</f>
        <v>25.983398825831703</v>
      </c>
      <c r="V32" s="87" t="s">
        <v>124</v>
      </c>
      <c r="W32" s="88">
        <f>Gas_PPM_12000kWh!K161</f>
        <v>39.661700000000003</v>
      </c>
      <c r="X32" s="88">
        <f>Gas_PPM_12000kWh!L161</f>
        <v>40.166203033268111</v>
      </c>
      <c r="Y32" s="88">
        <f>Gas_PPM_12000kWh!M161</f>
        <v>40.748321917808212</v>
      </c>
      <c r="Z32" s="88">
        <f>Gas_PPM_12000kWh!N161</f>
        <v>41.097593248532299</v>
      </c>
      <c r="AA32" s="88">
        <f>Gas_PPM_12000kWh!Q161</f>
        <v>41.563288356164385</v>
      </c>
      <c r="AB32" s="88">
        <f>Gas_PPM_12000kWh!R161</f>
        <v>41.873751761252443</v>
      </c>
      <c r="AC32" s="88">
        <f>Gas_PPM_12000kWh!S161</f>
        <v>42.106599315068493</v>
      </c>
      <c r="AD32" s="88">
        <f>Gas_PPM_12000kWh!T161</f>
        <v>42.223023091976522</v>
      </c>
      <c r="AE32" s="93"/>
      <c r="AF32" s="87" t="s">
        <v>124</v>
      </c>
      <c r="AG32" s="88">
        <f t="shared" si="10"/>
        <v>64.068899999999999</v>
      </c>
      <c r="AH32" s="88">
        <f t="shared" si="11"/>
        <v>64.883866438356179</v>
      </c>
      <c r="AI32" s="88">
        <f t="shared" si="12"/>
        <v>65.824212328767103</v>
      </c>
      <c r="AJ32" s="88">
        <f t="shared" si="13"/>
        <v>66.388419863013709</v>
      </c>
      <c r="AK32" s="88">
        <f t="shared" si="14"/>
        <v>67.140696575342474</v>
      </c>
      <c r="AL32" s="88">
        <f t="shared" si="15"/>
        <v>67.642214383561637</v>
      </c>
      <c r="AM32" s="88">
        <f t="shared" si="16"/>
        <v>68.018352739726041</v>
      </c>
      <c r="AN32" s="88">
        <f t="shared" si="17"/>
        <v>68.206421917808228</v>
      </c>
      <c r="AO32" s="89"/>
    </row>
    <row r="33" spans="2:41" s="74" customFormat="1" ht="10.5" customHeight="1">
      <c r="B33" s="87" t="s">
        <v>138</v>
      </c>
      <c r="C33" s="88">
        <f>ElecSingle_PPM_3100kWh!K162</f>
        <v>9.8581358116698379</v>
      </c>
      <c r="D33" s="88">
        <f>ElecSingle_PPM_3100kWh!L162</f>
        <v>9.7516430985529521</v>
      </c>
      <c r="E33" s="88">
        <f>ElecSingle_PPM_3100kWh!M162</f>
        <v>10.510825551696243</v>
      </c>
      <c r="F33" s="88">
        <f>ElecSingle_PPM_3100kWh!N162</f>
        <v>10.848407826587012</v>
      </c>
      <c r="G33" s="88">
        <f>ElecSingle_PPM_3100kWh!Q162</f>
        <v>12.020149299069502</v>
      </c>
      <c r="H33" s="88">
        <f>ElecSingle_PPM_3100kWh!R162</f>
        <v>11.635016715744504</v>
      </c>
      <c r="I33" s="88">
        <f>ElecSingle_PPM_3100kWh!S162</f>
        <v>11.66611939607022</v>
      </c>
      <c r="J33" s="88">
        <f>ElecSingle_PPM_3100kWh!T162</f>
        <v>11.212856218241175</v>
      </c>
      <c r="K33" s="94"/>
      <c r="L33" s="87" t="s">
        <v>138</v>
      </c>
      <c r="M33" s="88">
        <f>ElecMulti_PPM_4200kWh!K162</f>
        <v>11.789014500176306</v>
      </c>
      <c r="N33" s="88">
        <f>ElecMulti_PPM_4200kWh!L162</f>
        <v>11.643024159551567</v>
      </c>
      <c r="O33" s="88">
        <f>ElecMulti_PPM_4200kWh!M162</f>
        <v>12.78852018725725</v>
      </c>
      <c r="P33" s="88">
        <f>ElecMulti_PPM_4200kWh!N162</f>
        <v>13.259455801037754</v>
      </c>
      <c r="Q33" s="88">
        <f>ElecMulti_PPM_4200kWh!Q162</f>
        <v>14.76224479674242</v>
      </c>
      <c r="R33" s="88">
        <f>ElecMulti_PPM_4200kWh!R162</f>
        <v>14.21519088581636</v>
      </c>
      <c r="S33" s="88">
        <f>ElecMulti_PPM_4200kWh!S162</f>
        <v>14.225099131599046</v>
      </c>
      <c r="T33" s="88">
        <f>ElecMulti_PPM_4200kWh!T162</f>
        <v>13.556399970410739</v>
      </c>
      <c r="U33" s="94"/>
      <c r="V33" s="87" t="s">
        <v>138</v>
      </c>
      <c r="W33" s="88">
        <f>Gas_PPM_12000kWh!K162</f>
        <v>9.1253585956761523</v>
      </c>
      <c r="X33" s="88">
        <f>Gas_PPM_12000kWh!L162</f>
        <v>9.1219797711093857</v>
      </c>
      <c r="Y33" s="88">
        <f>Gas_PPM_12000kWh!M162</f>
        <v>9.6295248735787222</v>
      </c>
      <c r="Z33" s="88">
        <f>Gas_PPM_12000kWh!N162</f>
        <v>10.188423991190566</v>
      </c>
      <c r="AA33" s="88">
        <f>Gas_PPM_12000kWh!Q162</f>
        <v>11.105769144708351</v>
      </c>
      <c r="AB33" s="88">
        <f>Gas_PPM_12000kWh!R162</f>
        <v>10.141816733445014</v>
      </c>
      <c r="AC33" s="88">
        <f>Gas_PPM_12000kWh!S162</f>
        <v>9.8006818606776367</v>
      </c>
      <c r="AD33" s="88">
        <f>Gas_PPM_12000kWh!T162</f>
        <v>8.5364658466237238</v>
      </c>
      <c r="AE33" s="94"/>
      <c r="AF33" s="87" t="s">
        <v>138</v>
      </c>
      <c r="AG33" s="88">
        <f t="shared" si="10"/>
        <v>18.98349440734599</v>
      </c>
      <c r="AH33" s="88">
        <f t="shared" si="11"/>
        <v>18.873622869662338</v>
      </c>
      <c r="AI33" s="88">
        <f t="shared" si="12"/>
        <v>20.140350425274967</v>
      </c>
      <c r="AJ33" s="88">
        <f t="shared" si="13"/>
        <v>21.036831817777578</v>
      </c>
      <c r="AK33" s="88">
        <f t="shared" si="14"/>
        <v>23.125918443777852</v>
      </c>
      <c r="AL33" s="88">
        <f t="shared" si="15"/>
        <v>21.776833449189517</v>
      </c>
      <c r="AM33" s="88">
        <f t="shared" si="16"/>
        <v>21.466801256747857</v>
      </c>
      <c r="AN33" s="88">
        <f t="shared" si="17"/>
        <v>19.749322064864899</v>
      </c>
      <c r="AO33" s="89"/>
    </row>
    <row r="34" spans="2:41" s="74" customFormat="1" ht="10.5" customHeight="1">
      <c r="B34" s="90" t="s">
        <v>139</v>
      </c>
      <c r="C34" s="88">
        <f>ElecSingle_PPM_3100kWh!K163</f>
        <v>5.6207205045277151</v>
      </c>
      <c r="D34" s="88">
        <f>ElecSingle_PPM_3100kWh!L163</f>
        <v>5.5256154581920365</v>
      </c>
      <c r="E34" s="88">
        <f>ElecSingle_PPM_3100kWh!M163</f>
        <v>6.1715145190865339</v>
      </c>
      <c r="F34" s="88">
        <f>ElecSingle_PPM_3100kWh!N163</f>
        <v>6.437418459421143</v>
      </c>
      <c r="G34" s="88">
        <f>ElecSingle_PPM_3100kWh!Q163</f>
        <v>7.2344516803714729</v>
      </c>
      <c r="H34" s="88">
        <f>ElecSingle_PPM_3100kWh!R163</f>
        <v>6.9124731040322684</v>
      </c>
      <c r="I34" s="88">
        <f>ElecSingle_PPM_3100kWh!S163</f>
        <v>6.9323099896887967</v>
      </c>
      <c r="J34" s="88">
        <f>ElecSingle_PPM_3100kWh!T163</f>
        <v>6.5320143775059956</v>
      </c>
      <c r="K34" s="94"/>
      <c r="L34" s="90" t="s">
        <v>139</v>
      </c>
      <c r="M34" s="88">
        <f>ElecMulti_PPM_4200kWh!K163</f>
        <v>7.0246919691209575</v>
      </c>
      <c r="N34" s="88">
        <f>ElecMulti_PPM_4200kWh!L163</f>
        <v>6.8945474024379791</v>
      </c>
      <c r="O34" s="88">
        <f>ElecMulti_PPM_4200kWh!M163</f>
        <v>7.7060458648405232</v>
      </c>
      <c r="P34" s="88">
        <f>ElecMulti_PPM_4200kWh!N163</f>
        <v>8.0767455473051708</v>
      </c>
      <c r="Q34" s="88">
        <f>ElecMulti_PPM_4200kWh!Q163</f>
        <v>9.1063063532194342</v>
      </c>
      <c r="R34" s="88">
        <f>ElecMulti_PPM_4200kWh!R163</f>
        <v>8.6711061105487008</v>
      </c>
      <c r="S34" s="88">
        <f>ElecMulti_PPM_4200kWh!S163</f>
        <v>8.6655369670840816</v>
      </c>
      <c r="T34" s="88">
        <f>ElecMulti_PPM_4200kWh!T163</f>
        <v>8.1029311101876029</v>
      </c>
      <c r="U34" s="94"/>
      <c r="V34" s="90" t="s">
        <v>139</v>
      </c>
      <c r="W34" s="88">
        <f>Gas_PPM_12000kWh!K163</f>
        <v>5.2391689394016678</v>
      </c>
      <c r="X34" s="88">
        <f>Gas_PPM_12000kWh!L163</f>
        <v>5.2362139054027264</v>
      </c>
      <c r="Y34" s="88">
        <f>Gas_PPM_12000kWh!M163</f>
        <v>5.5715881965402101</v>
      </c>
      <c r="Z34" s="88">
        <f>Gas_PPM_12000kWh!N163</f>
        <v>6.0012097603937908</v>
      </c>
      <c r="AA34" s="88">
        <f>Gas_PPM_12000kWh!Q163</f>
        <v>6.6289939122467301</v>
      </c>
      <c r="AB34" s="88">
        <f>Gas_PPM_12000kWh!R163</f>
        <v>5.8926933886112653</v>
      </c>
      <c r="AC34" s="88">
        <f>Gas_PPM_12000kWh!S163</f>
        <v>5.6159891669344466</v>
      </c>
      <c r="AD34" s="88">
        <f>Gas_PPM_12000kWh!T163</f>
        <v>4.6808149475639684</v>
      </c>
      <c r="AE34" s="94"/>
      <c r="AF34" s="90" t="s">
        <v>139</v>
      </c>
      <c r="AG34" s="88">
        <f t="shared" si="10"/>
        <v>10.859889443929383</v>
      </c>
      <c r="AH34" s="88">
        <f t="shared" si="11"/>
        <v>10.761829363594764</v>
      </c>
      <c r="AI34" s="88">
        <f t="shared" si="12"/>
        <v>11.743102715626744</v>
      </c>
      <c r="AJ34" s="88">
        <f t="shared" si="13"/>
        <v>12.438628219814934</v>
      </c>
      <c r="AK34" s="88">
        <f t="shared" si="14"/>
        <v>13.863445592618202</v>
      </c>
      <c r="AL34" s="88">
        <f t="shared" si="15"/>
        <v>12.805166492643533</v>
      </c>
      <c r="AM34" s="88">
        <f t="shared" si="16"/>
        <v>12.548299156623244</v>
      </c>
      <c r="AN34" s="88">
        <f t="shared" si="17"/>
        <v>11.212829325069965</v>
      </c>
      <c r="AO34" s="89"/>
    </row>
    <row r="35" spans="2:41" s="74" customFormat="1" ht="10.5" customHeight="1">
      <c r="B35" s="87" t="s">
        <v>140</v>
      </c>
      <c r="C35" s="88">
        <f>ElecSingle_PPM_3100kWh!K164</f>
        <v>524.46975943834934</v>
      </c>
      <c r="D35" s="88">
        <f>ElecSingle_PPM_3100kWh!L164</f>
        <v>518.76977706939238</v>
      </c>
      <c r="E35" s="88">
        <f>ElecSingle_PPM_3100kWh!M164</f>
        <v>559.37263084402946</v>
      </c>
      <c r="F35" s="88">
        <f>ElecSingle_PPM_3100kWh!N164</f>
        <v>577.40601559760546</v>
      </c>
      <c r="G35" s="88">
        <f>ElecSingle_PPM_3100kWh!Q164</f>
        <v>639.87362716022903</v>
      </c>
      <c r="H35" s="88">
        <f>ElecSingle_PPM_3100kWh!R164</f>
        <v>619.28152099204578</v>
      </c>
      <c r="I35" s="88">
        <f>ElecSingle_PPM_3100kWh!S164</f>
        <v>620.93834037658019</v>
      </c>
      <c r="J35" s="88">
        <f>ElecSingle_PPM_3100kWh!T164</f>
        <v>596.68209789031425</v>
      </c>
      <c r="K35" s="93"/>
      <c r="L35" s="87" t="s">
        <v>140</v>
      </c>
      <c r="M35" s="88">
        <f>ElecMulti_PPM_4200kWh!K164</f>
        <v>627.49888305832553</v>
      </c>
      <c r="N35" s="88">
        <f>ElecMulti_PPM_4200kWh!L164</f>
        <v>619.68503952727065</v>
      </c>
      <c r="O35" s="88">
        <f>ElecMulti_PPM_4200kWh!M164</f>
        <v>680.78577770313302</v>
      </c>
      <c r="P35" s="88">
        <f>ElecMulti_PPM_4200kWh!N164</f>
        <v>705.94255208346021</v>
      </c>
      <c r="Q35" s="88">
        <f>ElecMulti_PPM_4200kWh!Q164</f>
        <v>786.06623788800505</v>
      </c>
      <c r="R35" s="88">
        <f>ElecMulti_PPM_4200kWh!R164</f>
        <v>756.83873843669755</v>
      </c>
      <c r="S35" s="88">
        <f>ElecMulti_PPM_4200kWh!S164</f>
        <v>757.35465569797304</v>
      </c>
      <c r="T35" s="88">
        <f>ElecMulti_PPM_4200kWh!T164</f>
        <v>721.59737168420929</v>
      </c>
      <c r="V35" s="87" t="s">
        <v>140</v>
      </c>
      <c r="W35" s="88">
        <f>Gas_PPM_12000kWh!K164</f>
        <v>485.52100190910471</v>
      </c>
      <c r="X35" s="88">
        <f>Gas_PPM_12000kWh!L164</f>
        <v>485.3402140766251</v>
      </c>
      <c r="Y35" s="88">
        <f>Gas_PPM_12000kWh!M164</f>
        <v>512.38847746389854</v>
      </c>
      <c r="Z35" s="88">
        <f>Gas_PPM_12000kWh!N164</f>
        <v>542.23382990970936</v>
      </c>
      <c r="AA35" s="88">
        <f>Gas_PPM_12000kWh!Q164</f>
        <v>591.1429179882</v>
      </c>
      <c r="AB35" s="88">
        <f>Gas_PPM_12000kWh!R164</f>
        <v>539.6723009855948</v>
      </c>
      <c r="AC35" s="88">
        <f>Gas_PPM_12000kWh!S164</f>
        <v>521.44113719229779</v>
      </c>
      <c r="AD35" s="88">
        <f>Gas_PPM_12000kWh!T164</f>
        <v>453.96830550627595</v>
      </c>
      <c r="AE35" s="93"/>
      <c r="AF35" s="87" t="s">
        <v>140</v>
      </c>
      <c r="AG35" s="88">
        <f t="shared" si="10"/>
        <v>1009.9907613474541</v>
      </c>
      <c r="AH35" s="88">
        <f t="shared" si="11"/>
        <v>1004.1099911460175</v>
      </c>
      <c r="AI35" s="88">
        <f t="shared" si="12"/>
        <v>1071.761108307928</v>
      </c>
      <c r="AJ35" s="88">
        <f t="shared" si="13"/>
        <v>1119.6398455073149</v>
      </c>
      <c r="AK35" s="88">
        <f t="shared" si="14"/>
        <v>1231.016545148429</v>
      </c>
      <c r="AL35" s="88">
        <f t="shared" si="15"/>
        <v>1158.9538219776405</v>
      </c>
      <c r="AM35" s="88">
        <f t="shared" si="16"/>
        <v>1142.379477568878</v>
      </c>
      <c r="AN35" s="88">
        <f t="shared" si="17"/>
        <v>1050.6504033965903</v>
      </c>
      <c r="AO35" s="89"/>
    </row>
    <row r="36" spans="2:41">
      <c r="AF36" s="87" t="s">
        <v>141</v>
      </c>
      <c r="AG36" s="88">
        <f t="shared" ref="AG36:AL36" si="18">AG35*1.05</f>
        <v>1060.4902994148267</v>
      </c>
      <c r="AH36" s="88">
        <f t="shared" si="18"/>
        <v>1054.3154907033183</v>
      </c>
      <c r="AI36" s="88">
        <f t="shared" si="18"/>
        <v>1125.3491637233244</v>
      </c>
      <c r="AJ36" s="88">
        <f t="shared" si="18"/>
        <v>1175.6218377826808</v>
      </c>
      <c r="AK36" s="88">
        <f t="shared" si="18"/>
        <v>1292.5673724058506</v>
      </c>
      <c r="AL36" s="88">
        <f t="shared" si="18"/>
        <v>1216.9015130765226</v>
      </c>
      <c r="AM36" s="88">
        <f t="shared" ref="AM36:AN36" si="19">AM35*1.05</f>
        <v>1199.4984514473219</v>
      </c>
      <c r="AN36" s="88">
        <f t="shared" si="19"/>
        <v>1103.1829235664197</v>
      </c>
      <c r="AO36" s="95"/>
    </row>
    <row r="37" spans="2:41" s="72" customFormat="1" ht="10.5" customHeight="1">
      <c r="B37" s="73" t="s">
        <v>143</v>
      </c>
    </row>
    <row r="38" spans="2:41">
      <c r="B38" s="96"/>
    </row>
    <row r="39" spans="2:41">
      <c r="B39" s="97" t="s">
        <v>144</v>
      </c>
      <c r="AF39" s="86"/>
      <c r="AG39" s="86"/>
      <c r="AH39" s="86"/>
      <c r="AI39" s="86"/>
      <c r="AJ39" s="86"/>
      <c r="AK39" s="86"/>
      <c r="AL39" s="86"/>
      <c r="AM39" s="86"/>
      <c r="AN39" s="86"/>
    </row>
    <row r="40" spans="2:41"/>
    <row r="41" spans="2:41">
      <c r="B41" s="361" t="s">
        <v>145</v>
      </c>
      <c r="C41" s="361"/>
      <c r="D41" s="98" t="s">
        <v>146</v>
      </c>
      <c r="E41" s="98" t="s">
        <v>147</v>
      </c>
      <c r="AF41" s="95"/>
      <c r="AG41" s="95"/>
      <c r="AH41" s="95"/>
      <c r="AI41" s="95"/>
      <c r="AJ41" s="95"/>
      <c r="AK41" s="95"/>
      <c r="AL41" s="95"/>
      <c r="AM41" s="95"/>
      <c r="AN41" s="95"/>
    </row>
    <row r="42" spans="2:41">
      <c r="B42" s="362" t="s">
        <v>148</v>
      </c>
      <c r="C42" s="362"/>
      <c r="D42" s="99">
        <v>0.43239827522563951</v>
      </c>
      <c r="E42" s="99">
        <v>0.56760172477436055</v>
      </c>
    </row>
    <row r="43" spans="2:41">
      <c r="B43" s="362" t="s">
        <v>149</v>
      </c>
      <c r="C43" s="362"/>
      <c r="D43" s="99">
        <v>0.39487128143182382</v>
      </c>
      <c r="E43" s="99">
        <v>0.60512871856817618</v>
      </c>
    </row>
    <row r="44" spans="2:41">
      <c r="B44" s="363" t="s">
        <v>77</v>
      </c>
      <c r="C44" s="363"/>
      <c r="D44" s="99">
        <v>0.24711723243957096</v>
      </c>
      <c r="E44" s="99">
        <v>0.75288276692031531</v>
      </c>
    </row>
    <row r="45" spans="2:41">
      <c r="B45" s="100"/>
      <c r="C45" s="101"/>
      <c r="D45" s="101"/>
    </row>
    <row r="46" spans="2:41" ht="11.65" thickBot="1">
      <c r="B46" s="100"/>
      <c r="C46" s="101"/>
      <c r="D46" s="101"/>
    </row>
    <row r="47" spans="2:41" ht="12.5" customHeight="1" thickBot="1">
      <c r="B47" s="368"/>
      <c r="C47" s="368"/>
      <c r="D47" s="368"/>
      <c r="E47" s="369" t="s">
        <v>125</v>
      </c>
      <c r="F47" s="370"/>
      <c r="G47" s="370"/>
      <c r="H47" s="371"/>
      <c r="I47" s="369" t="s">
        <v>142</v>
      </c>
      <c r="J47" s="380"/>
      <c r="K47" s="335"/>
      <c r="L47" s="335"/>
      <c r="M47" s="102"/>
      <c r="O47" s="103"/>
      <c r="P47" s="103"/>
      <c r="Q47" s="103"/>
      <c r="R47" s="103"/>
      <c r="S47" s="103"/>
      <c r="T47" s="103"/>
      <c r="U47" s="104"/>
      <c r="V47" s="104"/>
      <c r="W47" s="104"/>
      <c r="X47" s="104"/>
      <c r="Y47" s="104"/>
      <c r="Z47" s="104"/>
      <c r="AA47" s="104"/>
      <c r="AB47" s="104"/>
      <c r="AC47" s="104"/>
      <c r="AD47" s="104"/>
      <c r="AE47" s="104"/>
      <c r="AF47" s="104"/>
      <c r="AG47" s="104"/>
    </row>
    <row r="48" spans="2:41" ht="12.5" customHeight="1" thickBot="1">
      <c r="B48" s="368"/>
      <c r="C48" s="368"/>
      <c r="D48" s="368"/>
      <c r="E48" s="372" t="s">
        <v>150</v>
      </c>
      <c r="F48" s="372"/>
      <c r="G48" s="373" t="s">
        <v>77</v>
      </c>
      <c r="H48" s="373" t="s">
        <v>151</v>
      </c>
      <c r="I48" s="377" t="s">
        <v>150</v>
      </c>
      <c r="J48" s="378"/>
      <c r="K48" s="373" t="s">
        <v>77</v>
      </c>
      <c r="L48" s="379" t="s">
        <v>151</v>
      </c>
      <c r="M48" s="105"/>
      <c r="O48" s="103"/>
      <c r="P48" s="103"/>
      <c r="Q48" s="103"/>
      <c r="R48" s="103"/>
      <c r="S48" s="103"/>
      <c r="T48" s="103"/>
      <c r="U48" s="104"/>
      <c r="V48" s="104"/>
      <c r="W48" s="104"/>
      <c r="X48" s="103"/>
      <c r="Y48" s="103"/>
      <c r="Z48" s="103"/>
      <c r="AA48" s="104"/>
      <c r="AB48" s="104"/>
      <c r="AC48" s="104"/>
      <c r="AD48" s="104"/>
      <c r="AE48" s="103"/>
      <c r="AF48" s="103"/>
      <c r="AG48" s="103"/>
    </row>
    <row r="49" spans="2:33" ht="11.65" thickBot="1">
      <c r="B49" s="368"/>
      <c r="C49" s="368"/>
      <c r="D49" s="368"/>
      <c r="E49" s="106" t="s">
        <v>152</v>
      </c>
      <c r="F49" s="106" t="s">
        <v>153</v>
      </c>
      <c r="G49" s="373"/>
      <c r="H49" s="373"/>
      <c r="I49" s="106" t="s">
        <v>152</v>
      </c>
      <c r="J49" s="106" t="s">
        <v>153</v>
      </c>
      <c r="K49" s="373"/>
      <c r="L49" s="379"/>
      <c r="M49" s="105"/>
      <c r="O49" s="103"/>
      <c r="P49" s="103"/>
      <c r="Q49" s="103"/>
      <c r="R49" s="103"/>
      <c r="S49" s="103"/>
      <c r="T49" s="103"/>
      <c r="U49" s="107"/>
      <c r="V49" s="107"/>
      <c r="W49" s="107"/>
      <c r="X49" s="103"/>
      <c r="Y49" s="103"/>
      <c r="Z49" s="103"/>
      <c r="AA49" s="107"/>
      <c r="AB49" s="107"/>
      <c r="AC49" s="107"/>
      <c r="AD49" s="107"/>
      <c r="AE49" s="103"/>
      <c r="AF49" s="103"/>
      <c r="AG49" s="103"/>
    </row>
    <row r="50" spans="2:33" ht="12.75" customHeight="1">
      <c r="B50" s="127" t="s">
        <v>154</v>
      </c>
      <c r="C50" s="374"/>
      <c r="D50" s="375"/>
      <c r="E50" s="375"/>
      <c r="F50" s="375"/>
      <c r="G50" s="375"/>
      <c r="H50" s="375"/>
      <c r="I50" s="375"/>
      <c r="J50" s="375"/>
      <c r="K50" s="375"/>
      <c r="L50" s="376"/>
      <c r="M50" s="108"/>
      <c r="O50" s="109"/>
      <c r="P50" s="109"/>
      <c r="Q50" s="109"/>
      <c r="R50" s="109"/>
      <c r="S50" s="109"/>
      <c r="T50" s="109"/>
      <c r="U50" s="109"/>
      <c r="V50" s="109"/>
      <c r="W50" s="109"/>
      <c r="X50" s="109"/>
      <c r="Y50" s="109"/>
      <c r="Z50" s="109"/>
      <c r="AA50" s="109"/>
      <c r="AB50" s="109"/>
      <c r="AC50" s="109"/>
      <c r="AD50" s="109"/>
      <c r="AE50" s="109"/>
      <c r="AF50" s="109"/>
      <c r="AG50" s="109"/>
    </row>
    <row r="51" spans="2:33" ht="11.25" customHeight="1">
      <c r="B51" s="366" t="s">
        <v>155</v>
      </c>
      <c r="C51" s="367" t="s">
        <v>156</v>
      </c>
      <c r="D51" s="367"/>
      <c r="E51" s="110"/>
      <c r="F51" s="110"/>
      <c r="G51" s="110"/>
      <c r="H51" s="110"/>
      <c r="I51" s="110">
        <f>'3a_DF'!J47</f>
        <v>166.29564018045022</v>
      </c>
      <c r="J51" s="110">
        <f>'3a_DF'!J48</f>
        <v>225.91439154720877</v>
      </c>
      <c r="K51" s="110">
        <f>'3a_DF'!J49</f>
        <v>199.47504466602001</v>
      </c>
      <c r="L51" s="111">
        <f t="shared" ref="L51:L62" si="20">I51+K51</f>
        <v>365.7706848464702</v>
      </c>
      <c r="M51" s="112"/>
      <c r="O51" s="113"/>
      <c r="P51" s="113"/>
      <c r="Q51" s="114"/>
      <c r="R51" s="114"/>
      <c r="S51" s="114"/>
      <c r="T51" s="114"/>
      <c r="U51" s="112"/>
      <c r="V51" s="112"/>
      <c r="W51" s="112"/>
      <c r="X51" s="112"/>
      <c r="Y51" s="112"/>
      <c r="Z51" s="112"/>
      <c r="AA51" s="112"/>
      <c r="AB51" s="112"/>
      <c r="AC51" s="112"/>
      <c r="AD51" s="112"/>
      <c r="AE51" s="112"/>
      <c r="AF51" s="112"/>
      <c r="AG51" s="112"/>
    </row>
    <row r="52" spans="2:33">
      <c r="B52" s="366"/>
      <c r="C52" s="365" t="s">
        <v>133</v>
      </c>
      <c r="D52" s="365"/>
      <c r="E52" s="115"/>
      <c r="F52" s="115"/>
      <c r="G52" s="115"/>
      <c r="H52" s="115"/>
      <c r="I52" s="115">
        <f>'3b_CM'!I47</f>
        <v>3.4060828489830097</v>
      </c>
      <c r="J52" s="115">
        <f>'3b_CM'!I48</f>
        <v>3.6289707186326705</v>
      </c>
      <c r="K52" s="115"/>
      <c r="L52" s="116">
        <f t="shared" si="20"/>
        <v>3.4060828489830097</v>
      </c>
      <c r="M52" s="112"/>
      <c r="O52" s="113"/>
      <c r="P52" s="113"/>
      <c r="Q52" s="114"/>
      <c r="R52" s="114"/>
      <c r="S52" s="114"/>
      <c r="T52" s="114"/>
      <c r="U52" s="112"/>
      <c r="V52" s="112"/>
      <c r="W52" s="112"/>
      <c r="X52" s="112"/>
      <c r="Y52" s="112"/>
      <c r="Z52" s="112"/>
      <c r="AA52" s="112"/>
      <c r="AB52" s="112"/>
      <c r="AC52" s="112"/>
      <c r="AD52" s="112"/>
      <c r="AE52" s="112"/>
      <c r="AF52" s="112"/>
      <c r="AG52" s="112"/>
    </row>
    <row r="53" spans="2:33">
      <c r="B53" s="364" t="s">
        <v>157</v>
      </c>
      <c r="C53" s="365" t="s">
        <v>158</v>
      </c>
      <c r="D53" s="365"/>
      <c r="E53" s="115"/>
      <c r="F53" s="115"/>
      <c r="G53" s="115"/>
      <c r="H53" s="115"/>
      <c r="I53" s="115">
        <f>'3c_PC'!I71</f>
        <v>57.788612295619139</v>
      </c>
      <c r="J53" s="115">
        <f>'3c_PC'!I78</f>
        <v>78.294515797066808</v>
      </c>
      <c r="K53" s="115"/>
      <c r="L53" s="116">
        <f t="shared" si="20"/>
        <v>57.788612295619139</v>
      </c>
      <c r="M53" s="112"/>
      <c r="O53" s="113"/>
      <c r="P53" s="113"/>
      <c r="Q53" s="114"/>
      <c r="R53" s="114"/>
      <c r="S53" s="114"/>
      <c r="T53" s="114"/>
      <c r="U53" s="112"/>
      <c r="V53" s="112"/>
      <c r="W53" s="112"/>
      <c r="X53" s="112"/>
      <c r="Y53" s="112"/>
      <c r="Z53" s="112"/>
      <c r="AA53" s="112"/>
      <c r="AB53" s="112"/>
      <c r="AC53" s="112"/>
      <c r="AD53" s="112"/>
      <c r="AE53" s="112"/>
      <c r="AF53" s="112"/>
      <c r="AG53" s="112"/>
    </row>
    <row r="54" spans="2:33">
      <c r="B54" s="364"/>
      <c r="C54" s="365" t="s">
        <v>159</v>
      </c>
      <c r="D54" s="365"/>
      <c r="E54" s="115"/>
      <c r="F54" s="115"/>
      <c r="G54" s="115"/>
      <c r="H54" s="115"/>
      <c r="I54" s="115">
        <f>'3c_PC'!I72</f>
        <v>8.3250055785085859</v>
      </c>
      <c r="J54" s="115">
        <f>'3c_PC'!I79</f>
        <v>11.491036016875723</v>
      </c>
      <c r="K54" s="115"/>
      <c r="L54" s="116">
        <f t="shared" si="20"/>
        <v>8.3250055785085859</v>
      </c>
      <c r="M54" s="112"/>
      <c r="O54" s="113"/>
      <c r="P54" s="113"/>
      <c r="Q54" s="114"/>
      <c r="R54" s="114"/>
      <c r="S54" s="114"/>
      <c r="T54" s="114"/>
      <c r="U54" s="112"/>
      <c r="V54" s="112"/>
      <c r="W54" s="112"/>
      <c r="X54" s="112"/>
      <c r="Y54" s="112"/>
      <c r="Z54" s="112"/>
      <c r="AA54" s="112"/>
      <c r="AB54" s="112"/>
      <c r="AC54" s="112"/>
      <c r="AD54" s="112"/>
      <c r="AE54" s="112"/>
      <c r="AF54" s="112"/>
      <c r="AG54" s="112"/>
    </row>
    <row r="55" spans="2:33">
      <c r="B55" s="364"/>
      <c r="C55" s="365" t="s">
        <v>160</v>
      </c>
      <c r="D55" s="365"/>
      <c r="E55" s="115"/>
      <c r="F55" s="115"/>
      <c r="G55" s="115"/>
      <c r="H55" s="115"/>
      <c r="I55" s="115">
        <f>'3c_PC'!I73</f>
        <v>14.38921237332776</v>
      </c>
      <c r="J55" s="115">
        <f>'3c_PC'!I80</f>
        <v>19.511538854455289</v>
      </c>
      <c r="K55" s="115"/>
      <c r="L55" s="116">
        <f t="shared" si="20"/>
        <v>14.38921237332776</v>
      </c>
      <c r="M55" s="112"/>
      <c r="O55" s="113"/>
      <c r="P55" s="113"/>
      <c r="Q55" s="114"/>
      <c r="R55" s="114"/>
      <c r="S55" s="114"/>
      <c r="T55" s="114"/>
      <c r="U55" s="112"/>
      <c r="V55" s="112"/>
      <c r="W55" s="112"/>
      <c r="X55" s="112"/>
      <c r="Y55" s="112"/>
      <c r="Z55" s="112"/>
      <c r="AA55" s="112"/>
      <c r="AB55" s="112"/>
      <c r="AC55" s="112"/>
      <c r="AD55" s="112"/>
      <c r="AE55" s="112"/>
      <c r="AF55" s="112"/>
      <c r="AG55" s="112"/>
    </row>
    <row r="56" spans="2:33">
      <c r="B56" s="364"/>
      <c r="C56" s="365" t="s">
        <v>161</v>
      </c>
      <c r="D56" s="365"/>
      <c r="E56" s="115"/>
      <c r="F56" s="115"/>
      <c r="G56" s="115"/>
      <c r="H56" s="115"/>
      <c r="I56" s="115">
        <f>'3c_PC'!I74</f>
        <v>9.4283615533623824</v>
      </c>
      <c r="J56" s="115">
        <f>'3c_PC'!I81</f>
        <v>12.77390920132968</v>
      </c>
      <c r="K56" s="115">
        <f>'3c_PC'!I85</f>
        <v>12.406794332085205</v>
      </c>
      <c r="L56" s="116">
        <f t="shared" si="20"/>
        <v>21.835155885447588</v>
      </c>
      <c r="M56" s="112"/>
      <c r="O56" s="113"/>
      <c r="P56" s="113"/>
      <c r="Q56" s="114"/>
      <c r="R56" s="114"/>
      <c r="S56" s="114"/>
      <c r="T56" s="114"/>
      <c r="U56" s="112"/>
      <c r="V56" s="112"/>
      <c r="W56" s="112"/>
      <c r="X56" s="112"/>
      <c r="Y56" s="112"/>
      <c r="Z56" s="112"/>
      <c r="AA56" s="112"/>
      <c r="AB56" s="112"/>
      <c r="AC56" s="112"/>
      <c r="AD56" s="112"/>
      <c r="AE56" s="112"/>
      <c r="AF56" s="112"/>
      <c r="AG56" s="112"/>
    </row>
    <row r="57" spans="2:33">
      <c r="B57" s="364"/>
      <c r="C57" s="365" t="s">
        <v>162</v>
      </c>
      <c r="D57" s="365"/>
      <c r="E57" s="115">
        <f>'3c_PC'!I75</f>
        <v>6.6995028867368625</v>
      </c>
      <c r="F57" s="115">
        <f>'3c_PC'!I82</f>
        <v>6.6995028867368607</v>
      </c>
      <c r="G57" s="115">
        <f>'3c_PC'!I86</f>
        <v>6.6995028824484173</v>
      </c>
      <c r="H57" s="115">
        <f>E57+G57</f>
        <v>13.39900576918528</v>
      </c>
      <c r="I57" s="115">
        <f>'3c_PC'!I75</f>
        <v>6.6995028867368625</v>
      </c>
      <c r="J57" s="115">
        <f>'3c_PC'!I82</f>
        <v>6.6995028867368607</v>
      </c>
      <c r="K57" s="115">
        <f>'3c_PC'!I86</f>
        <v>6.6995028824484173</v>
      </c>
      <c r="L57" s="116">
        <f t="shared" si="20"/>
        <v>13.39900576918528</v>
      </c>
      <c r="M57" s="112"/>
      <c r="O57" s="113"/>
      <c r="P57" s="113"/>
      <c r="Q57" s="114"/>
      <c r="R57" s="114"/>
      <c r="S57" s="114"/>
      <c r="T57" s="114"/>
      <c r="U57" s="112"/>
      <c r="V57" s="112"/>
      <c r="W57" s="112"/>
      <c r="X57" s="112"/>
      <c r="Y57" s="112"/>
      <c r="Z57" s="112"/>
      <c r="AA57" s="112"/>
      <c r="AB57" s="112"/>
      <c r="AC57" s="112"/>
      <c r="AD57" s="112"/>
      <c r="AE57" s="112"/>
      <c r="AF57" s="112"/>
      <c r="AG57" s="112"/>
    </row>
    <row r="58" spans="2:33">
      <c r="B58" s="364"/>
      <c r="C58" s="365" t="s">
        <v>163</v>
      </c>
      <c r="D58" s="365"/>
      <c r="E58" s="115"/>
      <c r="F58" s="115"/>
      <c r="G58" s="115"/>
      <c r="H58" s="115"/>
      <c r="I58" s="115">
        <f>'3c_PC'!I76</f>
        <v>0.78096913824533987</v>
      </c>
      <c r="J58" s="115">
        <f>'3c_PC'!I83</f>
        <v>1.0558090067924109</v>
      </c>
      <c r="K58" s="115"/>
      <c r="L58" s="116">
        <f t="shared" si="20"/>
        <v>0.78096913824533987</v>
      </c>
      <c r="M58" s="112"/>
      <c r="O58" s="113"/>
      <c r="P58" s="113"/>
      <c r="Q58" s="114"/>
      <c r="R58" s="114"/>
      <c r="S58" s="114"/>
      <c r="T58" s="114"/>
      <c r="U58" s="112"/>
      <c r="V58" s="112"/>
      <c r="W58" s="112"/>
      <c r="X58" s="112"/>
      <c r="Y58" s="112"/>
      <c r="Z58" s="112"/>
      <c r="AA58" s="112"/>
      <c r="AB58" s="112"/>
      <c r="AC58" s="112"/>
      <c r="AD58" s="112"/>
      <c r="AE58" s="112"/>
      <c r="AF58" s="112"/>
      <c r="AG58" s="112"/>
    </row>
    <row r="59" spans="2:33">
      <c r="B59" s="364" t="s">
        <v>164</v>
      </c>
      <c r="C59" s="365" t="s">
        <v>165</v>
      </c>
      <c r="D59" s="365"/>
      <c r="E59" s="115"/>
      <c r="F59" s="115"/>
      <c r="G59" s="115"/>
      <c r="H59" s="115"/>
      <c r="I59" s="115">
        <f>'3d_NC-Elec'!J76</f>
        <v>37.266776894086618</v>
      </c>
      <c r="J59" s="115">
        <f>'3d_NC-Elec'!J80</f>
        <v>40.076480384526562</v>
      </c>
      <c r="K59" s="115">
        <f>'3e_NC-Gas'!I64</f>
        <v>8.8078470890364855</v>
      </c>
      <c r="L59" s="116">
        <f t="shared" si="20"/>
        <v>46.074623983123104</v>
      </c>
      <c r="M59" s="112"/>
      <c r="O59" s="113"/>
      <c r="P59" s="113"/>
      <c r="Q59" s="114"/>
      <c r="R59" s="114"/>
      <c r="S59" s="114"/>
      <c r="T59" s="114"/>
      <c r="U59" s="112"/>
      <c r="V59" s="112"/>
      <c r="W59" s="112"/>
      <c r="X59" s="112"/>
      <c r="Y59" s="112"/>
      <c r="Z59" s="112"/>
      <c r="AA59" s="112"/>
      <c r="AB59" s="112"/>
      <c r="AC59" s="112"/>
      <c r="AD59" s="112"/>
      <c r="AE59" s="112"/>
      <c r="AF59" s="112"/>
      <c r="AG59" s="112"/>
    </row>
    <row r="60" spans="2:33">
      <c r="B60" s="364"/>
      <c r="C60" s="365" t="s">
        <v>166</v>
      </c>
      <c r="D60" s="365"/>
      <c r="E60" s="115">
        <f>AVERAGE('3d_NC-Elec'!L14:L27)*D42+AVERAGE('3d_NC-Elec'!M14:M27)*E42</f>
        <v>16.43282142857143</v>
      </c>
      <c r="F60" s="115">
        <f>AVERAGE('3d_NC-Elec'!L42:L55)*D43+AVERAGE('3d_NC-Elec'!M42:M55)*E43</f>
        <v>16.43282142857143</v>
      </c>
      <c r="G60" s="115"/>
      <c r="H60" s="115">
        <f>E60+G60</f>
        <v>16.43282142857143</v>
      </c>
      <c r="I60" s="115">
        <f>'3d_NC-Elec'!J77</f>
        <v>89.836392857142869</v>
      </c>
      <c r="J60" s="115">
        <f>'3d_NC-Elec'!J81</f>
        <v>89.990721428571433</v>
      </c>
      <c r="K60" s="115">
        <f>'3e_NC-Gas'!I65</f>
        <v>113.64976693430289</v>
      </c>
      <c r="L60" s="116">
        <f t="shared" si="20"/>
        <v>203.48615979144574</v>
      </c>
      <c r="M60" s="112"/>
      <c r="O60" s="113"/>
      <c r="P60" s="113"/>
      <c r="Q60" s="114"/>
      <c r="R60" s="114"/>
      <c r="S60" s="114"/>
      <c r="T60" s="114"/>
      <c r="U60" s="112"/>
      <c r="V60" s="112"/>
      <c r="W60" s="112"/>
      <c r="X60" s="112"/>
      <c r="Y60" s="112"/>
      <c r="Z60" s="112"/>
      <c r="AA60" s="112"/>
      <c r="AB60" s="112"/>
      <c r="AC60" s="112"/>
      <c r="AD60" s="112"/>
      <c r="AE60" s="112"/>
      <c r="AF60" s="112"/>
      <c r="AG60" s="112"/>
    </row>
    <row r="61" spans="2:33">
      <c r="B61" s="364"/>
      <c r="C61" s="365" t="s">
        <v>167</v>
      </c>
      <c r="D61" s="365"/>
      <c r="E61" s="115"/>
      <c r="F61" s="115"/>
      <c r="G61" s="115"/>
      <c r="H61" s="115"/>
      <c r="I61" s="115">
        <f>'3d_NC-Elec'!J78</f>
        <v>8.3487865809847772</v>
      </c>
      <c r="J61" s="115">
        <f>'3d_NC-Elec'!J82</f>
        <v>11.340467739459509</v>
      </c>
      <c r="K61" s="115"/>
      <c r="L61" s="116">
        <f t="shared" si="20"/>
        <v>8.3487865809847772</v>
      </c>
      <c r="M61" s="112"/>
      <c r="O61" s="113"/>
      <c r="P61" s="113"/>
      <c r="Q61" s="114"/>
      <c r="R61" s="114"/>
      <c r="S61" s="114"/>
      <c r="T61" s="114"/>
      <c r="U61" s="112"/>
      <c r="V61" s="112"/>
      <c r="W61" s="112"/>
      <c r="X61" s="112"/>
      <c r="Y61" s="112"/>
      <c r="Z61" s="112"/>
      <c r="AA61" s="112"/>
      <c r="AB61" s="112"/>
      <c r="AC61" s="112"/>
      <c r="AD61" s="112"/>
      <c r="AE61" s="112"/>
      <c r="AF61" s="112"/>
      <c r="AG61" s="112"/>
    </row>
    <row r="62" spans="2:33" ht="11.65" thickBot="1">
      <c r="B62" s="384" t="s">
        <v>168</v>
      </c>
      <c r="C62" s="384"/>
      <c r="D62" s="384"/>
      <c r="E62" s="117">
        <f>ElecSingle_PPM_Nil!K159*$D$42+ElecSingle_PPM_Nil!L159*$E$42+ElecSingle_PPM_Nil!K160*$D$42+ElecSingle_PPM_Nil!L160*$E$42</f>
        <v>39.876785477437927</v>
      </c>
      <c r="F62" s="117">
        <f>ElecMulti_PPM_Nil!K159*$D$43+ElecMulti_PPM_Nil!L159*$E$43+ElecMulti_PPM_Nil!K160*$D$43+ElecMulti_PPM_Nil!L160*$E$43</f>
        <v>40.161266863348708</v>
      </c>
      <c r="G62" s="117">
        <f>Gas_PPM_Nil!K159*$D$44+Gas_PPM_Nil!L159*$E$44+Gas_PPM_Nil!K160*$D$44+Gas_PPM_Nil!L160*$E$44</f>
        <v>65.48936845994632</v>
      </c>
      <c r="H62" s="117">
        <f>E62+G62</f>
        <v>105.36615393738424</v>
      </c>
      <c r="I62" s="117">
        <f>ElecSingle_PPM_3100kWh!K159*$D$42+ElecSingle_PPM_3100kWh!L159*$E$42+ElecSingle_PPM_3100kWh!K160*$D$42+ElecSingle_PPM_3100kWh!L160*$E$42</f>
        <v>78.721247782669408</v>
      </c>
      <c r="J62" s="117">
        <f>ElecMulti_PPM_4200kWh!K159*$D$43+ElecMulti_PPM_4200kWh!L159*$E$43+ElecMulti_PPM_4200kWh!K160*$D$43+ElecMulti_PPM_4200kWh!L160*$E$43</f>
        <v>78.751478724461009</v>
      </c>
      <c r="K62" s="117">
        <f>Gas_PPM_12000kWh!K159*$D$44+Gas_PPM_12000kWh!L159*$E$44+Gas_PPM_12000kWh!K160*$D$44+Gas_PPM_12000kWh!L160*$E$44</f>
        <v>89.94464316374092</v>
      </c>
      <c r="L62" s="118">
        <f t="shared" si="20"/>
        <v>168.66589094641034</v>
      </c>
      <c r="M62" s="112"/>
      <c r="O62" s="113"/>
      <c r="P62" s="113"/>
      <c r="Q62" s="113"/>
      <c r="R62" s="113"/>
      <c r="S62" s="113"/>
      <c r="T62" s="113"/>
      <c r="U62" s="112"/>
      <c r="V62" s="112"/>
      <c r="W62" s="112"/>
      <c r="X62" s="112"/>
      <c r="Y62" s="112"/>
      <c r="Z62" s="112"/>
      <c r="AA62" s="112"/>
      <c r="AB62" s="112"/>
      <c r="AC62" s="112"/>
      <c r="AD62" s="112"/>
      <c r="AE62" s="112"/>
      <c r="AF62" s="112"/>
      <c r="AG62" s="112"/>
    </row>
    <row r="63" spans="2:33" ht="13.5" customHeight="1" thickBot="1">
      <c r="B63" s="128" t="s">
        <v>169</v>
      </c>
      <c r="C63" s="381"/>
      <c r="D63" s="382"/>
      <c r="E63" s="382"/>
      <c r="F63" s="382"/>
      <c r="G63" s="382"/>
      <c r="H63" s="382"/>
      <c r="I63" s="382"/>
      <c r="J63" s="382"/>
      <c r="K63" s="382"/>
      <c r="L63" s="383"/>
      <c r="M63" s="108"/>
      <c r="O63" s="109"/>
      <c r="P63" s="109"/>
      <c r="Q63" s="109"/>
      <c r="R63" s="109"/>
      <c r="S63" s="109"/>
      <c r="T63" s="109"/>
      <c r="U63" s="109"/>
      <c r="V63" s="109"/>
      <c r="W63" s="109"/>
      <c r="X63" s="109"/>
      <c r="Y63" s="109"/>
      <c r="Z63" s="109"/>
      <c r="AA63" s="109"/>
      <c r="AB63" s="109"/>
      <c r="AC63" s="109"/>
      <c r="AD63" s="109"/>
      <c r="AE63" s="109"/>
      <c r="AF63" s="109"/>
      <c r="AG63" s="109"/>
    </row>
    <row r="64" spans="2:33" ht="11.25" customHeight="1">
      <c r="B64" s="386" t="s">
        <v>170</v>
      </c>
      <c r="C64" s="386"/>
      <c r="D64" s="386"/>
      <c r="E64" s="119">
        <f>ElecSingle_PPM_Nil!K161*$D$42+ElecSingle_PPM_Nil!L161*$E$42</f>
        <v>24.583419564207304</v>
      </c>
      <c r="F64" s="119">
        <f>ElecMulti_PPM_Nil!K161*$D$43+ElecMulti_PPM_Nil!L161*$E$43</f>
        <v>24.595070322483252</v>
      </c>
      <c r="G64" s="119">
        <f>Gas_PPM_Nil!K161*$D$44+Gas_PPM_Nil!L161*$E$44</f>
        <v>40.041531614218592</v>
      </c>
      <c r="H64" s="119">
        <f t="shared" ref="H64:H70" si="21">E64+G64</f>
        <v>64.624951178425903</v>
      </c>
      <c r="I64" s="119">
        <f>ElecSingle_PPM_3100kWh!K161*$D$42+ElecSingle_PPM_3100kWh!L161*$E$42</f>
        <v>24.583419564207304</v>
      </c>
      <c r="J64" s="119">
        <f>ElecMulti_PPM_4200kWh!K161*$D$43+ElecMulti_PPM_4200kWh!L161*$E$43</f>
        <v>24.595070322483252</v>
      </c>
      <c r="K64" s="119">
        <f>Gas_PPM_12000kWh!K161*$D$44+Gas_PPM_12000kWh!L161*$E$44</f>
        <v>40.041531614218592</v>
      </c>
      <c r="L64" s="120">
        <f t="shared" ref="L64:L70" si="22">I64+K64</f>
        <v>64.624951178425903</v>
      </c>
      <c r="M64" s="112"/>
      <c r="O64" s="113"/>
      <c r="P64" s="113"/>
      <c r="Q64" s="113"/>
      <c r="R64" s="113"/>
      <c r="S64" s="113"/>
      <c r="T64" s="113"/>
      <c r="U64" s="112"/>
      <c r="V64" s="112"/>
      <c r="W64" s="112"/>
      <c r="X64" s="112"/>
      <c r="Y64" s="112"/>
      <c r="Z64" s="112"/>
      <c r="AA64" s="112"/>
      <c r="AB64" s="112"/>
      <c r="AC64" s="112"/>
      <c r="AD64" s="112"/>
      <c r="AE64" s="112"/>
      <c r="AF64" s="112"/>
      <c r="AG64" s="112"/>
    </row>
    <row r="65" spans="2:33" ht="11.25" customHeight="1">
      <c r="B65" s="387" t="s">
        <v>171</v>
      </c>
      <c r="C65" s="387"/>
      <c r="D65" s="387"/>
      <c r="E65" s="115">
        <f>ElecSingle_PPM_Nil!K162*$D$42+ElecSingle_PPM_Nil!L162*$E$42</f>
        <v>1.6964921085854763</v>
      </c>
      <c r="F65" s="115">
        <f>ElecMulti_PPM_Nil!K162*$D$43+ElecMulti_PPM_Nil!L162*$E$43</f>
        <v>1.7022275959540845</v>
      </c>
      <c r="G65" s="115">
        <f>Gas_PPM_Nil!K162*$D$44+Gas_PPM_Nil!L162*$E$44</f>
        <v>2.1736784444636856</v>
      </c>
      <c r="H65" s="115">
        <f t="shared" si="21"/>
        <v>3.8701705530491619</v>
      </c>
      <c r="I65" s="115">
        <f>ElecSingle_PPM_3100kWh!K162*$D$42+ElecSingle_PPM_3100kWh!L162*$E$42</f>
        <v>9.7976903640287922</v>
      </c>
      <c r="J65" s="115">
        <f>ElecMulti_PPM_4200kWh!K162*$D$43+ElecMulti_PPM_4200kWh!L162*$E$43</f>
        <v>11.700671552430727</v>
      </c>
      <c r="K65" s="115">
        <f>Gas_PPM_12000kWh!K162*$D$44+Gas_PPM_12000kWh!L162*$E$44</f>
        <v>9.1228147310461196</v>
      </c>
      <c r="L65" s="116">
        <f t="shared" si="22"/>
        <v>18.920505095074912</v>
      </c>
      <c r="M65" s="112"/>
      <c r="O65" s="114"/>
      <c r="P65" s="114"/>
      <c r="Q65" s="114"/>
      <c r="R65" s="114"/>
      <c r="S65" s="114"/>
      <c r="T65" s="114"/>
      <c r="U65" s="112"/>
      <c r="V65" s="112"/>
      <c r="W65" s="112"/>
      <c r="X65" s="112"/>
      <c r="Y65" s="112"/>
      <c r="Z65" s="112"/>
      <c r="AA65" s="112"/>
      <c r="AB65" s="112"/>
      <c r="AC65" s="112"/>
      <c r="AD65" s="112"/>
      <c r="AE65" s="112"/>
      <c r="AF65" s="112"/>
      <c r="AG65" s="112"/>
    </row>
    <row r="66" spans="2:33" ht="12.5" customHeight="1">
      <c r="B66" s="387" t="s">
        <v>172</v>
      </c>
      <c r="C66" s="387"/>
      <c r="D66" s="387"/>
      <c r="E66" s="115">
        <f>SUM(E51:E65)*0.05</f>
        <v>4.4644510732769502</v>
      </c>
      <c r="F66" s="115">
        <f>SUM(F51:F65)*0.05</f>
        <v>4.4795444548547172</v>
      </c>
      <c r="G66" s="115">
        <f>SUM(G51:G65)*0.05</f>
        <v>5.7202040700538506</v>
      </c>
      <c r="H66" s="115">
        <f t="shared" si="21"/>
        <v>10.184655143330801</v>
      </c>
      <c r="I66" s="115">
        <f>SUM(I51:I65)*0.05</f>
        <v>25.783385044917651</v>
      </c>
      <c r="J66" s="115">
        <f>SUM(J51:J65)*0.05</f>
        <v>30.791228209051539</v>
      </c>
      <c r="K66" s="115">
        <f>SUM(K51:K65)*0.05</f>
        <v>24.00739727064493</v>
      </c>
      <c r="L66" s="116">
        <f t="shared" si="22"/>
        <v>49.790782315562581</v>
      </c>
      <c r="M66" s="112"/>
      <c r="O66" s="114"/>
      <c r="P66" s="114"/>
      <c r="Q66" s="114"/>
      <c r="R66" s="114"/>
      <c r="S66" s="114"/>
      <c r="T66" s="114"/>
      <c r="U66" s="112"/>
      <c r="V66" s="112"/>
      <c r="W66" s="112"/>
      <c r="X66" s="112"/>
      <c r="Y66" s="112"/>
      <c r="Z66" s="112"/>
      <c r="AA66" s="112"/>
      <c r="AB66" s="112"/>
      <c r="AC66" s="112"/>
      <c r="AD66" s="112"/>
      <c r="AE66" s="112"/>
      <c r="AF66" s="112"/>
      <c r="AG66" s="112"/>
    </row>
    <row r="67" spans="2:33" ht="13.5" customHeight="1">
      <c r="B67" s="388" t="s">
        <v>173</v>
      </c>
      <c r="C67" s="388"/>
      <c r="D67" s="388"/>
      <c r="E67" s="121">
        <f>SUM(E51:E66)</f>
        <v>93.753472538815942</v>
      </c>
      <c r="F67" s="121">
        <f>SUM(F51:F66)</f>
        <v>94.070433551949051</v>
      </c>
      <c r="G67" s="121">
        <f>SUM(G51:G66)</f>
        <v>120.12428547113086</v>
      </c>
      <c r="H67" s="121">
        <f t="shared" si="21"/>
        <v>213.8777580099468</v>
      </c>
      <c r="I67" s="121">
        <f>SUM(I51:I66)</f>
        <v>541.45108594327064</v>
      </c>
      <c r="J67" s="121">
        <f>SUM(J51:J66)</f>
        <v>646.61579239008222</v>
      </c>
      <c r="K67" s="121">
        <f>SUM(K51:K66)</f>
        <v>504.15534268354349</v>
      </c>
      <c r="L67" s="122">
        <f t="shared" si="22"/>
        <v>1045.6064286268142</v>
      </c>
      <c r="M67" s="123"/>
      <c r="O67" s="124"/>
      <c r="P67" s="124"/>
      <c r="Q67" s="124"/>
      <c r="R67" s="124"/>
      <c r="S67" s="124"/>
      <c r="T67" s="124"/>
      <c r="U67" s="123"/>
      <c r="V67" s="123"/>
      <c r="W67" s="123"/>
      <c r="X67" s="123"/>
      <c r="Y67" s="123"/>
      <c r="Z67" s="123"/>
      <c r="AA67" s="123"/>
      <c r="AB67" s="123"/>
      <c r="AC67" s="123"/>
      <c r="AD67" s="123"/>
      <c r="AE67" s="123"/>
      <c r="AF67" s="123"/>
      <c r="AG67" s="123"/>
    </row>
    <row r="68" spans="2:33" ht="13.25" customHeight="1">
      <c r="B68" s="387" t="s">
        <v>174</v>
      </c>
      <c r="C68" s="387"/>
      <c r="D68" s="387"/>
      <c r="E68" s="115">
        <f>ElecSingle_PPM_Nil!K163*$D$42+ElecSingle_PPM_Nil!L163*$E$42</f>
        <v>1.0666876247412422</v>
      </c>
      <c r="F68" s="115">
        <f>ElecMulti_PPM_Nil!K163*$D$43+ElecMulti_PPM_Nil!L163*$E$43</f>
        <v>1.0711072687348437</v>
      </c>
      <c r="G68" s="115">
        <f>Gas_PPM_Nil!K163*$D$44+Gas_PPM_Nil!L163*$E$44</f>
        <v>1.6749901557931681</v>
      </c>
      <c r="H68" s="115">
        <f t="shared" si="21"/>
        <v>2.7416777805344106</v>
      </c>
      <c r="I68" s="115">
        <f>ElecSingle_PPM_3100kWh!K163*$D$42+ElecSingle_PPM_3100kWh!L163*$E$42</f>
        <v>5.5667387161928392</v>
      </c>
      <c r="J68" s="115">
        <f>ElecMulti_PPM_4200kWh!K163*$D$43+ElecMulti_PPM_4200kWh!L163*$E$43</f>
        <v>6.9459377542554765</v>
      </c>
      <c r="K68" s="115">
        <f>Gas_PPM_12000kWh!K163*$D$44+Gas_PPM_12000kWh!L163*$E$44</f>
        <v>5.2369441418745373</v>
      </c>
      <c r="L68" s="116">
        <f t="shared" si="22"/>
        <v>10.803682858067376</v>
      </c>
      <c r="M68" s="112"/>
      <c r="O68" s="114"/>
      <c r="P68" s="114"/>
      <c r="Q68" s="114"/>
      <c r="R68" s="114"/>
      <c r="S68" s="114"/>
      <c r="T68" s="114"/>
      <c r="U68" s="112"/>
      <c r="V68" s="112"/>
      <c r="W68" s="112"/>
      <c r="X68" s="112"/>
      <c r="Y68" s="112"/>
      <c r="Z68" s="112"/>
      <c r="AA68" s="112"/>
      <c r="AB68" s="112"/>
      <c r="AC68" s="112"/>
      <c r="AD68" s="112"/>
      <c r="AE68" s="112"/>
      <c r="AF68" s="112"/>
      <c r="AG68" s="112"/>
    </row>
    <row r="69" spans="2:33" ht="13.25" customHeight="1">
      <c r="B69" s="387" t="s">
        <v>172</v>
      </c>
      <c r="C69" s="387"/>
      <c r="D69" s="387"/>
      <c r="E69" s="115">
        <f>E68*0.05</f>
        <v>5.3334381237062113E-2</v>
      </c>
      <c r="F69" s="115">
        <f>F68*0.05</f>
        <v>5.3555363436742193E-2</v>
      </c>
      <c r="G69" s="115">
        <f>G68*0.05</f>
        <v>8.3749507789658409E-2</v>
      </c>
      <c r="H69" s="115">
        <f t="shared" si="21"/>
        <v>0.13708388902672053</v>
      </c>
      <c r="I69" s="115">
        <f>I68*0.05</f>
        <v>0.27833693580964197</v>
      </c>
      <c r="J69" s="115">
        <f>J68*0.05</f>
        <v>0.34729688771277384</v>
      </c>
      <c r="K69" s="115">
        <f>K68*0.05</f>
        <v>0.26184720709372689</v>
      </c>
      <c r="L69" s="116">
        <f t="shared" si="22"/>
        <v>0.54018414290336891</v>
      </c>
      <c r="M69" s="112"/>
      <c r="O69" s="114"/>
      <c r="P69" s="114"/>
      <c r="Q69" s="114"/>
      <c r="R69" s="114"/>
      <c r="S69" s="114"/>
      <c r="T69" s="114"/>
      <c r="U69" s="112"/>
      <c r="V69" s="112"/>
      <c r="W69" s="112"/>
      <c r="X69" s="112"/>
      <c r="Y69" s="112"/>
      <c r="Z69" s="112"/>
      <c r="AA69" s="112"/>
      <c r="AB69" s="112"/>
      <c r="AC69" s="112"/>
      <c r="AD69" s="112"/>
      <c r="AE69" s="112"/>
      <c r="AF69" s="112"/>
      <c r="AG69" s="112"/>
    </row>
    <row r="70" spans="2:33" ht="13.5" customHeight="1" thickBot="1">
      <c r="B70" s="385" t="s">
        <v>175</v>
      </c>
      <c r="C70" s="385"/>
      <c r="D70" s="385"/>
      <c r="E70" s="125">
        <f>SUM(E67:E69)</f>
        <v>94.873494544794255</v>
      </c>
      <c r="F70" s="125">
        <f>SUM(F67:F69)</f>
        <v>95.195096184120644</v>
      </c>
      <c r="G70" s="125">
        <f>SUM(G67:G69)</f>
        <v>121.88302513471369</v>
      </c>
      <c r="H70" s="125">
        <f t="shared" si="21"/>
        <v>216.75651967950796</v>
      </c>
      <c r="I70" s="125">
        <f>SUM(I67,I68,I69)</f>
        <v>547.29616159527313</v>
      </c>
      <c r="J70" s="125">
        <f>SUM(J67,J68,J69)</f>
        <v>653.90902703205052</v>
      </c>
      <c r="K70" s="125">
        <f>SUM(K67,K68,K69)</f>
        <v>509.65413403251176</v>
      </c>
      <c r="L70" s="126">
        <f t="shared" si="22"/>
        <v>1056.950295627785</v>
      </c>
      <c r="M70" s="123"/>
      <c r="O70" s="124"/>
      <c r="P70" s="124"/>
      <c r="Q70" s="124"/>
      <c r="R70" s="124"/>
      <c r="S70" s="124"/>
      <c r="T70" s="124"/>
      <c r="U70" s="123"/>
      <c r="V70" s="123"/>
      <c r="W70" s="123"/>
      <c r="X70" s="123"/>
      <c r="Y70" s="123"/>
      <c r="Z70" s="123"/>
      <c r="AA70" s="123"/>
      <c r="AB70" s="123"/>
      <c r="AC70" s="123"/>
      <c r="AD70" s="123"/>
      <c r="AE70" s="123"/>
      <c r="AF70" s="123"/>
      <c r="AG70" s="123"/>
    </row>
    <row r="71" spans="2:33">
      <c r="E71" s="95"/>
      <c r="F71" s="95"/>
      <c r="G71" s="95"/>
      <c r="H71" s="95"/>
      <c r="I71" s="95"/>
      <c r="J71" s="95"/>
      <c r="K71" s="95"/>
      <c r="L71" s="95"/>
      <c r="M71" s="95"/>
      <c r="N71" s="95"/>
      <c r="O71" s="95"/>
      <c r="P71" s="95"/>
      <c r="Q71" s="95"/>
      <c r="R71" s="95"/>
      <c r="S71" s="95"/>
    </row>
    <row r="72" spans="2:33">
      <c r="D72" s="95"/>
      <c r="J72" s="95"/>
    </row>
    <row r="73" spans="2:33" hidden="1"/>
    <row r="74" spans="2:33" hidden="1"/>
    <row r="75" spans="2:33" hidden="1"/>
    <row r="76" spans="2:33" hidden="1"/>
    <row r="77" spans="2:33" hidden="1"/>
    <row r="78" spans="2:33" hidden="1"/>
    <row r="79" spans="2:33" hidden="1"/>
    <row r="80" spans="2:33"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sheetData>
  <mergeCells count="38">
    <mergeCell ref="B70:D70"/>
    <mergeCell ref="B64:D64"/>
    <mergeCell ref="B65:D65"/>
    <mergeCell ref="B66:D66"/>
    <mergeCell ref="B67:D67"/>
    <mergeCell ref="B68:D68"/>
    <mergeCell ref="B69:D69"/>
    <mergeCell ref="C63:L63"/>
    <mergeCell ref="B59:B61"/>
    <mergeCell ref="C59:D59"/>
    <mergeCell ref="C60:D60"/>
    <mergeCell ref="C61:D61"/>
    <mergeCell ref="B62:D62"/>
    <mergeCell ref="B51:B52"/>
    <mergeCell ref="C51:D51"/>
    <mergeCell ref="C52:D52"/>
    <mergeCell ref="B47:D49"/>
    <mergeCell ref="E47:H47"/>
    <mergeCell ref="E48:F48"/>
    <mergeCell ref="G48:G49"/>
    <mergeCell ref="C50:L50"/>
    <mergeCell ref="H48:H49"/>
    <mergeCell ref="I48:J48"/>
    <mergeCell ref="K48:K49"/>
    <mergeCell ref="L48:L49"/>
    <mergeCell ref="I47:J47"/>
    <mergeCell ref="B53:B58"/>
    <mergeCell ref="C53:D53"/>
    <mergeCell ref="C54:D54"/>
    <mergeCell ref="C55:D55"/>
    <mergeCell ref="C56:D56"/>
    <mergeCell ref="C57:D57"/>
    <mergeCell ref="C58:D58"/>
    <mergeCell ref="B3:K3"/>
    <mergeCell ref="B41:C41"/>
    <mergeCell ref="B42:C42"/>
    <mergeCell ref="B43:C43"/>
    <mergeCell ref="B44:C44"/>
  </mergeCells>
  <pageMargins left="0.70000000000000007" right="0.70000000000000007" top="0.75" bottom="0.75" header="0.30000000000000004" footer="0.30000000000000004"/>
  <pageSetup paperSize="9"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4"/>
  <cols>
    <col min="1" max="1" width="9" customWidth="1"/>
  </cols>
  <sheetData/>
  <pageMargins left="0.70000000000000007" right="0.70000000000000007" top="0.75" bottom="0.75" header="0.30000000000000004" footer="0.30000000000000004"/>
  <pageSetup paperSize="9"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4"/>
  <sheetViews>
    <sheetView workbookViewId="0"/>
  </sheetViews>
  <sheetFormatPr defaultColWidth="0" defaultRowHeight="13.5" zeroHeight="1"/>
  <cols>
    <col min="1" max="1" width="4.64453125" style="129" customWidth="1"/>
    <col min="2" max="2" width="33.3515625" style="131" customWidth="1"/>
    <col min="3" max="3" width="21.3515625" style="131" customWidth="1"/>
    <col min="4" max="4" width="19.703125" style="131" customWidth="1"/>
    <col min="5" max="5" width="25.1171875" style="131" customWidth="1"/>
    <col min="6" max="6" width="2.46875" style="131" customWidth="1"/>
    <col min="7" max="14" width="15.64453125" style="131" customWidth="1"/>
    <col min="15" max="15" width="2.46875" style="131" customWidth="1"/>
    <col min="16" max="26" width="15.64453125" style="131" customWidth="1"/>
    <col min="27" max="27" width="9" style="131" customWidth="1"/>
    <col min="28" max="28" width="0" style="131" hidden="1" customWidth="1"/>
    <col min="29" max="16384" width="0" style="131" hidden="1"/>
  </cols>
  <sheetData>
    <row r="1" spans="1:27" s="31" customFormat="1" ht="12.5" customHeight="1">
      <c r="A1" s="30"/>
    </row>
    <row r="2" spans="1:27" s="31" customFormat="1" ht="18.5" customHeight="1">
      <c r="A2" s="30"/>
      <c r="B2" s="32" t="s">
        <v>176</v>
      </c>
      <c r="C2" s="32"/>
      <c r="D2" s="32"/>
    </row>
    <row r="3" spans="1:27" s="31" customFormat="1" ht="24.5" customHeight="1">
      <c r="A3" s="30"/>
      <c r="B3" s="358" t="s">
        <v>177</v>
      </c>
      <c r="C3" s="358"/>
      <c r="D3" s="358"/>
      <c r="E3" s="358"/>
      <c r="F3" s="358"/>
      <c r="G3" s="358"/>
      <c r="H3" s="358"/>
      <c r="I3" s="34"/>
      <c r="J3" s="34"/>
      <c r="K3" s="34"/>
      <c r="L3" s="34"/>
      <c r="M3" s="34"/>
      <c r="N3" s="34"/>
      <c r="O3" s="34"/>
      <c r="P3" s="34"/>
      <c r="Q3" s="34"/>
    </row>
    <row r="4" spans="1:27" s="31" customFormat="1" ht="16.25" customHeight="1">
      <c r="A4" s="30"/>
      <c r="B4" s="33"/>
      <c r="C4" s="33"/>
      <c r="D4" s="33"/>
      <c r="E4" s="33"/>
      <c r="F4" s="70"/>
      <c r="G4" s="70"/>
      <c r="I4" s="34"/>
      <c r="J4" s="34"/>
      <c r="K4" s="34"/>
      <c r="L4" s="34"/>
      <c r="M4" s="34"/>
      <c r="N4" s="34"/>
      <c r="O4" s="34"/>
      <c r="P4" s="34"/>
      <c r="Q4" s="34"/>
    </row>
    <row r="5" spans="1:27" ht="16.25" customHeight="1">
      <c r="B5" s="130"/>
      <c r="C5" s="130"/>
      <c r="D5" s="130"/>
      <c r="E5" s="130"/>
      <c r="F5" s="130"/>
      <c r="G5" s="130"/>
      <c r="I5" s="132"/>
      <c r="J5" s="132"/>
      <c r="K5" s="132"/>
      <c r="L5" s="132"/>
      <c r="M5" s="132"/>
      <c r="N5" s="132"/>
      <c r="O5" s="132"/>
      <c r="P5" s="132"/>
      <c r="Q5" s="132"/>
    </row>
    <row r="6" spans="1:27" ht="22.9">
      <c r="B6" s="133" t="s">
        <v>178</v>
      </c>
      <c r="C6" s="134" t="s">
        <v>148</v>
      </c>
      <c r="D6" s="130"/>
      <c r="E6" s="130"/>
      <c r="F6" s="130"/>
      <c r="G6" s="130"/>
      <c r="I6" s="132"/>
      <c r="J6" s="132"/>
      <c r="K6" s="132"/>
      <c r="L6" s="132"/>
      <c r="M6" s="132"/>
      <c r="N6" s="132"/>
      <c r="O6" s="132"/>
      <c r="P6" s="132"/>
      <c r="Q6" s="132"/>
    </row>
    <row r="7" spans="1:27" ht="14.75" customHeight="1">
      <c r="B7" s="133" t="s">
        <v>179</v>
      </c>
      <c r="C7" s="134" t="s">
        <v>79</v>
      </c>
      <c r="D7" s="130"/>
      <c r="E7" s="130"/>
      <c r="F7" s="130"/>
      <c r="G7" s="130"/>
      <c r="I7" s="132"/>
      <c r="J7" s="132"/>
      <c r="K7" s="132"/>
      <c r="L7" s="132"/>
      <c r="M7" s="132"/>
      <c r="N7" s="132"/>
      <c r="O7" s="132"/>
      <c r="P7" s="132"/>
      <c r="Q7" s="132"/>
    </row>
    <row r="8" spans="1:27" ht="12.5" customHeight="1">
      <c r="B8" s="135" t="s">
        <v>180</v>
      </c>
      <c r="C8" s="136" t="s">
        <v>124</v>
      </c>
    </row>
    <row r="9" spans="1:27" s="138" customFormat="1" ht="11.25">
      <c r="A9" s="137"/>
    </row>
    <row r="10" spans="1:27" s="140" customFormat="1" ht="11.25" customHeight="1">
      <c r="A10" s="137"/>
      <c r="B10" s="391" t="s">
        <v>181</v>
      </c>
      <c r="C10" s="391" t="s">
        <v>182</v>
      </c>
      <c r="D10" s="392" t="s">
        <v>183</v>
      </c>
      <c r="E10" s="393"/>
      <c r="F10" s="139"/>
      <c r="G10" s="389" t="s">
        <v>184</v>
      </c>
      <c r="H10" s="389"/>
      <c r="I10" s="389"/>
      <c r="J10" s="389"/>
      <c r="K10" s="389"/>
      <c r="L10" s="389"/>
      <c r="M10" s="389"/>
      <c r="N10" s="389"/>
      <c r="O10" s="139"/>
      <c r="P10" s="389" t="s">
        <v>185</v>
      </c>
      <c r="Q10" s="389"/>
      <c r="R10" s="389"/>
      <c r="S10" s="389"/>
      <c r="T10" s="389"/>
      <c r="U10" s="389"/>
      <c r="V10" s="389"/>
      <c r="W10" s="389"/>
      <c r="X10" s="389"/>
      <c r="Y10" s="389"/>
      <c r="Z10" s="389"/>
      <c r="AA10" s="138"/>
    </row>
    <row r="11" spans="1:27" s="140" customFormat="1" ht="11.25" customHeight="1">
      <c r="A11" s="137"/>
      <c r="B11" s="391"/>
      <c r="C11" s="391"/>
      <c r="D11" s="392"/>
      <c r="E11" s="393"/>
      <c r="F11" s="139"/>
      <c r="G11" s="390" t="s">
        <v>186</v>
      </c>
      <c r="H11" s="390"/>
      <c r="I11" s="390"/>
      <c r="J11" s="390"/>
      <c r="K11" s="390"/>
      <c r="L11" s="390"/>
      <c r="M11" s="390"/>
      <c r="N11" s="390"/>
      <c r="O11" s="139"/>
      <c r="P11" s="390" t="s">
        <v>187</v>
      </c>
      <c r="Q11" s="390"/>
      <c r="R11" s="390"/>
      <c r="S11" s="390"/>
      <c r="T11" s="390"/>
      <c r="U11" s="390"/>
      <c r="V11" s="390"/>
      <c r="W11" s="390"/>
      <c r="X11" s="390"/>
      <c r="Y11" s="390"/>
      <c r="Z11" s="390"/>
      <c r="AA11" s="138"/>
    </row>
    <row r="12" spans="1:27" s="140" customFormat="1" ht="25.5" customHeight="1">
      <c r="A12" s="137"/>
      <c r="B12" s="391"/>
      <c r="C12" s="391"/>
      <c r="D12" s="392"/>
      <c r="E12" s="141" t="s">
        <v>188</v>
      </c>
      <c r="F12" s="139"/>
      <c r="G12" s="142" t="s">
        <v>103</v>
      </c>
      <c r="H12" s="142" t="s">
        <v>105</v>
      </c>
      <c r="I12" s="142" t="s">
        <v>106</v>
      </c>
      <c r="J12" s="142" t="s">
        <v>107</v>
      </c>
      <c r="K12" s="142" t="s">
        <v>108</v>
      </c>
      <c r="L12" s="143" t="s">
        <v>109</v>
      </c>
      <c r="M12" s="142" t="s">
        <v>110</v>
      </c>
      <c r="N12" s="142" t="s">
        <v>111</v>
      </c>
      <c r="O12" s="139"/>
      <c r="P12" s="85" t="s">
        <v>112</v>
      </c>
      <c r="Q12" s="85" t="s">
        <v>73</v>
      </c>
      <c r="R12" s="85" t="s">
        <v>113</v>
      </c>
      <c r="S12" s="144" t="s">
        <v>114</v>
      </c>
      <c r="T12" s="85" t="s">
        <v>115</v>
      </c>
      <c r="U12" s="85" t="s">
        <v>116</v>
      </c>
      <c r="V12" s="85" t="s">
        <v>117</v>
      </c>
      <c r="W12" s="85" t="s">
        <v>118</v>
      </c>
      <c r="X12" s="85" t="s">
        <v>119</v>
      </c>
      <c r="Y12" s="85" t="s">
        <v>120</v>
      </c>
      <c r="Z12" s="85" t="s">
        <v>121</v>
      </c>
      <c r="AA12" s="138"/>
    </row>
    <row r="13" spans="1:27" s="140" customFormat="1" ht="15" customHeight="1">
      <c r="A13" s="137"/>
      <c r="B13" s="391"/>
      <c r="C13" s="391"/>
      <c r="D13" s="392"/>
      <c r="E13" s="141" t="s">
        <v>189</v>
      </c>
      <c r="F13" s="139"/>
      <c r="G13" s="145" t="s">
        <v>190</v>
      </c>
      <c r="H13" s="145" t="s">
        <v>191</v>
      </c>
      <c r="I13" s="145" t="s">
        <v>192</v>
      </c>
      <c r="J13" s="145" t="s">
        <v>193</v>
      </c>
      <c r="K13" s="145" t="s">
        <v>194</v>
      </c>
      <c r="L13" s="146" t="s">
        <v>195</v>
      </c>
      <c r="M13" s="145" t="s">
        <v>196</v>
      </c>
      <c r="N13" s="145" t="s">
        <v>197</v>
      </c>
      <c r="O13" s="139"/>
      <c r="P13" s="145" t="s">
        <v>198</v>
      </c>
      <c r="Q13" s="145" t="s">
        <v>199</v>
      </c>
      <c r="R13" s="145" t="s">
        <v>200</v>
      </c>
      <c r="S13" s="147" t="s">
        <v>201</v>
      </c>
      <c r="T13" s="145" t="s">
        <v>202</v>
      </c>
      <c r="U13" s="145" t="s">
        <v>203</v>
      </c>
      <c r="V13" s="145" t="s">
        <v>204</v>
      </c>
      <c r="W13" s="145" t="s">
        <v>205</v>
      </c>
      <c r="X13" s="145" t="s">
        <v>206</v>
      </c>
      <c r="Y13" s="145" t="s">
        <v>207</v>
      </c>
      <c r="Z13" s="145" t="s">
        <v>208</v>
      </c>
      <c r="AA13" s="138"/>
    </row>
    <row r="14" spans="1:27" s="140" customFormat="1" ht="15" customHeight="1">
      <c r="A14" s="137"/>
      <c r="B14" s="391"/>
      <c r="C14" s="391"/>
      <c r="D14" s="392"/>
      <c r="E14" s="148" t="s">
        <v>209</v>
      </c>
      <c r="F14" s="139"/>
      <c r="G14" s="85" t="s">
        <v>210</v>
      </c>
      <c r="H14" s="85" t="s">
        <v>210</v>
      </c>
      <c r="I14" s="85" t="s">
        <v>211</v>
      </c>
      <c r="J14" s="85" t="s">
        <v>211</v>
      </c>
      <c r="K14" s="85" t="s">
        <v>212</v>
      </c>
      <c r="L14" s="149" t="s">
        <v>212</v>
      </c>
      <c r="M14" s="85" t="s">
        <v>213</v>
      </c>
      <c r="N14" s="85" t="s">
        <v>213</v>
      </c>
      <c r="O14" s="139"/>
      <c r="P14" s="85" t="s">
        <v>214</v>
      </c>
      <c r="Q14" s="85" t="s">
        <v>215</v>
      </c>
      <c r="R14" s="85" t="s">
        <v>215</v>
      </c>
      <c r="S14" s="144" t="s">
        <v>216</v>
      </c>
      <c r="T14" s="85" t="s">
        <v>216</v>
      </c>
      <c r="U14" s="85" t="s">
        <v>217</v>
      </c>
      <c r="V14" s="85" t="s">
        <v>217</v>
      </c>
      <c r="W14" s="85" t="s">
        <v>218</v>
      </c>
      <c r="X14" s="85" t="s">
        <v>218</v>
      </c>
      <c r="Y14" s="85" t="s">
        <v>219</v>
      </c>
      <c r="Z14" s="85" t="s">
        <v>219</v>
      </c>
      <c r="AA14" s="138"/>
    </row>
    <row r="15" spans="1:27" s="140" customFormat="1" ht="12.5" customHeight="1">
      <c r="A15" s="137">
        <v>1</v>
      </c>
      <c r="B15" s="87" t="s">
        <v>155</v>
      </c>
      <c r="C15" s="87" t="s">
        <v>131</v>
      </c>
      <c r="D15" s="150" t="s">
        <v>93</v>
      </c>
      <c r="E15" s="136"/>
      <c r="F15" s="139"/>
      <c r="G15" s="88" t="s">
        <v>132</v>
      </c>
      <c r="H15" s="88" t="s">
        <v>132</v>
      </c>
      <c r="I15" s="88" t="s">
        <v>132</v>
      </c>
      <c r="J15" s="88" t="s">
        <v>132</v>
      </c>
      <c r="K15" s="88" t="s">
        <v>132</v>
      </c>
      <c r="L15" s="88" t="s">
        <v>132</v>
      </c>
      <c r="M15" s="88" t="s">
        <v>132</v>
      </c>
      <c r="N15" s="88" t="s">
        <v>132</v>
      </c>
      <c r="O15" s="139"/>
      <c r="P15" s="88" t="s">
        <v>132</v>
      </c>
      <c r="Q15" s="88" t="s">
        <v>132</v>
      </c>
      <c r="R15" s="88" t="s">
        <v>132</v>
      </c>
      <c r="S15" s="88" t="s">
        <v>132</v>
      </c>
      <c r="T15" s="88" t="s">
        <v>132</v>
      </c>
      <c r="U15" s="88" t="s">
        <v>132</v>
      </c>
      <c r="V15" s="88" t="s">
        <v>132</v>
      </c>
      <c r="W15" s="88" t="s">
        <v>132</v>
      </c>
      <c r="X15" s="88" t="s">
        <v>132</v>
      </c>
      <c r="Y15" s="88" t="s">
        <v>132</v>
      </c>
      <c r="Z15" s="88" t="s">
        <v>132</v>
      </c>
      <c r="AA15" s="138"/>
    </row>
    <row r="16" spans="1:27" s="140" customFormat="1" ht="11.25" customHeight="1">
      <c r="A16" s="137">
        <v>2</v>
      </c>
      <c r="B16" s="87" t="s">
        <v>155</v>
      </c>
      <c r="C16" s="87" t="s">
        <v>133</v>
      </c>
      <c r="D16" s="150" t="s">
        <v>93</v>
      </c>
      <c r="E16" s="136"/>
      <c r="F16" s="139"/>
      <c r="G16" s="88" t="s">
        <v>132</v>
      </c>
      <c r="H16" s="88" t="s">
        <v>132</v>
      </c>
      <c r="I16" s="88" t="s">
        <v>132</v>
      </c>
      <c r="J16" s="88" t="s">
        <v>132</v>
      </c>
      <c r="K16" s="88" t="s">
        <v>132</v>
      </c>
      <c r="L16" s="88" t="s">
        <v>132</v>
      </c>
      <c r="M16" s="88" t="s">
        <v>132</v>
      </c>
      <c r="N16" s="88" t="s">
        <v>132</v>
      </c>
      <c r="O16" s="139"/>
      <c r="P16" s="88" t="s">
        <v>132</v>
      </c>
      <c r="Q16" s="88" t="s">
        <v>132</v>
      </c>
      <c r="R16" s="88" t="s">
        <v>132</v>
      </c>
      <c r="S16" s="88" t="s">
        <v>132</v>
      </c>
      <c r="T16" s="88" t="s">
        <v>132</v>
      </c>
      <c r="U16" s="88" t="s">
        <v>132</v>
      </c>
      <c r="V16" s="88" t="s">
        <v>132</v>
      </c>
      <c r="W16" s="88" t="s">
        <v>132</v>
      </c>
      <c r="X16" s="88" t="s">
        <v>132</v>
      </c>
      <c r="Y16" s="88" t="s">
        <v>132</v>
      </c>
      <c r="Z16" s="88" t="s">
        <v>132</v>
      </c>
      <c r="AA16" s="138"/>
    </row>
    <row r="17" spans="1:27" s="140" customFormat="1" ht="11.25" customHeight="1">
      <c r="A17" s="137">
        <v>3</v>
      </c>
      <c r="B17" s="87" t="s">
        <v>220</v>
      </c>
      <c r="C17" s="87" t="s">
        <v>134</v>
      </c>
      <c r="D17" s="150" t="s">
        <v>93</v>
      </c>
      <c r="E17" s="136"/>
      <c r="F17" s="139"/>
      <c r="G17" s="88">
        <f>IF('3c_PC'!G14="-","-",'3c_PC'!G55)</f>
        <v>6.5567588596821027</v>
      </c>
      <c r="H17" s="88">
        <f>IF('3c_PC'!H14="-","-",'3c_PC'!H55)</f>
        <v>6.5567588596821027</v>
      </c>
      <c r="I17" s="88">
        <f>IF('3c_PC'!I14="-","-",'3c_PC'!I55)</f>
        <v>6.6197359495950758</v>
      </c>
      <c r="J17" s="88">
        <f>IF('3c_PC'!J14="-","-",'3c_PC'!J55)</f>
        <v>6.6197359495950758</v>
      </c>
      <c r="K17" s="88">
        <f>IF('3c_PC'!K14="-","-",'3c_PC'!K55)</f>
        <v>6.6995028867368616</v>
      </c>
      <c r="L17" s="88">
        <f>IF('3c_PC'!L14="-","-",'3c_PC'!L55)</f>
        <v>6.6995028867368616</v>
      </c>
      <c r="M17" s="88">
        <f>IF('3c_PC'!M14="-","-",'3c_PC'!M55)</f>
        <v>7.1131218301273513</v>
      </c>
      <c r="N17" s="88">
        <f>IF('3c_PC'!N14="-","-",'3c_PC'!N55)</f>
        <v>7.1131218301273513</v>
      </c>
      <c r="O17" s="139"/>
      <c r="P17" s="88">
        <f>'3c_PC'!P55</f>
        <v>7.1131218301273513</v>
      </c>
      <c r="Q17" s="88">
        <f>'3c_PC'!Q55</f>
        <v>7.2804579515147188</v>
      </c>
      <c r="R17" s="88">
        <f>'3c_PC'!R55</f>
        <v>7.1935840895118579</v>
      </c>
      <c r="S17" s="88">
        <f>'3c_PC'!S55</f>
        <v>7.3593999937099728</v>
      </c>
      <c r="T17" s="88">
        <f>'3c_PC'!T55</f>
        <v>7.0492243060839304</v>
      </c>
      <c r="U17" s="88" t="str">
        <f>'3c_PC'!U55</f>
        <v>-</v>
      </c>
      <c r="V17" s="88" t="str">
        <f>'3c_PC'!V55</f>
        <v>-</v>
      </c>
      <c r="W17" s="88" t="str">
        <f>'3c_PC'!W55</f>
        <v>-</v>
      </c>
      <c r="X17" s="88" t="str">
        <f>'3c_PC'!X55</f>
        <v>-</v>
      </c>
      <c r="Y17" s="88" t="str">
        <f>'3c_PC'!Y55</f>
        <v>-</v>
      </c>
      <c r="Z17" s="88" t="str">
        <f>'3c_PC'!Z55</f>
        <v>-</v>
      </c>
      <c r="AA17" s="138"/>
    </row>
    <row r="18" spans="1:27" s="140" customFormat="1" ht="11.25" customHeight="1">
      <c r="A18" s="137">
        <v>4</v>
      </c>
      <c r="B18" s="87" t="s">
        <v>221</v>
      </c>
      <c r="C18" s="87" t="s">
        <v>135</v>
      </c>
      <c r="D18" s="150" t="s">
        <v>93</v>
      </c>
      <c r="E18" s="136"/>
      <c r="F18" s="139"/>
      <c r="G18" s="88">
        <f>IF('3d_NC-Elec'!H14="-","-",'3d_NC-Elec'!H14)</f>
        <v>17.118500000000001</v>
      </c>
      <c r="H18" s="88">
        <f>IF('3d_NC-Elec'!I14="-","-",'3d_NC-Elec'!I14)</f>
        <v>17.118500000000001</v>
      </c>
      <c r="I18" s="88">
        <f>IF('3d_NC-Elec'!J14="-","-",'3d_NC-Elec'!J14)</f>
        <v>16.753500000000003</v>
      </c>
      <c r="J18" s="88">
        <f>IF('3d_NC-Elec'!K14="-","-",'3d_NC-Elec'!K14)</f>
        <v>16.753500000000003</v>
      </c>
      <c r="K18" s="88">
        <f>IF('3d_NC-Elec'!L14="-","-",'3d_NC-Elec'!L14)</f>
        <v>17.118499999999997</v>
      </c>
      <c r="L18" s="88">
        <f>IF('3d_NC-Elec'!M14="-","-",'3d_NC-Elec'!M14)</f>
        <v>17.118499999999997</v>
      </c>
      <c r="M18" s="88">
        <f>IF('3d_NC-Elec'!N14="-","-",'3d_NC-Elec'!N14)</f>
        <v>16.169499999999999</v>
      </c>
      <c r="N18" s="88">
        <f>IF('3d_NC-Elec'!O14="-","-",'3d_NC-Elec'!O14)</f>
        <v>16.169499999999999</v>
      </c>
      <c r="O18" s="139"/>
      <c r="P18" s="88">
        <f>'3d_NC-Elec'!Q14</f>
        <v>16.169499999999999</v>
      </c>
      <c r="Q18" s="88">
        <f>'3d_NC-Elec'!R14</f>
        <v>17.775500000000001</v>
      </c>
      <c r="R18" s="88">
        <f>'3d_NC-Elec'!S14</f>
        <v>17.775500000000001</v>
      </c>
      <c r="S18" s="88">
        <f>'3d_NC-Elec'!T14</f>
        <v>17.666</v>
      </c>
      <c r="T18" s="88">
        <f>'3d_NC-Elec'!U14</f>
        <v>17.666</v>
      </c>
      <c r="U18" s="88" t="str">
        <f>'3d_NC-Elec'!V14</f>
        <v>-</v>
      </c>
      <c r="V18" s="88" t="str">
        <f>'3d_NC-Elec'!W14</f>
        <v>-</v>
      </c>
      <c r="W18" s="88" t="str">
        <f>'3d_NC-Elec'!X14</f>
        <v>-</v>
      </c>
      <c r="X18" s="88" t="str">
        <f>'3d_NC-Elec'!Y14</f>
        <v>-</v>
      </c>
      <c r="Y18" s="88" t="str">
        <f>'3d_NC-Elec'!Z14</f>
        <v>-</v>
      </c>
      <c r="Z18" s="88" t="str">
        <f>'3d_NC-Elec'!AA14</f>
        <v>-</v>
      </c>
      <c r="AA18" s="138"/>
    </row>
    <row r="19" spans="1:27" s="140" customFormat="1" ht="11.25" customHeight="1">
      <c r="A19" s="137">
        <v>5</v>
      </c>
      <c r="B19" s="87" t="s">
        <v>168</v>
      </c>
      <c r="C19" s="87" t="s">
        <v>136</v>
      </c>
      <c r="D19" s="150" t="s">
        <v>93</v>
      </c>
      <c r="E19" s="136"/>
      <c r="F19" s="139"/>
      <c r="G19" s="88">
        <f>IF('3f_CPIH'!C$16="-","-",'3g_OC_'!$E$7*('3f_CPIH'!C$16/'3f_CPIH'!$G$16))</f>
        <v>38.772147945205475</v>
      </c>
      <c r="H19" s="88">
        <f>IF('3f_CPIH'!D$16="-","-",'3g_OC_'!$E$7*('3f_CPIH'!D$16/'3f_CPIH'!$G$16))</f>
        <v>38.849769863013698</v>
      </c>
      <c r="I19" s="88">
        <f>IF('3f_CPIH'!E$16="-","-",'3g_OC_'!$E$7*('3f_CPIH'!E$16/'3f_CPIH'!$G$16))</f>
        <v>38.966202739726029</v>
      </c>
      <c r="J19" s="88">
        <f>IF('3f_CPIH'!F$16="-","-",'3g_OC_'!$E$7*('3f_CPIH'!F$16/'3f_CPIH'!$G$16))</f>
        <v>39.199068493150683</v>
      </c>
      <c r="K19" s="88">
        <f>IF('3f_CPIH'!G$16="-","-",'3g_OC_'!$E$7*('3f_CPIH'!G$16/'3f_CPIH'!$G$16))</f>
        <v>39.6648</v>
      </c>
      <c r="L19" s="88">
        <f>IF('3f_CPIH'!H$16="-","-",'3g_OC_'!$E$7*('3f_CPIH'!H$16/'3f_CPIH'!$G$16))</f>
        <v>40.169342465753431</v>
      </c>
      <c r="M19" s="88">
        <f>IF('3f_CPIH'!I$16="-","-",'3g_OC_'!$E$7*('3f_CPIH'!I$16/'3f_CPIH'!$G$16))</f>
        <v>40.751506849315064</v>
      </c>
      <c r="N19" s="88">
        <f>IF('3f_CPIH'!J$16="-","-",'3g_OC_'!$E$7*('3f_CPIH'!J$16/'3f_CPIH'!$G$16))</f>
        <v>41.100805479452056</v>
      </c>
      <c r="O19" s="139"/>
      <c r="P19" s="88">
        <f>IF('3f_CPIH'!L$16="-","-",'3g_OC_'!$E$7*('3f_CPIH'!L$16/'3f_CPIH'!$G$16))</f>
        <v>41.100805479452056</v>
      </c>
      <c r="Q19" s="88">
        <f>IF('3f_CPIH'!M$16="-","-",'3g_OC_'!$E$7*('3f_CPIH'!M$16/'3f_CPIH'!$G$16))</f>
        <v>41.566536986301365</v>
      </c>
      <c r="R19" s="88">
        <f>IF('3f_CPIH'!N$16="-","-",'3g_OC_'!$E$7*('3f_CPIH'!N$16/'3f_CPIH'!$G$16))</f>
        <v>41.877024657534243</v>
      </c>
      <c r="S19" s="88">
        <f>IF('3f_CPIH'!O$16="-","-",'3g_OC_'!$E$7*('3f_CPIH'!O$16/'3f_CPIH'!$G$16))</f>
        <v>42.109890410958904</v>
      </c>
      <c r="T19" s="88">
        <f>IF('3f_CPIH'!P$16="-","-",'3g_OC_'!$E$7*('3f_CPIH'!P$16/'3f_CPIH'!$G$16))</f>
        <v>42.226323287671228</v>
      </c>
      <c r="U19" s="88" t="str">
        <f>IF('3f_CPIH'!Q$16="-","-",'3g_OC_'!$E$7*('3f_CPIH'!Q$16/'3f_CPIH'!$G$16))</f>
        <v>-</v>
      </c>
      <c r="V19" s="88" t="str">
        <f>IF('3f_CPIH'!R$16="-","-",'3g_OC_'!$E$7*('3f_CPIH'!R$16/'3f_CPIH'!$G$16))</f>
        <v>-</v>
      </c>
      <c r="W19" s="88" t="str">
        <f>IF('3f_CPIH'!S$16="-","-",'3g_OC_'!$E$7*('3f_CPIH'!S$16/'3f_CPIH'!$G$16))</f>
        <v>-</v>
      </c>
      <c r="X19" s="88" t="str">
        <f>IF('3f_CPIH'!T$16="-","-",'3g_OC_'!$E$7*('3f_CPIH'!T$16/'3f_CPIH'!$G$16))</f>
        <v>-</v>
      </c>
      <c r="Y19" s="88" t="str">
        <f>IF('3f_CPIH'!U$16="-","-",'3g_OC_'!$E$7*('3f_CPIH'!U$16/'3f_CPIH'!$G$16))</f>
        <v>-</v>
      </c>
      <c r="Z19" s="88" t="str">
        <f>IF('3f_CPIH'!V$16="-","-",'3g_OC_'!$E$7*('3f_CPIH'!V$16/'3f_CPIH'!$G$16))</f>
        <v>-</v>
      </c>
      <c r="AA19" s="138"/>
    </row>
    <row r="20" spans="1:27" s="140" customFormat="1" ht="11.25" customHeight="1">
      <c r="A20" s="137">
        <v>6</v>
      </c>
      <c r="B20" s="87" t="s">
        <v>168</v>
      </c>
      <c r="C20" s="87" t="s">
        <v>137</v>
      </c>
      <c r="D20" s="150" t="s">
        <v>93</v>
      </c>
      <c r="E20" s="136"/>
      <c r="F20" s="139"/>
      <c r="G20" s="88" t="s">
        <v>132</v>
      </c>
      <c r="H20" s="88" t="s">
        <v>132</v>
      </c>
      <c r="I20" s="88" t="s">
        <v>132</v>
      </c>
      <c r="J20" s="88" t="s">
        <v>132</v>
      </c>
      <c r="K20" s="88">
        <f>IF('3h_SMNCC'!F$37="-","-",'3h_SMNCC'!F$37)</f>
        <v>0</v>
      </c>
      <c r="L20" s="88">
        <f>IF('3h_SMNCC'!G$37="-","-",'3h_SMNCC'!G$37)</f>
        <v>-0.13106672002308281</v>
      </c>
      <c r="M20" s="88">
        <f>IF('3h_SMNCC'!H$37="-","-",'3h_SMNCC'!H$37)</f>
        <v>1.6490085512788448</v>
      </c>
      <c r="N20" s="88">
        <f>IF('3h_SMNCC'!I$37="-","-",'3h_SMNCC'!I$37)</f>
        <v>1.7011698553751105</v>
      </c>
      <c r="O20" s="139"/>
      <c r="P20" s="88">
        <f>IF('3h_SMNCC'!K$37="-","-",'3h_SMNCC'!K$37)</f>
        <v>1.7011698553751105</v>
      </c>
      <c r="Q20" s="88">
        <f>IF('3h_SMNCC'!L$37="-","-",'3h_SMNCC'!L$37)</f>
        <v>3.37071596157242</v>
      </c>
      <c r="R20" s="88">
        <f>IF('3h_SMNCC'!M$37="-","-",'3h_SMNCC'!M$37)</f>
        <v>3.2761312765157915</v>
      </c>
      <c r="S20" s="88">
        <f>IF('3h_SMNCC'!N$37="-","-",'3h_SMNCC'!N$37)</f>
        <v>4.8946129781636989</v>
      </c>
      <c r="T20" s="88">
        <f>IF('3h_SMNCC'!O$37="-","-",'3h_SMNCC'!O$37)</f>
        <v>4.2887571563853468</v>
      </c>
      <c r="U20" s="88" t="str">
        <f>IF('3h_SMNCC'!P$37="-","-",'3h_SMNCC'!P$37)</f>
        <v>-</v>
      </c>
      <c r="V20" s="88" t="str">
        <f>IF('3h_SMNCC'!Q$37="-","-",'3h_SMNCC'!Q$37)</f>
        <v>-</v>
      </c>
      <c r="W20" s="88" t="str">
        <f>IF('3h_SMNCC'!R$37="-","-",'3h_SMNCC'!R$37)</f>
        <v>-</v>
      </c>
      <c r="X20" s="88" t="str">
        <f>IF('3h_SMNCC'!S$37="-","-",'3h_SMNCC'!S$37)</f>
        <v>-</v>
      </c>
      <c r="Y20" s="88" t="str">
        <f>IF('3h_SMNCC'!T$37="-","-",'3h_SMNCC'!T$37)</f>
        <v>-</v>
      </c>
      <c r="Z20" s="88" t="str">
        <f>IF('3h_SMNCC'!U$37="-","-",'3h_SMNCC'!U$37)</f>
        <v>-</v>
      </c>
      <c r="AA20" s="138"/>
    </row>
    <row r="21" spans="1:27" s="140" customFormat="1" ht="11.25" customHeight="1">
      <c r="A21" s="137">
        <v>7</v>
      </c>
      <c r="B21" s="87" t="s">
        <v>168</v>
      </c>
      <c r="C21" s="87" t="s">
        <v>124</v>
      </c>
      <c r="D21" s="150" t="s">
        <v>93</v>
      </c>
      <c r="E21" s="136"/>
      <c r="F21" s="139"/>
      <c r="G21" s="88">
        <f>IF('3f_CPIH'!C$16="-","-",'3i_PPM'!$G$7*('3f_CPIH'!C$16/'3f_CPIH'!$G$16))</f>
        <v>23.857918590998043</v>
      </c>
      <c r="H21" s="88">
        <f>IF('3f_CPIH'!D$16="-","-",'3i_PPM'!$G$7*('3f_CPIH'!D$16/'3f_CPIH'!$G$16))</f>
        <v>23.905682191780819</v>
      </c>
      <c r="I21" s="88">
        <f>IF('3f_CPIH'!E$16="-","-",'3i_PPM'!$G$7*('3f_CPIH'!E$16/'3f_CPIH'!$G$16))</f>
        <v>23.977327592954992</v>
      </c>
      <c r="J21" s="88">
        <f>IF('3f_CPIH'!F$16="-","-",'3i_PPM'!$G$7*('3f_CPIH'!F$16/'3f_CPIH'!$G$16))</f>
        <v>24.120618395303325</v>
      </c>
      <c r="K21" s="88">
        <f>IF('3f_CPIH'!G$16="-","-",'3i_PPM'!$G$7*('3f_CPIH'!G$16/'3f_CPIH'!$G$16))</f>
        <v>24.4072</v>
      </c>
      <c r="L21" s="88">
        <f>IF('3f_CPIH'!H$16="-","-",'3i_PPM'!$G$7*('3f_CPIH'!H$16/'3f_CPIH'!$G$16))</f>
        <v>24.717663405088064</v>
      </c>
      <c r="M21" s="88">
        <f>IF('3f_CPIH'!I$16="-","-",'3i_PPM'!$G$7*('3f_CPIH'!I$16/'3f_CPIH'!$G$16))</f>
        <v>25.075890410958902</v>
      </c>
      <c r="N21" s="88">
        <f>IF('3f_CPIH'!J$16="-","-",'3i_PPM'!$G$7*('3f_CPIH'!J$16/'3f_CPIH'!$G$16))</f>
        <v>25.290826614481411</v>
      </c>
      <c r="O21" s="139"/>
      <c r="P21" s="88">
        <f>IF('3f_CPIH'!L$16="-","-",'3i_PPM'!$G$7*('3f_CPIH'!L$16/'3f_CPIH'!$G$16))</f>
        <v>25.290826614481411</v>
      </c>
      <c r="Q21" s="88">
        <f>IF('3f_CPIH'!M$16="-","-",'3i_PPM'!$G$7*('3f_CPIH'!M$16/'3f_CPIH'!$G$16))</f>
        <v>25.577408219178082</v>
      </c>
      <c r="R21" s="88">
        <f>IF('3f_CPIH'!N$16="-","-",'3i_PPM'!$G$7*('3f_CPIH'!N$16/'3f_CPIH'!$G$16))</f>
        <v>25.768462622309197</v>
      </c>
      <c r="S21" s="88">
        <f>IF('3f_CPIH'!O$16="-","-",'3i_PPM'!$G$7*('3f_CPIH'!O$16/'3f_CPIH'!$G$16))</f>
        <v>25.911753424657533</v>
      </c>
      <c r="T21" s="88">
        <f>IF('3f_CPIH'!P$16="-","-",'3i_PPM'!$G$7*('3f_CPIH'!P$16/'3f_CPIH'!$G$16))</f>
        <v>25.983398825831699</v>
      </c>
      <c r="U21" s="88" t="str">
        <f>IF('3f_CPIH'!Q$16="-","-",'3i_PPM'!$G$7*('3f_CPIH'!Q$16/'3f_CPIH'!$G$16))</f>
        <v>-</v>
      </c>
      <c r="V21" s="88" t="str">
        <f>IF('3f_CPIH'!R$16="-","-",'3i_PPM'!$G$7*('3f_CPIH'!R$16/'3f_CPIH'!$G$16))</f>
        <v>-</v>
      </c>
      <c r="W21" s="88" t="str">
        <f>IF('3f_CPIH'!S$16="-","-",'3i_PPM'!$G$7*('3f_CPIH'!S$16/'3f_CPIH'!$G$16))</f>
        <v>-</v>
      </c>
      <c r="X21" s="88" t="str">
        <f>IF('3f_CPIH'!T$16="-","-",'3i_PPM'!$G$7*('3f_CPIH'!T$16/'3f_CPIH'!$G$16))</f>
        <v>-</v>
      </c>
      <c r="Y21" s="88" t="str">
        <f>IF('3f_CPIH'!U$16="-","-",'3i_PPM'!$G$7*('3f_CPIH'!U$16/'3f_CPIH'!$G$16))</f>
        <v>-</v>
      </c>
      <c r="Z21" s="88" t="str">
        <f>IF('3f_CPIH'!V$16="-","-",'3i_PPM'!$G$7*('3f_CPIH'!V$16/'3f_CPIH'!$G$16))</f>
        <v>-</v>
      </c>
      <c r="AA21" s="138"/>
    </row>
    <row r="22" spans="1:27" s="140" customFormat="1" ht="11.25">
      <c r="A22" s="137">
        <v>9</v>
      </c>
      <c r="B22" s="87" t="s">
        <v>138</v>
      </c>
      <c r="C22" s="87" t="s">
        <v>222</v>
      </c>
      <c r="D22" s="150" t="s">
        <v>93</v>
      </c>
      <c r="E22" s="136"/>
      <c r="F22" s="139"/>
      <c r="G22" s="88">
        <f>IF(G17="-","-",SUM(G15:G21)*'3j_EBIT'!$E$7)</f>
        <v>1.6715615422675125</v>
      </c>
      <c r="H22" s="88">
        <f>IF(H17="-","-",SUM(H15:H21)*'3j_EBIT'!$E$7)</f>
        <v>1.6739900089915831</v>
      </c>
      <c r="I22" s="88">
        <f>IF(I17="-","-",SUM(I15:I21)*'3j_EBIT'!$E$7)</f>
        <v>1.6717831293551233</v>
      </c>
      <c r="J22" s="88">
        <f>IF(J17="-","-",SUM(J15:J21)*'3j_EBIT'!$E$7)</f>
        <v>1.6790685295273347</v>
      </c>
      <c r="K22" s="88">
        <f>IF(K17="-","-",SUM(K15:K21)*'3j_EBIT'!$E$7)</f>
        <v>1.7022535759103197</v>
      </c>
      <c r="L22" s="88">
        <f>IF(L17="-","-",SUM(L15:L21)*'3j_EBIT'!$E$7)</f>
        <v>1.7155001093833704</v>
      </c>
      <c r="M22" s="88">
        <f>IF(M17="-","-",SUM(M15:M21)*'3j_EBIT'!$E$7)</f>
        <v>1.7578208473640613</v>
      </c>
      <c r="N22" s="88">
        <f>IF(N17="-","-",SUM(N15:N21)*'3j_EBIT'!$E$7)</f>
        <v>1.769759207760115</v>
      </c>
      <c r="O22" s="139"/>
      <c r="P22" s="88">
        <f>IF(P17="-","-",SUM(P15:P21)*'3j_EBIT'!$E$7)</f>
        <v>1.769759207760115</v>
      </c>
      <c r="Q22" s="88">
        <f>IF(Q17="-","-",SUM(Q15:Q21)*'3j_EBIT'!$E$7)</f>
        <v>1.8510117510883977</v>
      </c>
      <c r="R22" s="88">
        <f>IF(R17="-","-",SUM(R15:R21)*'3j_EBIT'!$E$7)</f>
        <v>1.8572111288452315</v>
      </c>
      <c r="S22" s="88">
        <f>IF(S17="-","-",SUM(S15:S21)*'3j_EBIT'!$E$7)</f>
        <v>1.8969340090474682</v>
      </c>
      <c r="T22" s="88">
        <f>IF(T17="-","-",SUM(T15:T21)*'3j_EBIT'!$E$7)</f>
        <v>1.8828350108594296</v>
      </c>
      <c r="U22" s="88" t="str">
        <f>IF(U17="-","-",SUM(U15:U21)*'3j_EBIT'!$E$7)</f>
        <v>-</v>
      </c>
      <c r="V22" s="88" t="str">
        <f>IF(V17="-","-",SUM(V15:V21)*'3j_EBIT'!$E$7)</f>
        <v>-</v>
      </c>
      <c r="W22" s="88" t="str">
        <f>IF(W17="-","-",SUM(W15:W21)*'3j_EBIT'!$E$7)</f>
        <v>-</v>
      </c>
      <c r="X22" s="88" t="str">
        <f>IF(X17="-","-",SUM(X15:X21)*'3j_EBIT'!$E$7)</f>
        <v>-</v>
      </c>
      <c r="Y22" s="88" t="str">
        <f>IF(Y17="-","-",SUM(Y15:Y21)*'3j_EBIT'!$E$7)</f>
        <v>-</v>
      </c>
      <c r="Z22" s="88" t="str">
        <f>IF(Z17="-","-",SUM(Z15:Z21)*'3j_EBIT'!$E$7)</f>
        <v>-</v>
      </c>
      <c r="AA22" s="138"/>
    </row>
    <row r="23" spans="1:27" s="140" customFormat="1" ht="11.25">
      <c r="A23" s="137">
        <v>10</v>
      </c>
      <c r="B23" s="87" t="s">
        <v>223</v>
      </c>
      <c r="C23" s="151" t="s">
        <v>224</v>
      </c>
      <c r="D23" s="150" t="s">
        <v>93</v>
      </c>
      <c r="E23" s="150"/>
      <c r="F23" s="139"/>
      <c r="G23" s="88">
        <f>IF(G19="-","-",SUM(G15:G17,G19:G22)*'3k_HAP'!$E$8)</f>
        <v>1.0374376431615</v>
      </c>
      <c r="H23" s="88">
        <f>IF(H19="-","-",SUM(H15:H17,H19:H22)*'3k_HAP'!$E$8)</f>
        <v>1.0393089677204979</v>
      </c>
      <c r="I23" s="88">
        <f>IF(I19="-","-",SUM(I15:I17,I19:I22)*'3k_HAP'!$E$8)</f>
        <v>1.0429523584356926</v>
      </c>
      <c r="J23" s="88">
        <f>IF(J19="-","-",SUM(J15:J17,J19:J22)*'3k_HAP'!$E$8)</f>
        <v>1.0485663321126861</v>
      </c>
      <c r="K23" s="88">
        <f>IF(K19="-","-",SUM(K15:K17,K19:K22)*'3k_HAP'!$E$8)</f>
        <v>1.0610882683696172</v>
      </c>
      <c r="L23" s="88">
        <f>IF(L19="-","-",SUM(L15:L17,L19:L22)*'3k_HAP'!$E$8)</f>
        <v>1.0712957639733287</v>
      </c>
      <c r="M23" s="88">
        <f>IF(M19="-","-",SUM(M15:M17,M19:M22)*'3k_HAP'!$E$8)</f>
        <v>1.1178015292280965</v>
      </c>
      <c r="N23" s="88">
        <f>IF(N19="-","-",SUM(N15:N17,N19:N22)*'3k_HAP'!$E$8)</f>
        <v>1.1270009746155372</v>
      </c>
      <c r="O23" s="139"/>
      <c r="P23" s="88">
        <f>IF(P19="-","-",SUM(P15:P17,P19:P22)*'3k_HAP'!$E$8)</f>
        <v>1.1270009746155372</v>
      </c>
      <c r="Q23" s="88">
        <f>IF(Q19="-","-",SUM(Q15:Q17,Q19:Q22)*'3k_HAP'!$E$8)</f>
        <v>1.1660990020626185</v>
      </c>
      <c r="R23" s="88">
        <f>IF(R19="-","-",SUM(R15:R17,R19:R22)*'3k_HAP'!$E$8)</f>
        <v>1.1708761100756218</v>
      </c>
      <c r="S23" s="88">
        <f>IF(S19="-","-",SUM(S15:S17,S19:S22)*'3k_HAP'!$E$8)</f>
        <v>1.2030889021449267</v>
      </c>
      <c r="T23" s="88">
        <f>IF(T19="-","-",SUM(T15:T17,T19:T22)*'3k_HAP'!$E$8)</f>
        <v>1.1922245154498019</v>
      </c>
      <c r="U23" s="88" t="str">
        <f>IF(U19="-","-",SUM(U15:U17,U19:U22)*'3k_HAP'!$E$8)</f>
        <v>-</v>
      </c>
      <c r="V23" s="88" t="str">
        <f>IF(V19="-","-",SUM(V15:V17,V19:V22)*'3k_HAP'!$E$8)</f>
        <v>-</v>
      </c>
      <c r="W23" s="88" t="str">
        <f>IF(W19="-","-",SUM(W15:W17,W19:W22)*'3k_HAP'!$E$8)</f>
        <v>-</v>
      </c>
      <c r="X23" s="88" t="str">
        <f>IF(X19="-","-",SUM(X15:X17,X19:X22)*'3k_HAP'!$E$8)</f>
        <v>-</v>
      </c>
      <c r="Y23" s="88" t="str">
        <f>IF(Y19="-","-",SUM(Y15:Y17,Y19:Y22)*'3k_HAP'!$E$8)</f>
        <v>-</v>
      </c>
      <c r="Z23" s="88" t="str">
        <f>IF(Z19="-","-",SUM(Z15:Z17,Z19:Z22)*'3k_HAP'!$E$8)</f>
        <v>-</v>
      </c>
      <c r="AA23" s="138"/>
    </row>
    <row r="24" spans="1:27" s="140" customFormat="1" ht="11.25" customHeight="1">
      <c r="A24" s="137">
        <v>11</v>
      </c>
      <c r="B24" s="87" t="s">
        <v>225</v>
      </c>
      <c r="C24" s="87" t="str">
        <f>B24&amp;"_"&amp;D24</f>
        <v>Total_Eastern</v>
      </c>
      <c r="D24" s="150" t="s">
        <v>93</v>
      </c>
      <c r="E24" s="136"/>
      <c r="F24" s="139"/>
      <c r="G24" s="88">
        <f t="shared" ref="G24:N24" si="0">IF(G19="-","-",SUM(G15:G23))</f>
        <v>89.014324581314625</v>
      </c>
      <c r="H24" s="88">
        <f t="shared" si="0"/>
        <v>89.144009891188702</v>
      </c>
      <c r="I24" s="88">
        <f t="shared" si="0"/>
        <v>89.03150177006691</v>
      </c>
      <c r="J24" s="88">
        <f t="shared" si="0"/>
        <v>89.420557699689098</v>
      </c>
      <c r="K24" s="88">
        <f t="shared" si="0"/>
        <v>90.653344731016801</v>
      </c>
      <c r="L24" s="88">
        <f t="shared" si="0"/>
        <v>91.360737910911965</v>
      </c>
      <c r="M24" s="88">
        <f t="shared" si="0"/>
        <v>93.634650018272325</v>
      </c>
      <c r="N24" s="88">
        <f t="shared" si="0"/>
        <v>94.272183961811578</v>
      </c>
      <c r="O24" s="139"/>
      <c r="P24" s="88">
        <f t="shared" ref="P24:Z24" si="1">IF(P19="-","-",SUM(P15:P23))</f>
        <v>94.272183961811578</v>
      </c>
      <c r="Q24" s="88">
        <f t="shared" si="1"/>
        <v>98.587729871717599</v>
      </c>
      <c r="R24" s="88">
        <f t="shared" si="1"/>
        <v>98.918789884791963</v>
      </c>
      <c r="S24" s="88">
        <f t="shared" si="1"/>
        <v>101.0416797186825</v>
      </c>
      <c r="T24" s="88">
        <f t="shared" si="1"/>
        <v>100.28876310228144</v>
      </c>
      <c r="U24" s="88" t="str">
        <f t="shared" si="1"/>
        <v>-</v>
      </c>
      <c r="V24" s="88" t="str">
        <f t="shared" si="1"/>
        <v>-</v>
      </c>
      <c r="W24" s="88" t="str">
        <f t="shared" si="1"/>
        <v>-</v>
      </c>
      <c r="X24" s="88" t="str">
        <f t="shared" si="1"/>
        <v>-</v>
      </c>
      <c r="Y24" s="88" t="str">
        <f t="shared" si="1"/>
        <v>-</v>
      </c>
      <c r="Z24" s="88" t="str">
        <f t="shared" si="1"/>
        <v>-</v>
      </c>
      <c r="AA24" s="138"/>
    </row>
    <row r="25" spans="1:27" s="140" customFormat="1" ht="11.25" customHeight="1">
      <c r="A25" s="137">
        <v>1</v>
      </c>
      <c r="B25" s="152" t="s">
        <v>155</v>
      </c>
      <c r="C25" s="152" t="s">
        <v>131</v>
      </c>
      <c r="D25" s="153" t="s">
        <v>94</v>
      </c>
      <c r="E25" s="154"/>
      <c r="F25" s="139"/>
      <c r="G25" s="155" t="s">
        <v>132</v>
      </c>
      <c r="H25" s="155" t="s">
        <v>132</v>
      </c>
      <c r="I25" s="155" t="s">
        <v>132</v>
      </c>
      <c r="J25" s="155" t="s">
        <v>132</v>
      </c>
      <c r="K25" s="155" t="s">
        <v>132</v>
      </c>
      <c r="L25" s="155" t="s">
        <v>132</v>
      </c>
      <c r="M25" s="155" t="s">
        <v>132</v>
      </c>
      <c r="N25" s="155" t="s">
        <v>132</v>
      </c>
      <c r="O25" s="139"/>
      <c r="P25" s="155" t="s">
        <v>132</v>
      </c>
      <c r="Q25" s="155" t="s">
        <v>132</v>
      </c>
      <c r="R25" s="155" t="s">
        <v>132</v>
      </c>
      <c r="S25" s="155" t="s">
        <v>132</v>
      </c>
      <c r="T25" s="155" t="s">
        <v>132</v>
      </c>
      <c r="U25" s="155" t="s">
        <v>132</v>
      </c>
      <c r="V25" s="155" t="s">
        <v>132</v>
      </c>
      <c r="W25" s="155" t="s">
        <v>132</v>
      </c>
      <c r="X25" s="155" t="s">
        <v>132</v>
      </c>
      <c r="Y25" s="155" t="s">
        <v>132</v>
      </c>
      <c r="Z25" s="155" t="s">
        <v>132</v>
      </c>
      <c r="AA25" s="138"/>
    </row>
    <row r="26" spans="1:27" s="140" customFormat="1" ht="11.25" customHeight="1">
      <c r="A26" s="137">
        <v>2</v>
      </c>
      <c r="B26" s="152" t="s">
        <v>155</v>
      </c>
      <c r="C26" s="152" t="s">
        <v>133</v>
      </c>
      <c r="D26" s="153" t="s">
        <v>94</v>
      </c>
      <c r="E26" s="154"/>
      <c r="F26" s="139"/>
      <c r="G26" s="155" t="s">
        <v>132</v>
      </c>
      <c r="H26" s="155" t="s">
        <v>132</v>
      </c>
      <c r="I26" s="155" t="s">
        <v>132</v>
      </c>
      <c r="J26" s="155" t="s">
        <v>132</v>
      </c>
      <c r="K26" s="155" t="s">
        <v>132</v>
      </c>
      <c r="L26" s="155" t="s">
        <v>132</v>
      </c>
      <c r="M26" s="155" t="s">
        <v>132</v>
      </c>
      <c r="N26" s="155" t="s">
        <v>132</v>
      </c>
      <c r="O26" s="139"/>
      <c r="P26" s="155" t="s">
        <v>132</v>
      </c>
      <c r="Q26" s="155" t="s">
        <v>132</v>
      </c>
      <c r="R26" s="155" t="s">
        <v>132</v>
      </c>
      <c r="S26" s="155" t="s">
        <v>132</v>
      </c>
      <c r="T26" s="155" t="s">
        <v>132</v>
      </c>
      <c r="U26" s="155" t="s">
        <v>132</v>
      </c>
      <c r="V26" s="155" t="s">
        <v>132</v>
      </c>
      <c r="W26" s="155" t="s">
        <v>132</v>
      </c>
      <c r="X26" s="155" t="s">
        <v>132</v>
      </c>
      <c r="Y26" s="155" t="s">
        <v>132</v>
      </c>
      <c r="Z26" s="155" t="s">
        <v>132</v>
      </c>
      <c r="AA26" s="138"/>
    </row>
    <row r="27" spans="1:27" s="140" customFormat="1" ht="12.5" customHeight="1">
      <c r="A27" s="137">
        <v>3</v>
      </c>
      <c r="B27" s="152" t="s">
        <v>220</v>
      </c>
      <c r="C27" s="152" t="s">
        <v>134</v>
      </c>
      <c r="D27" s="153" t="s">
        <v>94</v>
      </c>
      <c r="E27" s="154"/>
      <c r="F27" s="139"/>
      <c r="G27" s="155">
        <f>IF('3c_PC'!G14="-","-",'3c_PC'!G55)</f>
        <v>6.5567588596821027</v>
      </c>
      <c r="H27" s="155">
        <f>IF('3c_PC'!H14="-","-",'3c_PC'!H55)</f>
        <v>6.5567588596821027</v>
      </c>
      <c r="I27" s="155">
        <f>IF('3c_PC'!I14="-","-",'3c_PC'!I55)</f>
        <v>6.6197359495950758</v>
      </c>
      <c r="J27" s="155">
        <f>IF('3c_PC'!J14="-","-",'3c_PC'!J55)</f>
        <v>6.6197359495950758</v>
      </c>
      <c r="K27" s="155">
        <f>IF('3c_PC'!K14="-","-",'3c_PC'!K55)</f>
        <v>6.6995028867368616</v>
      </c>
      <c r="L27" s="155">
        <f>IF('3c_PC'!L14="-","-",'3c_PC'!L55)</f>
        <v>6.6995028867368616</v>
      </c>
      <c r="M27" s="155">
        <f>IF('3c_PC'!M14="-","-",'3c_PC'!M55)</f>
        <v>7.1131218301273513</v>
      </c>
      <c r="N27" s="155">
        <f>IF('3c_PC'!N14="-","-",'3c_PC'!N55)</f>
        <v>7.1131218301273513</v>
      </c>
      <c r="O27" s="139"/>
      <c r="P27" s="155">
        <f>'3c_PC'!P55</f>
        <v>7.1131218301273513</v>
      </c>
      <c r="Q27" s="155">
        <f>'3c_PC'!Q55</f>
        <v>7.2804579515147188</v>
      </c>
      <c r="R27" s="155">
        <f>'3c_PC'!R55</f>
        <v>7.1935840895118579</v>
      </c>
      <c r="S27" s="155">
        <f>'3c_PC'!S55</f>
        <v>7.3593999937099728</v>
      </c>
      <c r="T27" s="155">
        <f>'3c_PC'!T55</f>
        <v>7.0492243060839304</v>
      </c>
      <c r="U27" s="155" t="str">
        <f>'3c_PC'!U55</f>
        <v>-</v>
      </c>
      <c r="V27" s="155" t="str">
        <f>'3c_PC'!V55</f>
        <v>-</v>
      </c>
      <c r="W27" s="155" t="str">
        <f>'3c_PC'!W55</f>
        <v>-</v>
      </c>
      <c r="X27" s="155" t="str">
        <f>'3c_PC'!X55</f>
        <v>-</v>
      </c>
      <c r="Y27" s="155" t="str">
        <f>'3c_PC'!Y55</f>
        <v>-</v>
      </c>
      <c r="Z27" s="155" t="str">
        <f>'3c_PC'!Z55</f>
        <v>-</v>
      </c>
      <c r="AA27" s="138"/>
    </row>
    <row r="28" spans="1:27" s="140" customFormat="1" ht="11.25" customHeight="1">
      <c r="A28" s="137">
        <v>4</v>
      </c>
      <c r="B28" s="152" t="s">
        <v>221</v>
      </c>
      <c r="C28" s="152" t="s">
        <v>135</v>
      </c>
      <c r="D28" s="153" t="s">
        <v>94</v>
      </c>
      <c r="E28" s="154"/>
      <c r="F28" s="139"/>
      <c r="G28" s="155">
        <f>IF('3d_NC-Elec'!H15="-","-",'3d_NC-Elec'!H15)</f>
        <v>9.5265000000000004</v>
      </c>
      <c r="H28" s="155">
        <f>IF('3d_NC-Elec'!I15="-","-",'3d_NC-Elec'!I15)</f>
        <v>9.5265000000000004</v>
      </c>
      <c r="I28" s="155">
        <f>IF('3d_NC-Elec'!J15="-","-",'3d_NC-Elec'!J15)</f>
        <v>16.351999999999997</v>
      </c>
      <c r="J28" s="155">
        <f>IF('3d_NC-Elec'!K15="-","-",'3d_NC-Elec'!K15)</f>
        <v>16.351999999999997</v>
      </c>
      <c r="K28" s="155">
        <f>IF('3d_NC-Elec'!L15="-","-",'3d_NC-Elec'!L15)</f>
        <v>11.388</v>
      </c>
      <c r="L28" s="155">
        <f>IF('3d_NC-Elec'!M15="-","-",'3d_NC-Elec'!M15)</f>
        <v>11.388</v>
      </c>
      <c r="M28" s="155">
        <f>IF('3d_NC-Elec'!N15="-","-",'3d_NC-Elec'!N15)</f>
        <v>12.0815</v>
      </c>
      <c r="N28" s="155">
        <f>IF('3d_NC-Elec'!O15="-","-",'3d_NC-Elec'!O15)</f>
        <v>12.0815</v>
      </c>
      <c r="O28" s="139"/>
      <c r="P28" s="155">
        <f>'3d_NC-Elec'!Q15</f>
        <v>12.0815</v>
      </c>
      <c r="Q28" s="155">
        <f>'3d_NC-Elec'!R15</f>
        <v>11.351499999999998</v>
      </c>
      <c r="R28" s="155">
        <f>'3d_NC-Elec'!S15</f>
        <v>11.351499999999998</v>
      </c>
      <c r="S28" s="155">
        <f>'3d_NC-Elec'!T15</f>
        <v>12.227499999999999</v>
      </c>
      <c r="T28" s="155">
        <f>'3d_NC-Elec'!U15</f>
        <v>12.227499999999999</v>
      </c>
      <c r="U28" s="155" t="str">
        <f>'3d_NC-Elec'!V15</f>
        <v>-</v>
      </c>
      <c r="V28" s="155" t="str">
        <f>'3d_NC-Elec'!W15</f>
        <v>-</v>
      </c>
      <c r="W28" s="155" t="str">
        <f>'3d_NC-Elec'!X15</f>
        <v>-</v>
      </c>
      <c r="X28" s="155" t="str">
        <f>'3d_NC-Elec'!Y15</f>
        <v>-</v>
      </c>
      <c r="Y28" s="155" t="str">
        <f>'3d_NC-Elec'!Z15</f>
        <v>-</v>
      </c>
      <c r="Z28" s="155" t="str">
        <f>'3d_NC-Elec'!AA15</f>
        <v>-</v>
      </c>
      <c r="AA28" s="138"/>
    </row>
    <row r="29" spans="1:27" s="140" customFormat="1" ht="11.25" customHeight="1">
      <c r="A29" s="137">
        <v>5</v>
      </c>
      <c r="B29" s="152" t="s">
        <v>168</v>
      </c>
      <c r="C29" s="152" t="s">
        <v>136</v>
      </c>
      <c r="D29" s="153" t="s">
        <v>94</v>
      </c>
      <c r="E29" s="154"/>
      <c r="F29" s="139"/>
      <c r="G29" s="155">
        <f>IF('3f_CPIH'!C$16="-","-",'3g_OC_'!$E$7*('3f_CPIH'!C$16/'3f_CPIH'!$G$16))</f>
        <v>38.772147945205475</v>
      </c>
      <c r="H29" s="155">
        <f>IF('3f_CPIH'!D$16="-","-",'3g_OC_'!$E$7*('3f_CPIH'!D$16/'3f_CPIH'!$G$16))</f>
        <v>38.849769863013698</v>
      </c>
      <c r="I29" s="155">
        <f>IF('3f_CPIH'!E$16="-","-",'3g_OC_'!$E$7*('3f_CPIH'!E$16/'3f_CPIH'!$G$16))</f>
        <v>38.966202739726029</v>
      </c>
      <c r="J29" s="155">
        <f>IF('3f_CPIH'!F$16="-","-",'3g_OC_'!$E$7*('3f_CPIH'!F$16/'3f_CPIH'!$G$16))</f>
        <v>39.199068493150683</v>
      </c>
      <c r="K29" s="155">
        <f>IF('3f_CPIH'!G$16="-","-",'3g_OC_'!$E$7*('3f_CPIH'!G$16/'3f_CPIH'!$G$16))</f>
        <v>39.6648</v>
      </c>
      <c r="L29" s="155">
        <f>IF('3f_CPIH'!H$16="-","-",'3g_OC_'!$E$7*('3f_CPIH'!H$16/'3f_CPIH'!$G$16))</f>
        <v>40.169342465753431</v>
      </c>
      <c r="M29" s="155">
        <f>IF('3f_CPIH'!I$16="-","-",'3g_OC_'!$E$7*('3f_CPIH'!I$16/'3f_CPIH'!$G$16))</f>
        <v>40.751506849315064</v>
      </c>
      <c r="N29" s="155">
        <f>IF('3f_CPIH'!J$16="-","-",'3g_OC_'!$E$7*('3f_CPIH'!J$16/'3f_CPIH'!$G$16))</f>
        <v>41.100805479452056</v>
      </c>
      <c r="O29" s="139"/>
      <c r="P29" s="155">
        <f>IF('3f_CPIH'!L$16="-","-",'3g_OC_'!$E$7*('3f_CPIH'!L$16/'3f_CPIH'!$G$16))</f>
        <v>41.100805479452056</v>
      </c>
      <c r="Q29" s="155">
        <f>IF('3f_CPIH'!M$16="-","-",'3g_OC_'!$E$7*('3f_CPIH'!M$16/'3f_CPIH'!$G$16))</f>
        <v>41.566536986301365</v>
      </c>
      <c r="R29" s="155">
        <f>IF('3f_CPIH'!N$16="-","-",'3g_OC_'!$E$7*('3f_CPIH'!N$16/'3f_CPIH'!$G$16))</f>
        <v>41.877024657534243</v>
      </c>
      <c r="S29" s="155">
        <f>IF('3f_CPIH'!O$16="-","-",'3g_OC_'!$E$7*('3f_CPIH'!O$16/'3f_CPIH'!$G$16))</f>
        <v>42.109890410958904</v>
      </c>
      <c r="T29" s="155">
        <f>IF('3f_CPIH'!P$16="-","-",'3g_OC_'!$E$7*('3f_CPIH'!P$16/'3f_CPIH'!$G$16))</f>
        <v>42.226323287671228</v>
      </c>
      <c r="U29" s="155" t="str">
        <f>IF('3f_CPIH'!Q$16="-","-",'3g_OC_'!$E$7*('3f_CPIH'!Q$16/'3f_CPIH'!$G$16))</f>
        <v>-</v>
      </c>
      <c r="V29" s="155" t="str">
        <f>IF('3f_CPIH'!R$16="-","-",'3g_OC_'!$E$7*('3f_CPIH'!R$16/'3f_CPIH'!$G$16))</f>
        <v>-</v>
      </c>
      <c r="W29" s="155" t="str">
        <f>IF('3f_CPIH'!S$16="-","-",'3g_OC_'!$E$7*('3f_CPIH'!S$16/'3f_CPIH'!$G$16))</f>
        <v>-</v>
      </c>
      <c r="X29" s="155" t="str">
        <f>IF('3f_CPIH'!T$16="-","-",'3g_OC_'!$E$7*('3f_CPIH'!T$16/'3f_CPIH'!$G$16))</f>
        <v>-</v>
      </c>
      <c r="Y29" s="155" t="str">
        <f>IF('3f_CPIH'!U$16="-","-",'3g_OC_'!$E$7*('3f_CPIH'!U$16/'3f_CPIH'!$G$16))</f>
        <v>-</v>
      </c>
      <c r="Z29" s="155" t="str">
        <f>IF('3f_CPIH'!V$16="-","-",'3g_OC_'!$E$7*('3f_CPIH'!V$16/'3f_CPIH'!$G$16))</f>
        <v>-</v>
      </c>
      <c r="AA29" s="138"/>
    </row>
    <row r="30" spans="1:27" s="140" customFormat="1" ht="11.25" customHeight="1">
      <c r="A30" s="137">
        <v>6</v>
      </c>
      <c r="B30" s="152" t="s">
        <v>168</v>
      </c>
      <c r="C30" s="152" t="s">
        <v>137</v>
      </c>
      <c r="D30" s="153" t="s">
        <v>94</v>
      </c>
      <c r="E30" s="154"/>
      <c r="F30" s="139"/>
      <c r="G30" s="155" t="s">
        <v>132</v>
      </c>
      <c r="H30" s="155" t="s">
        <v>132</v>
      </c>
      <c r="I30" s="155" t="s">
        <v>132</v>
      </c>
      <c r="J30" s="155" t="s">
        <v>132</v>
      </c>
      <c r="K30" s="155">
        <f>IF('3h_SMNCC'!F$37="-","-",'3h_SMNCC'!F$37)</f>
        <v>0</v>
      </c>
      <c r="L30" s="155">
        <f>IF('3h_SMNCC'!G$37="-","-",'3h_SMNCC'!G$37)</f>
        <v>-0.13106672002308281</v>
      </c>
      <c r="M30" s="155">
        <f>IF('3h_SMNCC'!H$37="-","-",'3h_SMNCC'!H$37)</f>
        <v>1.6490085512788448</v>
      </c>
      <c r="N30" s="155">
        <f>IF('3h_SMNCC'!I$37="-","-",'3h_SMNCC'!I$37)</f>
        <v>1.7011698553751105</v>
      </c>
      <c r="O30" s="139"/>
      <c r="P30" s="155">
        <f>IF('3h_SMNCC'!K$37="-","-",'3h_SMNCC'!K$37)</f>
        <v>1.7011698553751105</v>
      </c>
      <c r="Q30" s="155">
        <f>IF('3h_SMNCC'!L$37="-","-",'3h_SMNCC'!L$37)</f>
        <v>3.37071596157242</v>
      </c>
      <c r="R30" s="155">
        <f>IF('3h_SMNCC'!M$37="-","-",'3h_SMNCC'!M$37)</f>
        <v>3.2761312765157915</v>
      </c>
      <c r="S30" s="155">
        <f>IF('3h_SMNCC'!N$37="-","-",'3h_SMNCC'!N$37)</f>
        <v>4.8946129781636989</v>
      </c>
      <c r="T30" s="155">
        <f>IF('3h_SMNCC'!O$37="-","-",'3h_SMNCC'!O$37)</f>
        <v>4.2887571563853468</v>
      </c>
      <c r="U30" s="155" t="str">
        <f>IF('3h_SMNCC'!P$37="-","-",'3h_SMNCC'!P$37)</f>
        <v>-</v>
      </c>
      <c r="V30" s="155" t="str">
        <f>IF('3h_SMNCC'!Q$37="-","-",'3h_SMNCC'!Q$37)</f>
        <v>-</v>
      </c>
      <c r="W30" s="155" t="str">
        <f>IF('3h_SMNCC'!R$37="-","-",'3h_SMNCC'!R$37)</f>
        <v>-</v>
      </c>
      <c r="X30" s="155" t="str">
        <f>IF('3h_SMNCC'!S$37="-","-",'3h_SMNCC'!S$37)</f>
        <v>-</v>
      </c>
      <c r="Y30" s="155" t="str">
        <f>IF('3h_SMNCC'!T$37="-","-",'3h_SMNCC'!T$37)</f>
        <v>-</v>
      </c>
      <c r="Z30" s="155" t="str">
        <f>IF('3h_SMNCC'!U$37="-","-",'3h_SMNCC'!U$37)</f>
        <v>-</v>
      </c>
      <c r="AA30" s="138"/>
    </row>
    <row r="31" spans="1:27" s="140" customFormat="1" ht="11.25">
      <c r="A31" s="137">
        <v>7</v>
      </c>
      <c r="B31" s="152" t="s">
        <v>168</v>
      </c>
      <c r="C31" s="152" t="s">
        <v>124</v>
      </c>
      <c r="D31" s="153" t="s">
        <v>94</v>
      </c>
      <c r="E31" s="154"/>
      <c r="F31" s="139"/>
      <c r="G31" s="155">
        <f>IF('3f_CPIH'!C$16="-","-",'3i_PPM'!$G$7*('3f_CPIH'!C$16/'3f_CPIH'!$G$16))</f>
        <v>23.857918590998043</v>
      </c>
      <c r="H31" s="155">
        <f>IF('3f_CPIH'!D$16="-","-",'3i_PPM'!$G$7*('3f_CPIH'!D$16/'3f_CPIH'!$G$16))</f>
        <v>23.905682191780819</v>
      </c>
      <c r="I31" s="155">
        <f>IF('3f_CPIH'!E$16="-","-",'3i_PPM'!$G$7*('3f_CPIH'!E$16/'3f_CPIH'!$G$16))</f>
        <v>23.977327592954992</v>
      </c>
      <c r="J31" s="155">
        <f>IF('3f_CPIH'!F$16="-","-",'3i_PPM'!$G$7*('3f_CPIH'!F$16/'3f_CPIH'!$G$16))</f>
        <v>24.120618395303325</v>
      </c>
      <c r="K31" s="155">
        <f>IF('3f_CPIH'!G$16="-","-",'3i_PPM'!$G$7*('3f_CPIH'!G$16/'3f_CPIH'!$G$16))</f>
        <v>24.4072</v>
      </c>
      <c r="L31" s="155">
        <f>IF('3f_CPIH'!H$16="-","-",'3i_PPM'!$G$7*('3f_CPIH'!H$16/'3f_CPIH'!$G$16))</f>
        <v>24.717663405088064</v>
      </c>
      <c r="M31" s="155">
        <f>IF('3f_CPIH'!I$16="-","-",'3i_PPM'!$G$7*('3f_CPIH'!I$16/'3f_CPIH'!$G$16))</f>
        <v>25.075890410958902</v>
      </c>
      <c r="N31" s="155">
        <f>IF('3f_CPIH'!J$16="-","-",'3i_PPM'!$G$7*('3f_CPIH'!J$16/'3f_CPIH'!$G$16))</f>
        <v>25.290826614481411</v>
      </c>
      <c r="O31" s="139"/>
      <c r="P31" s="155">
        <f>IF('3f_CPIH'!L$16="-","-",'3i_PPM'!$G$7*('3f_CPIH'!L$16/'3f_CPIH'!$G$16))</f>
        <v>25.290826614481411</v>
      </c>
      <c r="Q31" s="155">
        <f>IF('3f_CPIH'!M$16="-","-",'3i_PPM'!$G$7*('3f_CPIH'!M$16/'3f_CPIH'!$G$16))</f>
        <v>25.577408219178082</v>
      </c>
      <c r="R31" s="155">
        <f>IF('3f_CPIH'!N$16="-","-",'3i_PPM'!$G$7*('3f_CPIH'!N$16/'3f_CPIH'!$G$16))</f>
        <v>25.768462622309197</v>
      </c>
      <c r="S31" s="155">
        <f>IF('3f_CPIH'!O$16="-","-",'3i_PPM'!$G$7*('3f_CPIH'!O$16/'3f_CPIH'!$G$16))</f>
        <v>25.911753424657533</v>
      </c>
      <c r="T31" s="155">
        <f>IF('3f_CPIH'!P$16="-","-",'3i_PPM'!$G$7*('3f_CPIH'!P$16/'3f_CPIH'!$G$16))</f>
        <v>25.983398825831699</v>
      </c>
      <c r="U31" s="155" t="str">
        <f>IF('3f_CPIH'!Q$16="-","-",'3i_PPM'!$G$7*('3f_CPIH'!Q$16/'3f_CPIH'!$G$16))</f>
        <v>-</v>
      </c>
      <c r="V31" s="155" t="str">
        <f>IF('3f_CPIH'!R$16="-","-",'3i_PPM'!$G$7*('3f_CPIH'!R$16/'3f_CPIH'!$G$16))</f>
        <v>-</v>
      </c>
      <c r="W31" s="155" t="str">
        <f>IF('3f_CPIH'!S$16="-","-",'3i_PPM'!$G$7*('3f_CPIH'!S$16/'3f_CPIH'!$G$16))</f>
        <v>-</v>
      </c>
      <c r="X31" s="155" t="str">
        <f>IF('3f_CPIH'!T$16="-","-",'3i_PPM'!$G$7*('3f_CPIH'!T$16/'3f_CPIH'!$G$16))</f>
        <v>-</v>
      </c>
      <c r="Y31" s="155" t="str">
        <f>IF('3f_CPIH'!U$16="-","-",'3i_PPM'!$G$7*('3f_CPIH'!U$16/'3f_CPIH'!$G$16))</f>
        <v>-</v>
      </c>
      <c r="Z31" s="155" t="str">
        <f>IF('3f_CPIH'!V$16="-","-",'3i_PPM'!$G$7*('3f_CPIH'!V$16/'3f_CPIH'!$G$16))</f>
        <v>-</v>
      </c>
      <c r="AA31" s="138"/>
    </row>
    <row r="32" spans="1:27" s="140" customFormat="1" ht="11.25">
      <c r="A32" s="137">
        <v>9</v>
      </c>
      <c r="B32" s="152" t="s">
        <v>138</v>
      </c>
      <c r="C32" s="152" t="s">
        <v>222</v>
      </c>
      <c r="D32" s="153" t="s">
        <v>94</v>
      </c>
      <c r="E32" s="154"/>
      <c r="F32" s="139"/>
      <c r="G32" s="155">
        <f>IF(G27="-","-",SUM(G25:G31)*'3j_EBIT'!$E$7)</f>
        <v>1.5245196862675126</v>
      </c>
      <c r="H32" s="155">
        <f>IF(H27="-","-",SUM(H25:H31)*'3j_EBIT'!$E$7)</f>
        <v>1.5269481529915832</v>
      </c>
      <c r="I32" s="155">
        <f>IF(I27="-","-",SUM(I25:I31)*'3j_EBIT'!$E$7)</f>
        <v>1.6640068773551233</v>
      </c>
      <c r="J32" s="155">
        <f>IF(J27="-","-",SUM(J25:J31)*'3j_EBIT'!$E$7)</f>
        <v>1.6712922775273344</v>
      </c>
      <c r="K32" s="155">
        <f>IF(K27="-","-",SUM(K25:K31)*'3j_EBIT'!$E$7)</f>
        <v>1.5912652519103194</v>
      </c>
      <c r="L32" s="155">
        <f>IF(L27="-","-",SUM(L25:L31)*'3j_EBIT'!$E$7)</f>
        <v>1.6045117853833704</v>
      </c>
      <c r="M32" s="155">
        <f>IF(M27="-","-",SUM(M25:M31)*'3j_EBIT'!$E$7)</f>
        <v>1.6786444633640616</v>
      </c>
      <c r="N32" s="155">
        <f>IF(N27="-","-",SUM(N25:N31)*'3j_EBIT'!$E$7)</f>
        <v>1.690582823760115</v>
      </c>
      <c r="O32" s="139"/>
      <c r="P32" s="155">
        <f>IF(P27="-","-",SUM(P25:P31)*'3j_EBIT'!$E$7)</f>
        <v>1.690582823760115</v>
      </c>
      <c r="Q32" s="155">
        <f>IF(Q27="-","-",SUM(Q25:Q31)*'3j_EBIT'!$E$7)</f>
        <v>1.7265917190883975</v>
      </c>
      <c r="R32" s="155">
        <f>IF(R27="-","-",SUM(R25:R31)*'3j_EBIT'!$E$7)</f>
        <v>1.7327910968452311</v>
      </c>
      <c r="S32" s="155">
        <f>IF(S27="-","-",SUM(S25:S31)*'3j_EBIT'!$E$7)</f>
        <v>1.7916011410474681</v>
      </c>
      <c r="T32" s="155">
        <f>IF(T27="-","-",SUM(T25:T31)*'3j_EBIT'!$E$7)</f>
        <v>1.7775021428594295</v>
      </c>
      <c r="U32" s="155" t="str">
        <f>IF(U27="-","-",SUM(U25:U31)*'3j_EBIT'!$E$7)</f>
        <v>-</v>
      </c>
      <c r="V32" s="155" t="str">
        <f>IF(V27="-","-",SUM(V25:V31)*'3j_EBIT'!$E$7)</f>
        <v>-</v>
      </c>
      <c r="W32" s="155" t="str">
        <f>IF(W27="-","-",SUM(W25:W31)*'3j_EBIT'!$E$7)</f>
        <v>-</v>
      </c>
      <c r="X32" s="155" t="str">
        <f>IF(X27="-","-",SUM(X25:X31)*'3j_EBIT'!$E$7)</f>
        <v>-</v>
      </c>
      <c r="Y32" s="155" t="str">
        <f>IF(Y27="-","-",SUM(Y25:Y31)*'3j_EBIT'!$E$7)</f>
        <v>-</v>
      </c>
      <c r="Z32" s="155" t="str">
        <f>IF(Z27="-","-",SUM(Z25:Z31)*'3j_EBIT'!$E$7)</f>
        <v>-</v>
      </c>
      <c r="AA32" s="138"/>
    </row>
    <row r="33" spans="1:27" s="140" customFormat="1" ht="11.25" customHeight="1">
      <c r="A33" s="137">
        <v>10</v>
      </c>
      <c r="B33" s="152" t="s">
        <v>223</v>
      </c>
      <c r="C33" s="156" t="s">
        <v>224</v>
      </c>
      <c r="D33" s="153" t="s">
        <v>94</v>
      </c>
      <c r="E33" s="153"/>
      <c r="F33" s="139"/>
      <c r="G33" s="155">
        <f>IF(G29="-","-",SUM(G25:G27,G29:G32)*'3k_HAP'!$E$8)</f>
        <v>1.0352848033478039</v>
      </c>
      <c r="H33" s="155">
        <f>IF(H29="-","-",SUM(H25:H27,H29:H32)*'3k_HAP'!$E$8)</f>
        <v>1.037156127906802</v>
      </c>
      <c r="I33" s="155">
        <f>IF(I29="-","-",SUM(I25:I27,I29:I32)*'3k_HAP'!$E$8)</f>
        <v>1.0428385063301604</v>
      </c>
      <c r="J33" s="155">
        <f>IF(J29="-","-",SUM(J25:J27,J29:J32)*'3k_HAP'!$E$8)</f>
        <v>1.0484524800071542</v>
      </c>
      <c r="K33" s="155">
        <f>IF(K29="-","-",SUM(K25:K27,K29:K32)*'3k_HAP'!$E$8)</f>
        <v>1.0594632883179331</v>
      </c>
      <c r="L33" s="155">
        <f>IF(L29="-","-",SUM(L25:L27,L29:L32)*'3k_HAP'!$E$8)</f>
        <v>1.0696707839216446</v>
      </c>
      <c r="M33" s="155">
        <f>IF(M29="-","-",SUM(M25:M27,M29:M32)*'3k_HAP'!$E$8)</f>
        <v>1.1166423077899525</v>
      </c>
      <c r="N33" s="155">
        <f>IF(N29="-","-",SUM(N25:N27,N29:N32)*'3k_HAP'!$E$8)</f>
        <v>1.125841753177393</v>
      </c>
      <c r="O33" s="139"/>
      <c r="P33" s="155">
        <f>IF(P29="-","-",SUM(P25:P27,P29:P32)*'3k_HAP'!$E$8)</f>
        <v>1.125841753177393</v>
      </c>
      <c r="Q33" s="155">
        <f>IF(Q29="-","-",SUM(Q25:Q27,Q29:Q32)*'3k_HAP'!$E$8)</f>
        <v>1.1642773683741068</v>
      </c>
      <c r="R33" s="155">
        <f>IF(R29="-","-",SUM(R25:R27,R29:R32)*'3k_HAP'!$E$8)</f>
        <v>1.1690544763871098</v>
      </c>
      <c r="S33" s="155">
        <f>IF(S29="-","-",SUM(S25:S27,S29:S32)*'3k_HAP'!$E$8)</f>
        <v>1.2015467236245385</v>
      </c>
      <c r="T33" s="155">
        <f>IF(T29="-","-",SUM(T25:T27,T29:T32)*'3k_HAP'!$E$8)</f>
        <v>1.1906823369294139</v>
      </c>
      <c r="U33" s="155" t="str">
        <f>IF(U29="-","-",SUM(U25:U27,U29:U32)*'3k_HAP'!$E$8)</f>
        <v>-</v>
      </c>
      <c r="V33" s="155" t="str">
        <f>IF(V29="-","-",SUM(V25:V27,V29:V32)*'3k_HAP'!$E$8)</f>
        <v>-</v>
      </c>
      <c r="W33" s="155" t="str">
        <f>IF(W29="-","-",SUM(W25:W27,W29:W32)*'3k_HAP'!$E$8)</f>
        <v>-</v>
      </c>
      <c r="X33" s="155" t="str">
        <f>IF(X29="-","-",SUM(X25:X27,X29:X32)*'3k_HAP'!$E$8)</f>
        <v>-</v>
      </c>
      <c r="Y33" s="155" t="str">
        <f>IF(Y29="-","-",SUM(Y25:Y27,Y29:Y32)*'3k_HAP'!$E$8)</f>
        <v>-</v>
      </c>
      <c r="Z33" s="155" t="str">
        <f>IF(Z29="-","-",SUM(Z25:Z27,Z29:Z32)*'3k_HAP'!$E$8)</f>
        <v>-</v>
      </c>
      <c r="AA33" s="138"/>
    </row>
    <row r="34" spans="1:27" s="140" customFormat="1" ht="11.25" customHeight="1">
      <c r="A34" s="137">
        <v>11</v>
      </c>
      <c r="B34" s="152" t="s">
        <v>225</v>
      </c>
      <c r="C34" s="152" t="str">
        <f>B34&amp;"_"&amp;D34</f>
        <v>Total_East Midlands</v>
      </c>
      <c r="D34" s="153" t="s">
        <v>94</v>
      </c>
      <c r="E34" s="154"/>
      <c r="F34" s="139"/>
      <c r="G34" s="155">
        <f t="shared" ref="G34:N34" si="2">IF(G29="-","-",SUM(G25:G33))</f>
        <v>81.273129885500936</v>
      </c>
      <c r="H34" s="155">
        <f t="shared" si="2"/>
        <v>81.402815195374998</v>
      </c>
      <c r="I34" s="155">
        <f t="shared" si="2"/>
        <v>88.62211166596137</v>
      </c>
      <c r="J34" s="155">
        <f t="shared" si="2"/>
        <v>89.011167595583558</v>
      </c>
      <c r="K34" s="155">
        <f t="shared" si="2"/>
        <v>84.810231426965103</v>
      </c>
      <c r="L34" s="155">
        <f t="shared" si="2"/>
        <v>85.517624606860281</v>
      </c>
      <c r="M34" s="155">
        <f t="shared" si="2"/>
        <v>89.466314412834194</v>
      </c>
      <c r="N34" s="155">
        <f t="shared" si="2"/>
        <v>90.103848356373433</v>
      </c>
      <c r="O34" s="139"/>
      <c r="P34" s="155">
        <f t="shared" ref="P34:Z34" si="3">IF(P29="-","-",SUM(P25:P33))</f>
        <v>90.103848356373433</v>
      </c>
      <c r="Q34" s="155">
        <f t="shared" si="3"/>
        <v>92.037488206029082</v>
      </c>
      <c r="R34" s="155">
        <f t="shared" si="3"/>
        <v>92.368548219103417</v>
      </c>
      <c r="S34" s="155">
        <f t="shared" si="3"/>
        <v>95.496304672162097</v>
      </c>
      <c r="T34" s="155">
        <f t="shared" si="3"/>
        <v>94.743388055761045</v>
      </c>
      <c r="U34" s="155" t="str">
        <f t="shared" si="3"/>
        <v>-</v>
      </c>
      <c r="V34" s="155" t="str">
        <f t="shared" si="3"/>
        <v>-</v>
      </c>
      <c r="W34" s="155" t="str">
        <f t="shared" si="3"/>
        <v>-</v>
      </c>
      <c r="X34" s="155" t="str">
        <f t="shared" si="3"/>
        <v>-</v>
      </c>
      <c r="Y34" s="155" t="str">
        <f t="shared" si="3"/>
        <v>-</v>
      </c>
      <c r="Z34" s="155" t="str">
        <f t="shared" si="3"/>
        <v>-</v>
      </c>
      <c r="AA34" s="138"/>
    </row>
    <row r="35" spans="1:27" s="140" customFormat="1" ht="11.25" customHeight="1">
      <c r="A35" s="137">
        <v>1</v>
      </c>
      <c r="B35" s="87" t="s">
        <v>155</v>
      </c>
      <c r="C35" s="87" t="s">
        <v>131</v>
      </c>
      <c r="D35" s="150" t="s">
        <v>91</v>
      </c>
      <c r="E35" s="136"/>
      <c r="F35" s="139"/>
      <c r="G35" s="88" t="s">
        <v>132</v>
      </c>
      <c r="H35" s="88" t="s">
        <v>132</v>
      </c>
      <c r="I35" s="88" t="s">
        <v>132</v>
      </c>
      <c r="J35" s="88" t="s">
        <v>132</v>
      </c>
      <c r="K35" s="88" t="s">
        <v>132</v>
      </c>
      <c r="L35" s="88" t="s">
        <v>132</v>
      </c>
      <c r="M35" s="88" t="s">
        <v>132</v>
      </c>
      <c r="N35" s="88" t="s">
        <v>132</v>
      </c>
      <c r="O35" s="139"/>
      <c r="P35" s="88" t="s">
        <v>132</v>
      </c>
      <c r="Q35" s="88" t="s">
        <v>132</v>
      </c>
      <c r="R35" s="88" t="s">
        <v>132</v>
      </c>
      <c r="S35" s="88" t="s">
        <v>132</v>
      </c>
      <c r="T35" s="88" t="s">
        <v>132</v>
      </c>
      <c r="U35" s="88" t="s">
        <v>132</v>
      </c>
      <c r="V35" s="88" t="s">
        <v>132</v>
      </c>
      <c r="W35" s="88" t="s">
        <v>132</v>
      </c>
      <c r="X35" s="88" t="s">
        <v>132</v>
      </c>
      <c r="Y35" s="88" t="s">
        <v>132</v>
      </c>
      <c r="Z35" s="88" t="s">
        <v>132</v>
      </c>
      <c r="AA35" s="138"/>
    </row>
    <row r="36" spans="1:27" s="140" customFormat="1" ht="11.25" customHeight="1">
      <c r="A36" s="137">
        <v>2</v>
      </c>
      <c r="B36" s="87" t="s">
        <v>155</v>
      </c>
      <c r="C36" s="87" t="s">
        <v>133</v>
      </c>
      <c r="D36" s="150" t="s">
        <v>91</v>
      </c>
      <c r="E36" s="136"/>
      <c r="F36" s="139"/>
      <c r="G36" s="88" t="s">
        <v>132</v>
      </c>
      <c r="H36" s="88" t="s">
        <v>132</v>
      </c>
      <c r="I36" s="88" t="s">
        <v>132</v>
      </c>
      <c r="J36" s="88" t="s">
        <v>132</v>
      </c>
      <c r="K36" s="88" t="s">
        <v>132</v>
      </c>
      <c r="L36" s="88" t="s">
        <v>132</v>
      </c>
      <c r="M36" s="88" t="s">
        <v>132</v>
      </c>
      <c r="N36" s="88" t="s">
        <v>132</v>
      </c>
      <c r="O36" s="139"/>
      <c r="P36" s="88" t="s">
        <v>132</v>
      </c>
      <c r="Q36" s="88" t="s">
        <v>132</v>
      </c>
      <c r="R36" s="88" t="s">
        <v>132</v>
      </c>
      <c r="S36" s="88" t="s">
        <v>132</v>
      </c>
      <c r="T36" s="88" t="s">
        <v>132</v>
      </c>
      <c r="U36" s="88" t="s">
        <v>132</v>
      </c>
      <c r="V36" s="88" t="s">
        <v>132</v>
      </c>
      <c r="W36" s="88" t="s">
        <v>132</v>
      </c>
      <c r="X36" s="88" t="s">
        <v>132</v>
      </c>
      <c r="Y36" s="88" t="s">
        <v>132</v>
      </c>
      <c r="Z36" s="88" t="s">
        <v>132</v>
      </c>
      <c r="AA36" s="138"/>
    </row>
    <row r="37" spans="1:27" s="140" customFormat="1" ht="11.25" customHeight="1">
      <c r="A37" s="137">
        <v>3</v>
      </c>
      <c r="B37" s="87" t="s">
        <v>220</v>
      </c>
      <c r="C37" s="87" t="s">
        <v>134</v>
      </c>
      <c r="D37" s="150" t="s">
        <v>91</v>
      </c>
      <c r="E37" s="136"/>
      <c r="F37" s="139"/>
      <c r="G37" s="88">
        <f>IF('3c_PC'!G14="-","-",'3c_PC'!G55)</f>
        <v>6.5567588596821027</v>
      </c>
      <c r="H37" s="88">
        <f>IF('3c_PC'!H14="-","-",'3c_PC'!H55)</f>
        <v>6.5567588596821027</v>
      </c>
      <c r="I37" s="88">
        <f>IF('3c_PC'!I14="-","-",'3c_PC'!I55)</f>
        <v>6.6197359495950758</v>
      </c>
      <c r="J37" s="88">
        <f>IF('3c_PC'!J14="-","-",'3c_PC'!J55)</f>
        <v>6.6197359495950758</v>
      </c>
      <c r="K37" s="88">
        <f>IF('3c_PC'!K14="-","-",'3c_PC'!K55)</f>
        <v>6.6995028867368616</v>
      </c>
      <c r="L37" s="88">
        <f>IF('3c_PC'!L14="-","-",'3c_PC'!L55)</f>
        <v>6.6995028867368616</v>
      </c>
      <c r="M37" s="88">
        <f>IF('3c_PC'!M14="-","-",'3c_PC'!M55)</f>
        <v>7.1131218301273513</v>
      </c>
      <c r="N37" s="88">
        <f>IF('3c_PC'!N14="-","-",'3c_PC'!N55)</f>
        <v>7.1131218301273513</v>
      </c>
      <c r="O37" s="139"/>
      <c r="P37" s="88">
        <f>'3c_PC'!P55</f>
        <v>7.1131218301273513</v>
      </c>
      <c r="Q37" s="88">
        <f>'3c_PC'!Q55</f>
        <v>7.2804579515147188</v>
      </c>
      <c r="R37" s="88">
        <f>'3c_PC'!R55</f>
        <v>7.1935840895118579</v>
      </c>
      <c r="S37" s="88">
        <f>'3c_PC'!S55</f>
        <v>7.3593999937099728</v>
      </c>
      <c r="T37" s="88">
        <f>'3c_PC'!T55</f>
        <v>7.0492243060839304</v>
      </c>
      <c r="U37" s="88" t="str">
        <f>'3c_PC'!U55</f>
        <v>-</v>
      </c>
      <c r="V37" s="88" t="str">
        <f>'3c_PC'!V55</f>
        <v>-</v>
      </c>
      <c r="W37" s="88" t="str">
        <f>'3c_PC'!W55</f>
        <v>-</v>
      </c>
      <c r="X37" s="88" t="str">
        <f>'3c_PC'!X55</f>
        <v>-</v>
      </c>
      <c r="Y37" s="88" t="str">
        <f>'3c_PC'!Y55</f>
        <v>-</v>
      </c>
      <c r="Z37" s="88" t="str">
        <f>'3c_PC'!Z55</f>
        <v>-</v>
      </c>
      <c r="AA37" s="138"/>
    </row>
    <row r="38" spans="1:27" s="140" customFormat="1" ht="11.25" customHeight="1">
      <c r="A38" s="137">
        <v>4</v>
      </c>
      <c r="B38" s="87" t="s">
        <v>221</v>
      </c>
      <c r="C38" s="87" t="s">
        <v>135</v>
      </c>
      <c r="D38" s="150" t="s">
        <v>91</v>
      </c>
      <c r="E38" s="136"/>
      <c r="F38" s="139"/>
      <c r="G38" s="88">
        <f>IF('3d_NC-Elec'!H16="-","-",'3d_NC-Elec'!H16)</f>
        <v>16.096500000000002</v>
      </c>
      <c r="H38" s="88">
        <f>IF('3d_NC-Elec'!I16="-","-",'3d_NC-Elec'!I16)</f>
        <v>16.096500000000002</v>
      </c>
      <c r="I38" s="88">
        <f>IF('3d_NC-Elec'!J16="-","-",'3d_NC-Elec'!J16)</f>
        <v>23.7469</v>
      </c>
      <c r="J38" s="88">
        <f>IF('3d_NC-Elec'!K16="-","-",'3d_NC-Elec'!K16)</f>
        <v>23.7469</v>
      </c>
      <c r="K38" s="88">
        <f>IF('3d_NC-Elec'!L16="-","-",'3d_NC-Elec'!L16)</f>
        <v>14.855500000000001</v>
      </c>
      <c r="L38" s="88">
        <f>IF('3d_NC-Elec'!M16="-","-",'3d_NC-Elec'!M16)</f>
        <v>14.855500000000001</v>
      </c>
      <c r="M38" s="88">
        <f>IF('3d_NC-Elec'!N16="-","-",'3d_NC-Elec'!N16)</f>
        <v>15.439500000000001</v>
      </c>
      <c r="N38" s="88">
        <f>IF('3d_NC-Elec'!O16="-","-",'3d_NC-Elec'!O16)</f>
        <v>15.439500000000001</v>
      </c>
      <c r="O38" s="139"/>
      <c r="P38" s="88">
        <f>'3d_NC-Elec'!Q16</f>
        <v>15.439500000000001</v>
      </c>
      <c r="Q38" s="88">
        <f>'3d_NC-Elec'!R16</f>
        <v>14.892000000000001</v>
      </c>
      <c r="R38" s="88">
        <f>'3d_NC-Elec'!S16</f>
        <v>14.892000000000001</v>
      </c>
      <c r="S38" s="88">
        <f>'3d_NC-Elec'!T16</f>
        <v>15.0015</v>
      </c>
      <c r="T38" s="88">
        <f>'3d_NC-Elec'!U16</f>
        <v>15.0015</v>
      </c>
      <c r="U38" s="88" t="str">
        <f>'3d_NC-Elec'!V16</f>
        <v>-</v>
      </c>
      <c r="V38" s="88" t="str">
        <f>'3d_NC-Elec'!W16</f>
        <v>-</v>
      </c>
      <c r="W38" s="88" t="str">
        <f>'3d_NC-Elec'!X16</f>
        <v>-</v>
      </c>
      <c r="X38" s="88" t="str">
        <f>'3d_NC-Elec'!Y16</f>
        <v>-</v>
      </c>
      <c r="Y38" s="88" t="str">
        <f>'3d_NC-Elec'!Z16</f>
        <v>-</v>
      </c>
      <c r="Z38" s="88" t="str">
        <f>'3d_NC-Elec'!AA16</f>
        <v>-</v>
      </c>
      <c r="AA38" s="138"/>
    </row>
    <row r="39" spans="1:27" s="140" customFormat="1" ht="12.5" customHeight="1">
      <c r="A39" s="137">
        <v>5</v>
      </c>
      <c r="B39" s="87" t="s">
        <v>168</v>
      </c>
      <c r="C39" s="87" t="s">
        <v>136</v>
      </c>
      <c r="D39" s="150" t="s">
        <v>91</v>
      </c>
      <c r="E39" s="136"/>
      <c r="F39" s="139"/>
      <c r="G39" s="88">
        <f>IF('3f_CPIH'!C$16="-","-",'3g_OC_'!$E$7*('3f_CPIH'!C$16/'3f_CPIH'!$G$16))</f>
        <v>38.772147945205475</v>
      </c>
      <c r="H39" s="88">
        <f>IF('3f_CPIH'!D$16="-","-",'3g_OC_'!$E$7*('3f_CPIH'!D$16/'3f_CPIH'!$G$16))</f>
        <v>38.849769863013698</v>
      </c>
      <c r="I39" s="88">
        <f>IF('3f_CPIH'!E$16="-","-",'3g_OC_'!$E$7*('3f_CPIH'!E$16/'3f_CPIH'!$G$16))</f>
        <v>38.966202739726029</v>
      </c>
      <c r="J39" s="88">
        <f>IF('3f_CPIH'!F$16="-","-",'3g_OC_'!$E$7*('3f_CPIH'!F$16/'3f_CPIH'!$G$16))</f>
        <v>39.199068493150683</v>
      </c>
      <c r="K39" s="88">
        <f>IF('3f_CPIH'!G$16="-","-",'3g_OC_'!$E$7*('3f_CPIH'!G$16/'3f_CPIH'!$G$16))</f>
        <v>39.6648</v>
      </c>
      <c r="L39" s="88">
        <f>IF('3f_CPIH'!H$16="-","-",'3g_OC_'!$E$7*('3f_CPIH'!H$16/'3f_CPIH'!$G$16))</f>
        <v>40.169342465753431</v>
      </c>
      <c r="M39" s="88">
        <f>IF('3f_CPIH'!I$16="-","-",'3g_OC_'!$E$7*('3f_CPIH'!I$16/'3f_CPIH'!$G$16))</f>
        <v>40.751506849315064</v>
      </c>
      <c r="N39" s="88">
        <f>IF('3f_CPIH'!J$16="-","-",'3g_OC_'!$E$7*('3f_CPIH'!J$16/'3f_CPIH'!$G$16))</f>
        <v>41.100805479452056</v>
      </c>
      <c r="O39" s="139"/>
      <c r="P39" s="88">
        <f>IF('3f_CPIH'!L$16="-","-",'3g_OC_'!$E$7*('3f_CPIH'!L$16/'3f_CPIH'!$G$16))</f>
        <v>41.100805479452056</v>
      </c>
      <c r="Q39" s="88">
        <f>IF('3f_CPIH'!M$16="-","-",'3g_OC_'!$E$7*('3f_CPIH'!M$16/'3f_CPIH'!$G$16))</f>
        <v>41.566536986301365</v>
      </c>
      <c r="R39" s="88">
        <f>IF('3f_CPIH'!N$16="-","-",'3g_OC_'!$E$7*('3f_CPIH'!N$16/'3f_CPIH'!$G$16))</f>
        <v>41.877024657534243</v>
      </c>
      <c r="S39" s="88">
        <f>IF('3f_CPIH'!O$16="-","-",'3g_OC_'!$E$7*('3f_CPIH'!O$16/'3f_CPIH'!$G$16))</f>
        <v>42.109890410958904</v>
      </c>
      <c r="T39" s="88">
        <f>IF('3f_CPIH'!P$16="-","-",'3g_OC_'!$E$7*('3f_CPIH'!P$16/'3f_CPIH'!$G$16))</f>
        <v>42.226323287671228</v>
      </c>
      <c r="U39" s="88" t="str">
        <f>IF('3f_CPIH'!Q$16="-","-",'3g_OC_'!$E$7*('3f_CPIH'!Q$16/'3f_CPIH'!$G$16))</f>
        <v>-</v>
      </c>
      <c r="V39" s="88" t="str">
        <f>IF('3f_CPIH'!R$16="-","-",'3g_OC_'!$E$7*('3f_CPIH'!R$16/'3f_CPIH'!$G$16))</f>
        <v>-</v>
      </c>
      <c r="W39" s="88" t="str">
        <f>IF('3f_CPIH'!S$16="-","-",'3g_OC_'!$E$7*('3f_CPIH'!S$16/'3f_CPIH'!$G$16))</f>
        <v>-</v>
      </c>
      <c r="X39" s="88" t="str">
        <f>IF('3f_CPIH'!T$16="-","-",'3g_OC_'!$E$7*('3f_CPIH'!T$16/'3f_CPIH'!$G$16))</f>
        <v>-</v>
      </c>
      <c r="Y39" s="88" t="str">
        <f>IF('3f_CPIH'!U$16="-","-",'3g_OC_'!$E$7*('3f_CPIH'!U$16/'3f_CPIH'!$G$16))</f>
        <v>-</v>
      </c>
      <c r="Z39" s="88" t="str">
        <f>IF('3f_CPIH'!V$16="-","-",'3g_OC_'!$E$7*('3f_CPIH'!V$16/'3f_CPIH'!$G$16))</f>
        <v>-</v>
      </c>
      <c r="AA39" s="138"/>
    </row>
    <row r="40" spans="1:27" s="140" customFormat="1" ht="11.25">
      <c r="A40" s="137">
        <v>6</v>
      </c>
      <c r="B40" s="87" t="s">
        <v>168</v>
      </c>
      <c r="C40" s="87" t="s">
        <v>137</v>
      </c>
      <c r="D40" s="150" t="s">
        <v>91</v>
      </c>
      <c r="E40" s="136"/>
      <c r="F40" s="139"/>
      <c r="G40" s="88" t="s">
        <v>132</v>
      </c>
      <c r="H40" s="88" t="s">
        <v>132</v>
      </c>
      <c r="I40" s="88" t="s">
        <v>132</v>
      </c>
      <c r="J40" s="88" t="s">
        <v>132</v>
      </c>
      <c r="K40" s="88">
        <f>IF('3h_SMNCC'!F$37="-","-",'3h_SMNCC'!F$37)</f>
        <v>0</v>
      </c>
      <c r="L40" s="88">
        <f>IF('3h_SMNCC'!G$37="-","-",'3h_SMNCC'!G$37)</f>
        <v>-0.13106672002308281</v>
      </c>
      <c r="M40" s="88">
        <f>IF('3h_SMNCC'!H$37="-","-",'3h_SMNCC'!H$37)</f>
        <v>1.6490085512788448</v>
      </c>
      <c r="N40" s="88">
        <f>IF('3h_SMNCC'!I$37="-","-",'3h_SMNCC'!I$37)</f>
        <v>1.7011698553751105</v>
      </c>
      <c r="O40" s="139"/>
      <c r="P40" s="88">
        <f>IF('3h_SMNCC'!K$37="-","-",'3h_SMNCC'!K$37)</f>
        <v>1.7011698553751105</v>
      </c>
      <c r="Q40" s="88">
        <f>IF('3h_SMNCC'!L$37="-","-",'3h_SMNCC'!L$37)</f>
        <v>3.37071596157242</v>
      </c>
      <c r="R40" s="88">
        <f>IF('3h_SMNCC'!M$37="-","-",'3h_SMNCC'!M$37)</f>
        <v>3.2761312765157915</v>
      </c>
      <c r="S40" s="88">
        <f>IF('3h_SMNCC'!N$37="-","-",'3h_SMNCC'!N$37)</f>
        <v>4.8946129781636989</v>
      </c>
      <c r="T40" s="88">
        <f>IF('3h_SMNCC'!O$37="-","-",'3h_SMNCC'!O$37)</f>
        <v>4.2887571563853468</v>
      </c>
      <c r="U40" s="88" t="str">
        <f>IF('3h_SMNCC'!P$37="-","-",'3h_SMNCC'!P$37)</f>
        <v>-</v>
      </c>
      <c r="V40" s="88" t="str">
        <f>IF('3h_SMNCC'!Q$37="-","-",'3h_SMNCC'!Q$37)</f>
        <v>-</v>
      </c>
      <c r="W40" s="88" t="str">
        <f>IF('3h_SMNCC'!R$37="-","-",'3h_SMNCC'!R$37)</f>
        <v>-</v>
      </c>
      <c r="X40" s="88" t="str">
        <f>IF('3h_SMNCC'!S$37="-","-",'3h_SMNCC'!S$37)</f>
        <v>-</v>
      </c>
      <c r="Y40" s="88" t="str">
        <f>IF('3h_SMNCC'!T$37="-","-",'3h_SMNCC'!T$37)</f>
        <v>-</v>
      </c>
      <c r="Z40" s="88" t="str">
        <f>IF('3h_SMNCC'!U$37="-","-",'3h_SMNCC'!U$37)</f>
        <v>-</v>
      </c>
      <c r="AA40" s="138"/>
    </row>
    <row r="41" spans="1:27" s="140" customFormat="1" ht="11.25">
      <c r="A41" s="137">
        <v>7</v>
      </c>
      <c r="B41" s="87" t="s">
        <v>168</v>
      </c>
      <c r="C41" s="87" t="s">
        <v>124</v>
      </c>
      <c r="D41" s="150" t="s">
        <v>91</v>
      </c>
      <c r="E41" s="136"/>
      <c r="F41" s="139"/>
      <c r="G41" s="88">
        <f>IF('3f_CPIH'!C$16="-","-",'3i_PPM'!$G$7*('3f_CPIH'!C$16/'3f_CPIH'!$G$16))</f>
        <v>23.857918590998043</v>
      </c>
      <c r="H41" s="88">
        <f>IF('3f_CPIH'!D$16="-","-",'3i_PPM'!$G$7*('3f_CPIH'!D$16/'3f_CPIH'!$G$16))</f>
        <v>23.905682191780819</v>
      </c>
      <c r="I41" s="88">
        <f>IF('3f_CPIH'!E$16="-","-",'3i_PPM'!$G$7*('3f_CPIH'!E$16/'3f_CPIH'!$G$16))</f>
        <v>23.977327592954992</v>
      </c>
      <c r="J41" s="88">
        <f>IF('3f_CPIH'!F$16="-","-",'3i_PPM'!$G$7*('3f_CPIH'!F$16/'3f_CPIH'!$G$16))</f>
        <v>24.120618395303325</v>
      </c>
      <c r="K41" s="88">
        <f>IF('3f_CPIH'!G$16="-","-",'3i_PPM'!$G$7*('3f_CPIH'!G$16/'3f_CPIH'!$G$16))</f>
        <v>24.4072</v>
      </c>
      <c r="L41" s="88">
        <f>IF('3f_CPIH'!H$16="-","-",'3i_PPM'!$G$7*('3f_CPIH'!H$16/'3f_CPIH'!$G$16))</f>
        <v>24.717663405088064</v>
      </c>
      <c r="M41" s="88">
        <f>IF('3f_CPIH'!I$16="-","-",'3i_PPM'!$G$7*('3f_CPIH'!I$16/'3f_CPIH'!$G$16))</f>
        <v>25.075890410958902</v>
      </c>
      <c r="N41" s="88">
        <f>IF('3f_CPIH'!J$16="-","-",'3i_PPM'!$G$7*('3f_CPIH'!J$16/'3f_CPIH'!$G$16))</f>
        <v>25.290826614481411</v>
      </c>
      <c r="O41" s="139"/>
      <c r="P41" s="88">
        <f>IF('3f_CPIH'!L$16="-","-",'3i_PPM'!$G$7*('3f_CPIH'!L$16/'3f_CPIH'!$G$16))</f>
        <v>25.290826614481411</v>
      </c>
      <c r="Q41" s="88">
        <f>IF('3f_CPIH'!M$16="-","-",'3i_PPM'!$G$7*('3f_CPIH'!M$16/'3f_CPIH'!$G$16))</f>
        <v>25.577408219178082</v>
      </c>
      <c r="R41" s="88">
        <f>IF('3f_CPIH'!N$16="-","-",'3i_PPM'!$G$7*('3f_CPIH'!N$16/'3f_CPIH'!$G$16))</f>
        <v>25.768462622309197</v>
      </c>
      <c r="S41" s="88">
        <f>IF('3f_CPIH'!O$16="-","-",'3i_PPM'!$G$7*('3f_CPIH'!O$16/'3f_CPIH'!$G$16))</f>
        <v>25.911753424657533</v>
      </c>
      <c r="T41" s="88">
        <f>IF('3f_CPIH'!P$16="-","-",'3i_PPM'!$G$7*('3f_CPIH'!P$16/'3f_CPIH'!$G$16))</f>
        <v>25.983398825831699</v>
      </c>
      <c r="U41" s="88" t="str">
        <f>IF('3f_CPIH'!Q$16="-","-",'3i_PPM'!$G$7*('3f_CPIH'!Q$16/'3f_CPIH'!$G$16))</f>
        <v>-</v>
      </c>
      <c r="V41" s="88" t="str">
        <f>IF('3f_CPIH'!R$16="-","-",'3i_PPM'!$G$7*('3f_CPIH'!R$16/'3f_CPIH'!$G$16))</f>
        <v>-</v>
      </c>
      <c r="W41" s="88" t="str">
        <f>IF('3f_CPIH'!S$16="-","-",'3i_PPM'!$G$7*('3f_CPIH'!S$16/'3f_CPIH'!$G$16))</f>
        <v>-</v>
      </c>
      <c r="X41" s="88" t="str">
        <f>IF('3f_CPIH'!T$16="-","-",'3i_PPM'!$G$7*('3f_CPIH'!T$16/'3f_CPIH'!$G$16))</f>
        <v>-</v>
      </c>
      <c r="Y41" s="88" t="str">
        <f>IF('3f_CPIH'!U$16="-","-",'3i_PPM'!$G$7*('3f_CPIH'!U$16/'3f_CPIH'!$G$16))</f>
        <v>-</v>
      </c>
      <c r="Z41" s="88" t="str">
        <f>IF('3f_CPIH'!V$16="-","-",'3i_PPM'!$G$7*('3f_CPIH'!V$16/'3f_CPIH'!$G$16))</f>
        <v>-</v>
      </c>
      <c r="AA41" s="138"/>
    </row>
    <row r="42" spans="1:27" s="140" customFormat="1" ht="11.25" customHeight="1">
      <c r="A42" s="137">
        <v>9</v>
      </c>
      <c r="B42" s="87" t="s">
        <v>138</v>
      </c>
      <c r="C42" s="87" t="s">
        <v>222</v>
      </c>
      <c r="D42" s="157" t="s">
        <v>91</v>
      </c>
      <c r="E42" s="136"/>
      <c r="F42" s="139"/>
      <c r="G42" s="88">
        <f>IF(G37="-","-",SUM(G35:G41)*'3j_EBIT'!$E$7)</f>
        <v>1.6517674462675127</v>
      </c>
      <c r="H42" s="88">
        <f>IF(H37="-","-",SUM(H35:H41)*'3j_EBIT'!$E$7)</f>
        <v>1.6541959129915831</v>
      </c>
      <c r="I42" s="88">
        <f>IF(I37="-","-",SUM(I35:I41)*'3j_EBIT'!$E$7)</f>
        <v>1.8072313005551235</v>
      </c>
      <c r="J42" s="88">
        <f>IF(J37="-","-",SUM(J35:J41)*'3j_EBIT'!$E$7)</f>
        <v>1.8145167007273346</v>
      </c>
      <c r="K42" s="88">
        <f>IF(K37="-","-",SUM(K35:K41)*'3j_EBIT'!$E$7)</f>
        <v>1.6584237919103195</v>
      </c>
      <c r="L42" s="88">
        <f>IF(L37="-","-",SUM(L35:L41)*'3j_EBIT'!$E$7)</f>
        <v>1.6716703253833702</v>
      </c>
      <c r="M42" s="88">
        <f>IF(M37="-","-",SUM(M35:M41)*'3j_EBIT'!$E$7)</f>
        <v>1.7436822073640612</v>
      </c>
      <c r="N42" s="88">
        <f>IF(N37="-","-",SUM(N35:N41)*'3j_EBIT'!$E$7)</f>
        <v>1.7556205677601151</v>
      </c>
      <c r="O42" s="139"/>
      <c r="P42" s="88">
        <f>IF(P37="-","-",SUM(P35:P41)*'3j_EBIT'!$E$7)</f>
        <v>1.7556205677601151</v>
      </c>
      <c r="Q42" s="88">
        <f>IF(Q37="-","-",SUM(Q35:Q41)*'3j_EBIT'!$E$7)</f>
        <v>1.7951641230883977</v>
      </c>
      <c r="R42" s="88">
        <f>IF(R37="-","-",SUM(R35:R41)*'3j_EBIT'!$E$7)</f>
        <v>1.8013635008452316</v>
      </c>
      <c r="S42" s="88">
        <f>IF(S37="-","-",SUM(S35:S41)*'3j_EBIT'!$E$7)</f>
        <v>1.8453279730474683</v>
      </c>
      <c r="T42" s="88">
        <f>IF(T37="-","-",SUM(T35:T41)*'3j_EBIT'!$E$7)</f>
        <v>1.8312289748594295</v>
      </c>
      <c r="U42" s="88" t="str">
        <f>IF(U37="-","-",SUM(U35:U41)*'3j_EBIT'!$E$7)</f>
        <v>-</v>
      </c>
      <c r="V42" s="88" t="str">
        <f>IF(V37="-","-",SUM(V35:V41)*'3j_EBIT'!$E$7)</f>
        <v>-</v>
      </c>
      <c r="W42" s="88" t="str">
        <f>IF(W37="-","-",SUM(W35:W41)*'3j_EBIT'!$E$7)</f>
        <v>-</v>
      </c>
      <c r="X42" s="88" t="str">
        <f>IF(X37="-","-",SUM(X35:X41)*'3j_EBIT'!$E$7)</f>
        <v>-</v>
      </c>
      <c r="Y42" s="88" t="str">
        <f>IF(Y37="-","-",SUM(Y35:Y41)*'3j_EBIT'!$E$7)</f>
        <v>-</v>
      </c>
      <c r="Z42" s="88" t="str">
        <f>IF(Z37="-","-",SUM(Z35:Z41)*'3j_EBIT'!$E$7)</f>
        <v>-</v>
      </c>
      <c r="AA42" s="138"/>
    </row>
    <row r="43" spans="1:27" s="140" customFormat="1" ht="11.25" customHeight="1">
      <c r="A43" s="137">
        <v>10</v>
      </c>
      <c r="B43" s="87" t="s">
        <v>223</v>
      </c>
      <c r="C43" s="151" t="s">
        <v>224</v>
      </c>
      <c r="D43" s="157" t="s">
        <v>91</v>
      </c>
      <c r="E43" s="150"/>
      <c r="F43" s="139"/>
      <c r="G43" s="88">
        <f>IF(G39="-","-",SUM(G35:G37,G39:G42)*'3k_HAP'!$E$8)</f>
        <v>1.0371478378019641</v>
      </c>
      <c r="H43" s="88">
        <f>IF(H39="-","-",SUM(H35:H37,H39:H42)*'3k_HAP'!$E$8)</f>
        <v>1.0390191623609619</v>
      </c>
      <c r="I43" s="88">
        <f>IF(I39="-","-",SUM(I35:I37,I39:I42)*'3k_HAP'!$E$8)</f>
        <v>1.0449354551102317</v>
      </c>
      <c r="J43" s="88">
        <f>IF(J39="-","-",SUM(J35:J37,J39:J42)*'3k_HAP'!$E$8)</f>
        <v>1.0505494287872255</v>
      </c>
      <c r="K43" s="88">
        <f>IF(K39="-","-",SUM(K35:K37,K39:K42)*'3k_HAP'!$E$8)</f>
        <v>1.0604465565020733</v>
      </c>
      <c r="L43" s="88">
        <f>IF(L39="-","-",SUM(L35:L37,L39:L42)*'3k_HAP'!$E$8)</f>
        <v>1.0706540521057848</v>
      </c>
      <c r="M43" s="88">
        <f>IF(M39="-","-",SUM(M35:M37,M39:M42)*'3k_HAP'!$E$8)</f>
        <v>1.1175945253998565</v>
      </c>
      <c r="N43" s="88">
        <f>IF(N39="-","-",SUM(N35:N37,N39:N42)*'3k_HAP'!$E$8)</f>
        <v>1.1267939707872971</v>
      </c>
      <c r="O43" s="139"/>
      <c r="P43" s="88">
        <f>IF(P39="-","-",SUM(P35:P37,P39:P42)*'3k_HAP'!$E$8)</f>
        <v>1.1267939707872971</v>
      </c>
      <c r="Q43" s="88">
        <f>IF(Q39="-","-",SUM(Q35:Q37,Q39:Q42)*'3k_HAP'!$E$8)</f>
        <v>1.1652813369410706</v>
      </c>
      <c r="R43" s="88">
        <f>IF(R39="-","-",SUM(R35:R37,R39:R42)*'3k_HAP'!$E$8)</f>
        <v>1.1700584449540736</v>
      </c>
      <c r="S43" s="88">
        <f>IF(S39="-","-",SUM(S35:S37,S39:S42)*'3k_HAP'!$E$8)</f>
        <v>1.2023333381718506</v>
      </c>
      <c r="T43" s="88">
        <f>IF(T39="-","-",SUM(T35:T37,T39:T42)*'3k_HAP'!$E$8)</f>
        <v>1.1914689514767258</v>
      </c>
      <c r="U43" s="88" t="str">
        <f>IF(U39="-","-",SUM(U35:U37,U39:U42)*'3k_HAP'!$E$8)</f>
        <v>-</v>
      </c>
      <c r="V43" s="88" t="str">
        <f>IF(V39="-","-",SUM(V35:V37,V39:V42)*'3k_HAP'!$E$8)</f>
        <v>-</v>
      </c>
      <c r="W43" s="88" t="str">
        <f>IF(W39="-","-",SUM(W35:W37,W39:W42)*'3k_HAP'!$E$8)</f>
        <v>-</v>
      </c>
      <c r="X43" s="88" t="str">
        <f>IF(X39="-","-",SUM(X35:X37,X39:X42)*'3k_HAP'!$E$8)</f>
        <v>-</v>
      </c>
      <c r="Y43" s="88" t="str">
        <f>IF(Y39="-","-",SUM(Y35:Y37,Y39:Y42)*'3k_HAP'!$E$8)</f>
        <v>-</v>
      </c>
      <c r="Z43" s="88" t="str">
        <f>IF(Z39="-","-",SUM(Z35:Z37,Z39:Z42)*'3k_HAP'!$E$8)</f>
        <v>-</v>
      </c>
      <c r="AA43" s="138"/>
    </row>
    <row r="44" spans="1:27" s="140" customFormat="1" ht="11.25" customHeight="1">
      <c r="A44" s="137">
        <v>11</v>
      </c>
      <c r="B44" s="87" t="s">
        <v>225</v>
      </c>
      <c r="C44" s="87" t="str">
        <f>B44&amp;"_"&amp;D44</f>
        <v>Total_London</v>
      </c>
      <c r="D44" s="157" t="s">
        <v>91</v>
      </c>
      <c r="E44" s="136"/>
      <c r="F44" s="139"/>
      <c r="G44" s="88">
        <f t="shared" ref="G44:N44" si="4">IF(G39="-","-",SUM(G35:G43))</f>
        <v>87.972240679955107</v>
      </c>
      <c r="H44" s="88">
        <f t="shared" si="4"/>
        <v>88.101925989829155</v>
      </c>
      <c r="I44" s="88">
        <f t="shared" si="4"/>
        <v>96.162333037941451</v>
      </c>
      <c r="J44" s="88">
        <f t="shared" si="4"/>
        <v>96.551388967563639</v>
      </c>
      <c r="K44" s="88">
        <f t="shared" si="4"/>
        <v>88.345873235149256</v>
      </c>
      <c r="L44" s="88">
        <f t="shared" si="4"/>
        <v>89.053266415044419</v>
      </c>
      <c r="M44" s="88">
        <f t="shared" si="4"/>
        <v>92.890304374444071</v>
      </c>
      <c r="N44" s="88">
        <f t="shared" si="4"/>
        <v>93.527838317983353</v>
      </c>
      <c r="O44" s="139"/>
      <c r="P44" s="88">
        <f t="shared" ref="P44:Z44" si="5">IF(P39="-","-",SUM(P35:P43))</f>
        <v>93.527838317983353</v>
      </c>
      <c r="Q44" s="88">
        <f t="shared" si="5"/>
        <v>95.647564578596047</v>
      </c>
      <c r="R44" s="88">
        <f t="shared" si="5"/>
        <v>95.97862459167041</v>
      </c>
      <c r="S44" s="88">
        <f t="shared" si="5"/>
        <v>98.32481811870943</v>
      </c>
      <c r="T44" s="88">
        <f t="shared" si="5"/>
        <v>97.57190150230835</v>
      </c>
      <c r="U44" s="88" t="str">
        <f t="shared" si="5"/>
        <v>-</v>
      </c>
      <c r="V44" s="88" t="str">
        <f t="shared" si="5"/>
        <v>-</v>
      </c>
      <c r="W44" s="88" t="str">
        <f t="shared" si="5"/>
        <v>-</v>
      </c>
      <c r="X44" s="88" t="str">
        <f t="shared" si="5"/>
        <v>-</v>
      </c>
      <c r="Y44" s="88" t="str">
        <f t="shared" si="5"/>
        <v>-</v>
      </c>
      <c r="Z44" s="88" t="str">
        <f t="shared" si="5"/>
        <v>-</v>
      </c>
      <c r="AA44" s="138"/>
    </row>
    <row r="45" spans="1:27" s="140" customFormat="1" ht="11.25" customHeight="1">
      <c r="A45" s="137">
        <v>1</v>
      </c>
      <c r="B45" s="152" t="s">
        <v>155</v>
      </c>
      <c r="C45" s="152" t="s">
        <v>131</v>
      </c>
      <c r="D45" s="158" t="s">
        <v>90</v>
      </c>
      <c r="E45" s="154"/>
      <c r="F45" s="139"/>
      <c r="G45" s="155" t="s">
        <v>132</v>
      </c>
      <c r="H45" s="155" t="s">
        <v>132</v>
      </c>
      <c r="I45" s="155" t="s">
        <v>132</v>
      </c>
      <c r="J45" s="155" t="s">
        <v>132</v>
      </c>
      <c r="K45" s="155" t="s">
        <v>132</v>
      </c>
      <c r="L45" s="155" t="s">
        <v>132</v>
      </c>
      <c r="M45" s="155" t="s">
        <v>132</v>
      </c>
      <c r="N45" s="155" t="s">
        <v>132</v>
      </c>
      <c r="O45" s="139"/>
      <c r="P45" s="155" t="s">
        <v>132</v>
      </c>
      <c r="Q45" s="155" t="s">
        <v>132</v>
      </c>
      <c r="R45" s="155" t="s">
        <v>132</v>
      </c>
      <c r="S45" s="155" t="s">
        <v>132</v>
      </c>
      <c r="T45" s="155" t="s">
        <v>132</v>
      </c>
      <c r="U45" s="155" t="s">
        <v>132</v>
      </c>
      <c r="V45" s="155" t="s">
        <v>132</v>
      </c>
      <c r="W45" s="155" t="s">
        <v>132</v>
      </c>
      <c r="X45" s="155" t="s">
        <v>132</v>
      </c>
      <c r="Y45" s="155" t="s">
        <v>132</v>
      </c>
      <c r="Z45" s="155" t="s">
        <v>132</v>
      </c>
      <c r="AA45" s="138"/>
    </row>
    <row r="46" spans="1:27" s="140" customFormat="1" ht="11.25" customHeight="1">
      <c r="A46" s="137">
        <v>2</v>
      </c>
      <c r="B46" s="152" t="s">
        <v>155</v>
      </c>
      <c r="C46" s="152" t="s">
        <v>133</v>
      </c>
      <c r="D46" s="158" t="s">
        <v>90</v>
      </c>
      <c r="E46" s="154"/>
      <c r="F46" s="139"/>
      <c r="G46" s="155" t="s">
        <v>132</v>
      </c>
      <c r="H46" s="155" t="s">
        <v>132</v>
      </c>
      <c r="I46" s="155" t="s">
        <v>132</v>
      </c>
      <c r="J46" s="155" t="s">
        <v>132</v>
      </c>
      <c r="K46" s="155" t="s">
        <v>132</v>
      </c>
      <c r="L46" s="155" t="s">
        <v>132</v>
      </c>
      <c r="M46" s="155" t="s">
        <v>132</v>
      </c>
      <c r="N46" s="155" t="s">
        <v>132</v>
      </c>
      <c r="O46" s="139"/>
      <c r="P46" s="155" t="s">
        <v>132</v>
      </c>
      <c r="Q46" s="155" t="s">
        <v>132</v>
      </c>
      <c r="R46" s="155" t="s">
        <v>132</v>
      </c>
      <c r="S46" s="155" t="s">
        <v>132</v>
      </c>
      <c r="T46" s="155" t="s">
        <v>132</v>
      </c>
      <c r="U46" s="155" t="s">
        <v>132</v>
      </c>
      <c r="V46" s="155" t="s">
        <v>132</v>
      </c>
      <c r="W46" s="155" t="s">
        <v>132</v>
      </c>
      <c r="X46" s="155" t="s">
        <v>132</v>
      </c>
      <c r="Y46" s="155" t="s">
        <v>132</v>
      </c>
      <c r="Z46" s="155" t="s">
        <v>132</v>
      </c>
      <c r="AA46" s="138"/>
    </row>
    <row r="47" spans="1:27" s="140" customFormat="1" ht="11.25" customHeight="1">
      <c r="A47" s="137">
        <v>3</v>
      </c>
      <c r="B47" s="152" t="s">
        <v>220</v>
      </c>
      <c r="C47" s="152" t="s">
        <v>134</v>
      </c>
      <c r="D47" s="158" t="s">
        <v>90</v>
      </c>
      <c r="E47" s="154"/>
      <c r="F47" s="139"/>
      <c r="G47" s="155">
        <f>IF('3c_PC'!G14="-","-",'3c_PC'!G55)</f>
        <v>6.5567588596821027</v>
      </c>
      <c r="H47" s="155">
        <f>IF('3c_PC'!H14="-","-",'3c_PC'!H55)</f>
        <v>6.5567588596821027</v>
      </c>
      <c r="I47" s="155">
        <f>IF('3c_PC'!I14="-","-",'3c_PC'!I55)</f>
        <v>6.6197359495950758</v>
      </c>
      <c r="J47" s="155">
        <f>IF('3c_PC'!J14="-","-",'3c_PC'!J55)</f>
        <v>6.6197359495950758</v>
      </c>
      <c r="K47" s="155">
        <f>IF('3c_PC'!K14="-","-",'3c_PC'!K55)</f>
        <v>6.6995028867368616</v>
      </c>
      <c r="L47" s="155">
        <f>IF('3c_PC'!L14="-","-",'3c_PC'!L55)</f>
        <v>6.6995028867368616</v>
      </c>
      <c r="M47" s="155">
        <f>IF('3c_PC'!M14="-","-",'3c_PC'!M55)</f>
        <v>7.1131218301273513</v>
      </c>
      <c r="N47" s="155">
        <f>IF('3c_PC'!N14="-","-",'3c_PC'!N55)</f>
        <v>7.1131218301273513</v>
      </c>
      <c r="O47" s="139"/>
      <c r="P47" s="155">
        <f>'3c_PC'!P55</f>
        <v>7.1131218301273513</v>
      </c>
      <c r="Q47" s="155">
        <f>'3c_PC'!Q55</f>
        <v>7.2804579515147188</v>
      </c>
      <c r="R47" s="155">
        <f>'3c_PC'!R55</f>
        <v>7.1935840895118579</v>
      </c>
      <c r="S47" s="155">
        <f>'3c_PC'!S55</f>
        <v>7.3593999937099728</v>
      </c>
      <c r="T47" s="155">
        <f>'3c_PC'!T55</f>
        <v>7.0492243060839304</v>
      </c>
      <c r="U47" s="155" t="str">
        <f>'3c_PC'!U55</f>
        <v>-</v>
      </c>
      <c r="V47" s="155" t="str">
        <f>'3c_PC'!V55</f>
        <v>-</v>
      </c>
      <c r="W47" s="155" t="str">
        <f>'3c_PC'!W55</f>
        <v>-</v>
      </c>
      <c r="X47" s="155" t="str">
        <f>'3c_PC'!X55</f>
        <v>-</v>
      </c>
      <c r="Y47" s="155" t="str">
        <f>'3c_PC'!Y55</f>
        <v>-</v>
      </c>
      <c r="Z47" s="155" t="str">
        <f>'3c_PC'!Z55</f>
        <v>-</v>
      </c>
      <c r="AA47" s="138"/>
    </row>
    <row r="48" spans="1:27" s="140" customFormat="1" ht="11.25" customHeight="1">
      <c r="A48" s="137">
        <v>4</v>
      </c>
      <c r="B48" s="152" t="s">
        <v>221</v>
      </c>
      <c r="C48" s="152" t="s">
        <v>135</v>
      </c>
      <c r="D48" s="158" t="s">
        <v>90</v>
      </c>
      <c r="E48" s="154"/>
      <c r="F48" s="139"/>
      <c r="G48" s="155">
        <f>IF('3d_NC-Elec'!H17="-","-",'3d_NC-Elec'!H17)</f>
        <v>19.293899999999997</v>
      </c>
      <c r="H48" s="155">
        <f>IF('3d_NC-Elec'!I17="-","-",'3d_NC-Elec'!I17)</f>
        <v>19.293899999999997</v>
      </c>
      <c r="I48" s="155">
        <f>IF('3d_NC-Elec'!J17="-","-",'3d_NC-Elec'!J17)</f>
        <v>14.818999999999999</v>
      </c>
      <c r="J48" s="155">
        <f>IF('3d_NC-Elec'!K17="-","-",'3d_NC-Elec'!K17)</f>
        <v>14.818999999999999</v>
      </c>
      <c r="K48" s="155">
        <f>IF('3d_NC-Elec'!L17="-","-",'3d_NC-Elec'!L17)</f>
        <v>15.184000000000001</v>
      </c>
      <c r="L48" s="155">
        <f>IF('3d_NC-Elec'!M17="-","-",'3d_NC-Elec'!M17)</f>
        <v>15.184000000000001</v>
      </c>
      <c r="M48" s="155">
        <f>IF('3d_NC-Elec'!N17="-","-",'3d_NC-Elec'!N17)</f>
        <v>13.468499999999999</v>
      </c>
      <c r="N48" s="155">
        <f>IF('3d_NC-Elec'!O17="-","-",'3d_NC-Elec'!O17)</f>
        <v>13.468499999999999</v>
      </c>
      <c r="O48" s="139"/>
      <c r="P48" s="155">
        <f>'3d_NC-Elec'!Q17</f>
        <v>13.468499999999999</v>
      </c>
      <c r="Q48" s="155">
        <f>'3d_NC-Elec'!R17</f>
        <v>13.432</v>
      </c>
      <c r="R48" s="155">
        <f>'3d_NC-Elec'!S17</f>
        <v>13.432</v>
      </c>
      <c r="S48" s="155">
        <f>'3d_NC-Elec'!T17</f>
        <v>11.351499999999998</v>
      </c>
      <c r="T48" s="155">
        <f>'3d_NC-Elec'!U17</f>
        <v>11.351499999999998</v>
      </c>
      <c r="U48" s="155" t="str">
        <f>'3d_NC-Elec'!V17</f>
        <v>-</v>
      </c>
      <c r="V48" s="155" t="str">
        <f>'3d_NC-Elec'!W17</f>
        <v>-</v>
      </c>
      <c r="W48" s="155" t="str">
        <f>'3d_NC-Elec'!X17</f>
        <v>-</v>
      </c>
      <c r="X48" s="155" t="str">
        <f>'3d_NC-Elec'!Y17</f>
        <v>-</v>
      </c>
      <c r="Y48" s="155" t="str">
        <f>'3d_NC-Elec'!Z17</f>
        <v>-</v>
      </c>
      <c r="Z48" s="155" t="str">
        <f>'3d_NC-Elec'!AA17</f>
        <v>-</v>
      </c>
      <c r="AA48" s="138"/>
    </row>
    <row r="49" spans="1:27" s="140" customFormat="1" ht="11.25">
      <c r="A49" s="137">
        <v>5</v>
      </c>
      <c r="B49" s="152" t="s">
        <v>168</v>
      </c>
      <c r="C49" s="152" t="s">
        <v>136</v>
      </c>
      <c r="D49" s="158" t="s">
        <v>90</v>
      </c>
      <c r="E49" s="154"/>
      <c r="F49" s="139"/>
      <c r="G49" s="155">
        <f>IF('3f_CPIH'!C$16="-","-",'3g_OC_'!$E$7*('3f_CPIH'!C$16/'3f_CPIH'!$G$16))</f>
        <v>38.772147945205475</v>
      </c>
      <c r="H49" s="155">
        <f>IF('3f_CPIH'!D$16="-","-",'3g_OC_'!$E$7*('3f_CPIH'!D$16/'3f_CPIH'!$G$16))</f>
        <v>38.849769863013698</v>
      </c>
      <c r="I49" s="155">
        <f>IF('3f_CPIH'!E$16="-","-",'3g_OC_'!$E$7*('3f_CPIH'!E$16/'3f_CPIH'!$G$16))</f>
        <v>38.966202739726029</v>
      </c>
      <c r="J49" s="155">
        <f>IF('3f_CPIH'!F$16="-","-",'3g_OC_'!$E$7*('3f_CPIH'!F$16/'3f_CPIH'!$G$16))</f>
        <v>39.199068493150683</v>
      </c>
      <c r="K49" s="155">
        <f>IF('3f_CPIH'!G$16="-","-",'3g_OC_'!$E$7*('3f_CPIH'!G$16/'3f_CPIH'!$G$16))</f>
        <v>39.6648</v>
      </c>
      <c r="L49" s="155">
        <f>IF('3f_CPIH'!H$16="-","-",'3g_OC_'!$E$7*('3f_CPIH'!H$16/'3f_CPIH'!$G$16))</f>
        <v>40.169342465753431</v>
      </c>
      <c r="M49" s="155">
        <f>IF('3f_CPIH'!I$16="-","-",'3g_OC_'!$E$7*('3f_CPIH'!I$16/'3f_CPIH'!$G$16))</f>
        <v>40.751506849315064</v>
      </c>
      <c r="N49" s="155">
        <f>IF('3f_CPIH'!J$16="-","-",'3g_OC_'!$E$7*('3f_CPIH'!J$16/'3f_CPIH'!$G$16))</f>
        <v>41.100805479452056</v>
      </c>
      <c r="O49" s="139"/>
      <c r="P49" s="155">
        <f>IF('3f_CPIH'!L$16="-","-",'3g_OC_'!$E$7*('3f_CPIH'!L$16/'3f_CPIH'!$G$16))</f>
        <v>41.100805479452056</v>
      </c>
      <c r="Q49" s="155">
        <f>IF('3f_CPIH'!M$16="-","-",'3g_OC_'!$E$7*('3f_CPIH'!M$16/'3f_CPIH'!$G$16))</f>
        <v>41.566536986301365</v>
      </c>
      <c r="R49" s="155">
        <f>IF('3f_CPIH'!N$16="-","-",'3g_OC_'!$E$7*('3f_CPIH'!N$16/'3f_CPIH'!$G$16))</f>
        <v>41.877024657534243</v>
      </c>
      <c r="S49" s="155">
        <f>IF('3f_CPIH'!O$16="-","-",'3g_OC_'!$E$7*('3f_CPIH'!O$16/'3f_CPIH'!$G$16))</f>
        <v>42.109890410958904</v>
      </c>
      <c r="T49" s="155">
        <f>IF('3f_CPIH'!P$16="-","-",'3g_OC_'!$E$7*('3f_CPIH'!P$16/'3f_CPIH'!$G$16))</f>
        <v>42.226323287671228</v>
      </c>
      <c r="U49" s="155" t="str">
        <f>IF('3f_CPIH'!Q$16="-","-",'3g_OC_'!$E$7*('3f_CPIH'!Q$16/'3f_CPIH'!$G$16))</f>
        <v>-</v>
      </c>
      <c r="V49" s="155" t="str">
        <f>IF('3f_CPIH'!R$16="-","-",'3g_OC_'!$E$7*('3f_CPIH'!R$16/'3f_CPIH'!$G$16))</f>
        <v>-</v>
      </c>
      <c r="W49" s="155" t="str">
        <f>IF('3f_CPIH'!S$16="-","-",'3g_OC_'!$E$7*('3f_CPIH'!S$16/'3f_CPIH'!$G$16))</f>
        <v>-</v>
      </c>
      <c r="X49" s="155" t="str">
        <f>IF('3f_CPIH'!T$16="-","-",'3g_OC_'!$E$7*('3f_CPIH'!T$16/'3f_CPIH'!$G$16))</f>
        <v>-</v>
      </c>
      <c r="Y49" s="155" t="str">
        <f>IF('3f_CPIH'!U$16="-","-",'3g_OC_'!$E$7*('3f_CPIH'!U$16/'3f_CPIH'!$G$16))</f>
        <v>-</v>
      </c>
      <c r="Z49" s="155" t="str">
        <f>IF('3f_CPIH'!V$16="-","-",'3g_OC_'!$E$7*('3f_CPIH'!V$16/'3f_CPIH'!$G$16))</f>
        <v>-</v>
      </c>
      <c r="AA49" s="138"/>
    </row>
    <row r="50" spans="1:27" s="140" customFormat="1" ht="11.25">
      <c r="A50" s="137">
        <v>6</v>
      </c>
      <c r="B50" s="152" t="s">
        <v>168</v>
      </c>
      <c r="C50" s="152" t="s">
        <v>137</v>
      </c>
      <c r="D50" s="158" t="s">
        <v>90</v>
      </c>
      <c r="E50" s="154"/>
      <c r="F50" s="139"/>
      <c r="G50" s="155" t="s">
        <v>132</v>
      </c>
      <c r="H50" s="155" t="s">
        <v>132</v>
      </c>
      <c r="I50" s="155" t="s">
        <v>132</v>
      </c>
      <c r="J50" s="155" t="s">
        <v>132</v>
      </c>
      <c r="K50" s="155">
        <f>IF('3h_SMNCC'!F$37="-","-",'3h_SMNCC'!F$37)</f>
        <v>0</v>
      </c>
      <c r="L50" s="155">
        <f>IF('3h_SMNCC'!G$37="-","-",'3h_SMNCC'!G$37)</f>
        <v>-0.13106672002308281</v>
      </c>
      <c r="M50" s="155">
        <f>IF('3h_SMNCC'!H$37="-","-",'3h_SMNCC'!H$37)</f>
        <v>1.6490085512788448</v>
      </c>
      <c r="N50" s="155">
        <f>IF('3h_SMNCC'!I$37="-","-",'3h_SMNCC'!I$37)</f>
        <v>1.7011698553751105</v>
      </c>
      <c r="O50" s="139"/>
      <c r="P50" s="155">
        <f>IF('3h_SMNCC'!K$37="-","-",'3h_SMNCC'!K$37)</f>
        <v>1.7011698553751105</v>
      </c>
      <c r="Q50" s="155">
        <f>IF('3h_SMNCC'!L$37="-","-",'3h_SMNCC'!L$37)</f>
        <v>3.37071596157242</v>
      </c>
      <c r="R50" s="155">
        <f>IF('3h_SMNCC'!M$37="-","-",'3h_SMNCC'!M$37)</f>
        <v>3.2761312765157915</v>
      </c>
      <c r="S50" s="155">
        <f>IF('3h_SMNCC'!N$37="-","-",'3h_SMNCC'!N$37)</f>
        <v>4.8946129781636989</v>
      </c>
      <c r="T50" s="155">
        <f>IF('3h_SMNCC'!O$37="-","-",'3h_SMNCC'!O$37)</f>
        <v>4.2887571563853468</v>
      </c>
      <c r="U50" s="155" t="str">
        <f>IF('3h_SMNCC'!P$37="-","-",'3h_SMNCC'!P$37)</f>
        <v>-</v>
      </c>
      <c r="V50" s="155" t="str">
        <f>IF('3h_SMNCC'!Q$37="-","-",'3h_SMNCC'!Q$37)</f>
        <v>-</v>
      </c>
      <c r="W50" s="155" t="str">
        <f>IF('3h_SMNCC'!R$37="-","-",'3h_SMNCC'!R$37)</f>
        <v>-</v>
      </c>
      <c r="X50" s="155" t="str">
        <f>IF('3h_SMNCC'!S$37="-","-",'3h_SMNCC'!S$37)</f>
        <v>-</v>
      </c>
      <c r="Y50" s="155" t="str">
        <f>IF('3h_SMNCC'!T$37="-","-",'3h_SMNCC'!T$37)</f>
        <v>-</v>
      </c>
      <c r="Z50" s="155" t="str">
        <f>IF('3h_SMNCC'!U$37="-","-",'3h_SMNCC'!U$37)</f>
        <v>-</v>
      </c>
      <c r="AA50" s="138"/>
    </row>
    <row r="51" spans="1:27" s="140" customFormat="1" ht="12.5" customHeight="1">
      <c r="A51" s="137">
        <v>7</v>
      </c>
      <c r="B51" s="152" t="s">
        <v>168</v>
      </c>
      <c r="C51" s="152" t="s">
        <v>124</v>
      </c>
      <c r="D51" s="158" t="s">
        <v>90</v>
      </c>
      <c r="E51" s="154"/>
      <c r="F51" s="139"/>
      <c r="G51" s="155">
        <f>IF('3f_CPIH'!C$16="-","-",'3i_PPM'!$G$7*('3f_CPIH'!C$16/'3f_CPIH'!$G$16))</f>
        <v>23.857918590998043</v>
      </c>
      <c r="H51" s="155">
        <f>IF('3f_CPIH'!D$16="-","-",'3i_PPM'!$G$7*('3f_CPIH'!D$16/'3f_CPIH'!$G$16))</f>
        <v>23.905682191780819</v>
      </c>
      <c r="I51" s="155">
        <f>IF('3f_CPIH'!E$16="-","-",'3i_PPM'!$G$7*('3f_CPIH'!E$16/'3f_CPIH'!$G$16))</f>
        <v>23.977327592954992</v>
      </c>
      <c r="J51" s="155">
        <f>IF('3f_CPIH'!F$16="-","-",'3i_PPM'!$G$7*('3f_CPIH'!F$16/'3f_CPIH'!$G$16))</f>
        <v>24.120618395303325</v>
      </c>
      <c r="K51" s="155">
        <f>IF('3f_CPIH'!G$16="-","-",'3i_PPM'!$G$7*('3f_CPIH'!G$16/'3f_CPIH'!$G$16))</f>
        <v>24.4072</v>
      </c>
      <c r="L51" s="155">
        <f>IF('3f_CPIH'!H$16="-","-",'3i_PPM'!$G$7*('3f_CPIH'!H$16/'3f_CPIH'!$G$16))</f>
        <v>24.717663405088064</v>
      </c>
      <c r="M51" s="155">
        <f>IF('3f_CPIH'!I$16="-","-",'3i_PPM'!$G$7*('3f_CPIH'!I$16/'3f_CPIH'!$G$16))</f>
        <v>25.075890410958902</v>
      </c>
      <c r="N51" s="155">
        <f>IF('3f_CPIH'!J$16="-","-",'3i_PPM'!$G$7*('3f_CPIH'!J$16/'3f_CPIH'!$G$16))</f>
        <v>25.290826614481411</v>
      </c>
      <c r="O51" s="139"/>
      <c r="P51" s="155">
        <f>IF('3f_CPIH'!L$16="-","-",'3i_PPM'!$G$7*('3f_CPIH'!L$16/'3f_CPIH'!$G$16))</f>
        <v>25.290826614481411</v>
      </c>
      <c r="Q51" s="155">
        <f>IF('3f_CPIH'!M$16="-","-",'3i_PPM'!$G$7*('3f_CPIH'!M$16/'3f_CPIH'!$G$16))</f>
        <v>25.577408219178082</v>
      </c>
      <c r="R51" s="155">
        <f>IF('3f_CPIH'!N$16="-","-",'3i_PPM'!$G$7*('3f_CPIH'!N$16/'3f_CPIH'!$G$16))</f>
        <v>25.768462622309197</v>
      </c>
      <c r="S51" s="155">
        <f>IF('3f_CPIH'!O$16="-","-",'3i_PPM'!$G$7*('3f_CPIH'!O$16/'3f_CPIH'!$G$16))</f>
        <v>25.911753424657533</v>
      </c>
      <c r="T51" s="155">
        <f>IF('3f_CPIH'!P$16="-","-",'3i_PPM'!$G$7*('3f_CPIH'!P$16/'3f_CPIH'!$G$16))</f>
        <v>25.983398825831699</v>
      </c>
      <c r="U51" s="155" t="str">
        <f>IF('3f_CPIH'!Q$16="-","-",'3i_PPM'!$G$7*('3f_CPIH'!Q$16/'3f_CPIH'!$G$16))</f>
        <v>-</v>
      </c>
      <c r="V51" s="155" t="str">
        <f>IF('3f_CPIH'!R$16="-","-",'3i_PPM'!$G$7*('3f_CPIH'!R$16/'3f_CPIH'!$G$16))</f>
        <v>-</v>
      </c>
      <c r="W51" s="155" t="str">
        <f>IF('3f_CPIH'!S$16="-","-",'3i_PPM'!$G$7*('3f_CPIH'!S$16/'3f_CPIH'!$G$16))</f>
        <v>-</v>
      </c>
      <c r="X51" s="155" t="str">
        <f>IF('3f_CPIH'!T$16="-","-",'3i_PPM'!$G$7*('3f_CPIH'!T$16/'3f_CPIH'!$G$16))</f>
        <v>-</v>
      </c>
      <c r="Y51" s="155" t="str">
        <f>IF('3f_CPIH'!U$16="-","-",'3i_PPM'!$G$7*('3f_CPIH'!U$16/'3f_CPIH'!$G$16))</f>
        <v>-</v>
      </c>
      <c r="Z51" s="155" t="str">
        <f>IF('3f_CPIH'!V$16="-","-",'3i_PPM'!$G$7*('3f_CPIH'!V$16/'3f_CPIH'!$G$16))</f>
        <v>-</v>
      </c>
      <c r="AA51" s="138"/>
    </row>
    <row r="52" spans="1:27" s="140" customFormat="1" ht="11.25" customHeight="1">
      <c r="A52" s="137">
        <v>9</v>
      </c>
      <c r="B52" s="152" t="s">
        <v>138</v>
      </c>
      <c r="C52" s="152" t="s">
        <v>222</v>
      </c>
      <c r="D52" s="158" t="s">
        <v>90</v>
      </c>
      <c r="E52" s="154"/>
      <c r="F52" s="139"/>
      <c r="G52" s="155">
        <f>IF(G47="-","-",SUM(G45:G51)*'3j_EBIT'!$E$7)</f>
        <v>1.7136946894675125</v>
      </c>
      <c r="H52" s="155">
        <f>IF(H47="-","-",SUM(H45:H51)*'3j_EBIT'!$E$7)</f>
        <v>1.7161231561915828</v>
      </c>
      <c r="I52" s="155">
        <f>IF(I47="-","-",SUM(I45:I51)*'3j_EBIT'!$E$7)</f>
        <v>1.6343157333551233</v>
      </c>
      <c r="J52" s="155">
        <f>IF(J47="-","-",SUM(J45:J51)*'3j_EBIT'!$E$7)</f>
        <v>1.6416011335273346</v>
      </c>
      <c r="K52" s="155">
        <f>IF(K47="-","-",SUM(K45:K51)*'3j_EBIT'!$E$7)</f>
        <v>1.6647861799103196</v>
      </c>
      <c r="L52" s="155">
        <f>IF(L47="-","-",SUM(L45:L51)*'3j_EBIT'!$E$7)</f>
        <v>1.6780327133833703</v>
      </c>
      <c r="M52" s="155">
        <f>IF(M47="-","-",SUM(M45:M51)*'3j_EBIT'!$E$7)</f>
        <v>1.7055078793640612</v>
      </c>
      <c r="N52" s="155">
        <f>IF(N47="-","-",SUM(N45:N51)*'3j_EBIT'!$E$7)</f>
        <v>1.7174462397601149</v>
      </c>
      <c r="O52" s="139"/>
      <c r="P52" s="155">
        <f>IF(P47="-","-",SUM(P45:P51)*'3j_EBIT'!$E$7)</f>
        <v>1.7174462397601149</v>
      </c>
      <c r="Q52" s="155">
        <f>IF(Q47="-","-",SUM(Q45:Q51)*'3j_EBIT'!$E$7)</f>
        <v>1.7668868430883975</v>
      </c>
      <c r="R52" s="155">
        <f>IF(R47="-","-",SUM(R45:R51)*'3j_EBIT'!$E$7)</f>
        <v>1.7730862208452314</v>
      </c>
      <c r="S52" s="155">
        <f>IF(S47="-","-",SUM(S45:S51)*'3j_EBIT'!$E$7)</f>
        <v>1.7746347730474685</v>
      </c>
      <c r="T52" s="155">
        <f>IF(T47="-","-",SUM(T45:T51)*'3j_EBIT'!$E$7)</f>
        <v>1.7605357748594297</v>
      </c>
      <c r="U52" s="155" t="str">
        <f>IF(U47="-","-",SUM(U45:U51)*'3j_EBIT'!$E$7)</f>
        <v>-</v>
      </c>
      <c r="V52" s="155" t="str">
        <f>IF(V47="-","-",SUM(V45:V51)*'3j_EBIT'!$E$7)</f>
        <v>-</v>
      </c>
      <c r="W52" s="155" t="str">
        <f>IF(W47="-","-",SUM(W45:W51)*'3j_EBIT'!$E$7)</f>
        <v>-</v>
      </c>
      <c r="X52" s="155" t="str">
        <f>IF(X47="-","-",SUM(X45:X51)*'3j_EBIT'!$E$7)</f>
        <v>-</v>
      </c>
      <c r="Y52" s="155" t="str">
        <f>IF(Y47="-","-",SUM(Y45:Y51)*'3j_EBIT'!$E$7)</f>
        <v>-</v>
      </c>
      <c r="Z52" s="155" t="str">
        <f>IF(Z47="-","-",SUM(Z45:Z51)*'3j_EBIT'!$E$7)</f>
        <v>-</v>
      </c>
      <c r="AA52" s="138"/>
    </row>
    <row r="53" spans="1:27" s="140" customFormat="1" ht="11.25" customHeight="1">
      <c r="A53" s="137">
        <v>10</v>
      </c>
      <c r="B53" s="152" t="s">
        <v>223</v>
      </c>
      <c r="C53" s="156" t="s">
        <v>224</v>
      </c>
      <c r="D53" s="158" t="s">
        <v>90</v>
      </c>
      <c r="E53" s="153"/>
      <c r="F53" s="139"/>
      <c r="G53" s="155">
        <f>IF(G49="-","-",SUM(G45:G47,G49:G52)*'3k_HAP'!$E$8)</f>
        <v>1.0380545145696551</v>
      </c>
      <c r="H53" s="155">
        <f>IF(H49="-","-",SUM(H45:H47,H49:H52)*'3k_HAP'!$E$8)</f>
        <v>1.0399258391286532</v>
      </c>
      <c r="I53" s="155">
        <f>IF(I49="-","-",SUM(I45:I47,I49:I52)*'3k_HAP'!$E$8)</f>
        <v>1.0424037982908565</v>
      </c>
      <c r="J53" s="155">
        <f>IF(J49="-","-",SUM(J45:J47,J49:J52)*'3k_HAP'!$E$8)</f>
        <v>1.0480177719678503</v>
      </c>
      <c r="K53" s="155">
        <f>IF(K49="-","-",SUM(K45:K47,K49:K52)*'3k_HAP'!$E$8)</f>
        <v>1.0605397082247814</v>
      </c>
      <c r="L53" s="155">
        <f>IF(L49="-","-",SUM(L45:L47,L49:L52)*'3k_HAP'!$E$8)</f>
        <v>1.0707472038284926</v>
      </c>
      <c r="M53" s="155">
        <f>IF(M49="-","-",SUM(M45:M47,M49:M52)*'3k_HAP'!$E$8)</f>
        <v>1.1170356150636085</v>
      </c>
      <c r="N53" s="155">
        <f>IF(N49="-","-",SUM(N45:N47,N49:N52)*'3k_HAP'!$E$8)</f>
        <v>1.1262350604510492</v>
      </c>
      <c r="O53" s="139"/>
      <c r="P53" s="155">
        <f>IF(P49="-","-",SUM(P45:P47,P49:P52)*'3k_HAP'!$E$8)</f>
        <v>1.1262350604510492</v>
      </c>
      <c r="Q53" s="155">
        <f>IF(Q49="-","-",SUM(Q45:Q47,Q49:Q52)*'3k_HAP'!$E$8)</f>
        <v>1.1648673292845906</v>
      </c>
      <c r="R53" s="155">
        <f>IF(R49="-","-",SUM(R45:R47,R49:R52)*'3k_HAP'!$E$8)</f>
        <v>1.1696444372975936</v>
      </c>
      <c r="S53" s="155">
        <f>IF(S49="-","-",SUM(S45:S47,S49:S52)*'3k_HAP'!$E$8)</f>
        <v>1.2012983190306505</v>
      </c>
      <c r="T53" s="155">
        <f>IF(T49="-","-",SUM(T45:T47,T49:T52)*'3k_HAP'!$E$8)</f>
        <v>1.190433932335526</v>
      </c>
      <c r="U53" s="155" t="str">
        <f>IF(U49="-","-",SUM(U45:U47,U49:U52)*'3k_HAP'!$E$8)</f>
        <v>-</v>
      </c>
      <c r="V53" s="155" t="str">
        <f>IF(V49="-","-",SUM(V45:V47,V49:V52)*'3k_HAP'!$E$8)</f>
        <v>-</v>
      </c>
      <c r="W53" s="155" t="str">
        <f>IF(W49="-","-",SUM(W45:W47,W49:W52)*'3k_HAP'!$E$8)</f>
        <v>-</v>
      </c>
      <c r="X53" s="155" t="str">
        <f>IF(X49="-","-",SUM(X45:X47,X49:X52)*'3k_HAP'!$E$8)</f>
        <v>-</v>
      </c>
      <c r="Y53" s="155" t="str">
        <f>IF(Y49="-","-",SUM(Y45:Y47,Y49:Y52)*'3k_HAP'!$E$8)</f>
        <v>-</v>
      </c>
      <c r="Z53" s="155" t="str">
        <f>IF(Z49="-","-",SUM(Z45:Z47,Z49:Z52)*'3k_HAP'!$E$8)</f>
        <v>-</v>
      </c>
      <c r="AA53" s="138"/>
    </row>
    <row r="54" spans="1:27" s="140" customFormat="1" ht="11.25" customHeight="1">
      <c r="A54" s="137">
        <v>11</v>
      </c>
      <c r="B54" s="152" t="s">
        <v>225</v>
      </c>
      <c r="C54" s="152" t="str">
        <f>B54&amp;"_"&amp;D54</f>
        <v>Total_N Wales and Mersey</v>
      </c>
      <c r="D54" s="158" t="s">
        <v>90</v>
      </c>
      <c r="E54" s="154"/>
      <c r="F54" s="139"/>
      <c r="G54" s="155">
        <f t="shared" ref="G54:N54" si="6">IF(G49="-","-",SUM(G45:G53))</f>
        <v>91.232474599922782</v>
      </c>
      <c r="H54" s="155">
        <f t="shared" si="6"/>
        <v>91.362159909796844</v>
      </c>
      <c r="I54" s="155">
        <f t="shared" si="6"/>
        <v>87.058985813922078</v>
      </c>
      <c r="J54" s="155">
        <f t="shared" si="6"/>
        <v>87.448041743544266</v>
      </c>
      <c r="K54" s="155">
        <f t="shared" si="6"/>
        <v>88.680828774871969</v>
      </c>
      <c r="L54" s="155">
        <f t="shared" si="6"/>
        <v>89.388221954767133</v>
      </c>
      <c r="M54" s="155">
        <f t="shared" si="6"/>
        <v>90.880571136107832</v>
      </c>
      <c r="N54" s="155">
        <f t="shared" si="6"/>
        <v>91.5181050796471</v>
      </c>
      <c r="O54" s="139"/>
      <c r="P54" s="155">
        <f t="shared" ref="P54:Z54" si="7">IF(P49="-","-",SUM(P45:P53))</f>
        <v>91.5181050796471</v>
      </c>
      <c r="Q54" s="155">
        <f t="shared" si="7"/>
        <v>94.158873290939567</v>
      </c>
      <c r="R54" s="155">
        <f t="shared" si="7"/>
        <v>94.489933304013917</v>
      </c>
      <c r="S54" s="155">
        <f t="shared" si="7"/>
        <v>94.603089899568232</v>
      </c>
      <c r="T54" s="155">
        <f t="shared" si="7"/>
        <v>93.850173283167166</v>
      </c>
      <c r="U54" s="155" t="str">
        <f t="shared" si="7"/>
        <v>-</v>
      </c>
      <c r="V54" s="155" t="str">
        <f t="shared" si="7"/>
        <v>-</v>
      </c>
      <c r="W54" s="155" t="str">
        <f t="shared" si="7"/>
        <v>-</v>
      </c>
      <c r="X54" s="155" t="str">
        <f t="shared" si="7"/>
        <v>-</v>
      </c>
      <c r="Y54" s="155" t="str">
        <f t="shared" si="7"/>
        <v>-</v>
      </c>
      <c r="Z54" s="155" t="str">
        <f t="shared" si="7"/>
        <v>-</v>
      </c>
      <c r="AA54" s="138"/>
    </row>
    <row r="55" spans="1:27" s="140" customFormat="1" ht="11.25" customHeight="1">
      <c r="A55" s="137">
        <v>1</v>
      </c>
      <c r="B55" s="87" t="s">
        <v>155</v>
      </c>
      <c r="C55" s="87" t="s">
        <v>131</v>
      </c>
      <c r="D55" s="157" t="s">
        <v>95</v>
      </c>
      <c r="E55" s="136"/>
      <c r="F55" s="139"/>
      <c r="G55" s="88" t="s">
        <v>132</v>
      </c>
      <c r="H55" s="88" t="s">
        <v>132</v>
      </c>
      <c r="I55" s="88" t="s">
        <v>132</v>
      </c>
      <c r="J55" s="88" t="s">
        <v>132</v>
      </c>
      <c r="K55" s="88" t="s">
        <v>132</v>
      </c>
      <c r="L55" s="88" t="s">
        <v>132</v>
      </c>
      <c r="M55" s="88" t="s">
        <v>132</v>
      </c>
      <c r="N55" s="88" t="s">
        <v>132</v>
      </c>
      <c r="O55" s="139"/>
      <c r="P55" s="88" t="s">
        <v>132</v>
      </c>
      <c r="Q55" s="88" t="s">
        <v>132</v>
      </c>
      <c r="R55" s="88" t="s">
        <v>132</v>
      </c>
      <c r="S55" s="88" t="s">
        <v>132</v>
      </c>
      <c r="T55" s="88" t="s">
        <v>132</v>
      </c>
      <c r="U55" s="88" t="s">
        <v>132</v>
      </c>
      <c r="V55" s="88" t="s">
        <v>132</v>
      </c>
      <c r="W55" s="88" t="s">
        <v>132</v>
      </c>
      <c r="X55" s="88" t="s">
        <v>132</v>
      </c>
      <c r="Y55" s="88" t="s">
        <v>132</v>
      </c>
      <c r="Z55" s="88" t="s">
        <v>132</v>
      </c>
      <c r="AA55" s="138"/>
    </row>
    <row r="56" spans="1:27" s="140" customFormat="1" ht="11.25" customHeight="1">
      <c r="A56" s="137">
        <v>2</v>
      </c>
      <c r="B56" s="87" t="s">
        <v>155</v>
      </c>
      <c r="C56" s="87" t="s">
        <v>133</v>
      </c>
      <c r="D56" s="157" t="s">
        <v>95</v>
      </c>
      <c r="E56" s="136"/>
      <c r="F56" s="139"/>
      <c r="G56" s="88" t="s">
        <v>132</v>
      </c>
      <c r="H56" s="88" t="s">
        <v>132</v>
      </c>
      <c r="I56" s="88" t="s">
        <v>132</v>
      </c>
      <c r="J56" s="88" t="s">
        <v>132</v>
      </c>
      <c r="K56" s="88" t="s">
        <v>132</v>
      </c>
      <c r="L56" s="88" t="s">
        <v>132</v>
      </c>
      <c r="M56" s="88" t="s">
        <v>132</v>
      </c>
      <c r="N56" s="88" t="s">
        <v>132</v>
      </c>
      <c r="O56" s="139"/>
      <c r="P56" s="88" t="s">
        <v>132</v>
      </c>
      <c r="Q56" s="88" t="s">
        <v>132</v>
      </c>
      <c r="R56" s="88" t="s">
        <v>132</v>
      </c>
      <c r="S56" s="88" t="s">
        <v>132</v>
      </c>
      <c r="T56" s="88" t="s">
        <v>132</v>
      </c>
      <c r="U56" s="88" t="s">
        <v>132</v>
      </c>
      <c r="V56" s="88" t="s">
        <v>132</v>
      </c>
      <c r="W56" s="88" t="s">
        <v>132</v>
      </c>
      <c r="X56" s="88" t="s">
        <v>132</v>
      </c>
      <c r="Y56" s="88" t="s">
        <v>132</v>
      </c>
      <c r="Z56" s="88" t="s">
        <v>132</v>
      </c>
      <c r="AA56" s="138"/>
    </row>
    <row r="57" spans="1:27" s="140" customFormat="1" ht="11.25" customHeight="1">
      <c r="A57" s="137">
        <v>3</v>
      </c>
      <c r="B57" s="87" t="s">
        <v>220</v>
      </c>
      <c r="C57" s="87" t="s">
        <v>134</v>
      </c>
      <c r="D57" s="157" t="s">
        <v>95</v>
      </c>
      <c r="E57" s="136"/>
      <c r="F57" s="139"/>
      <c r="G57" s="88">
        <f>IF('3c_PC'!G14="-","-",'3c_PC'!G55)</f>
        <v>6.5567588596821027</v>
      </c>
      <c r="H57" s="88">
        <f>IF('3c_PC'!H14="-","-",'3c_PC'!H55)</f>
        <v>6.5567588596821027</v>
      </c>
      <c r="I57" s="88">
        <f>IF('3c_PC'!I14="-","-",'3c_PC'!I55)</f>
        <v>6.6197359495950758</v>
      </c>
      <c r="J57" s="88">
        <f>IF('3c_PC'!J14="-","-",'3c_PC'!J55)</f>
        <v>6.6197359495950758</v>
      </c>
      <c r="K57" s="88">
        <f>IF('3c_PC'!K14="-","-",'3c_PC'!K55)</f>
        <v>6.6995028867368616</v>
      </c>
      <c r="L57" s="88">
        <f>IF('3c_PC'!L14="-","-",'3c_PC'!L55)</f>
        <v>6.6995028867368616</v>
      </c>
      <c r="M57" s="88">
        <f>IF('3c_PC'!M14="-","-",'3c_PC'!M55)</f>
        <v>7.1131218301273513</v>
      </c>
      <c r="N57" s="88">
        <f>IF('3c_PC'!N14="-","-",'3c_PC'!N55)</f>
        <v>7.1131218301273513</v>
      </c>
      <c r="O57" s="139"/>
      <c r="P57" s="88">
        <f>'3c_PC'!P55</f>
        <v>7.1131218301273513</v>
      </c>
      <c r="Q57" s="88">
        <f>'3c_PC'!Q55</f>
        <v>7.2804579515147188</v>
      </c>
      <c r="R57" s="88">
        <f>'3c_PC'!R55</f>
        <v>7.1935840895118579</v>
      </c>
      <c r="S57" s="88">
        <f>'3c_PC'!S55</f>
        <v>7.3593999937099728</v>
      </c>
      <c r="T57" s="88">
        <f>'3c_PC'!T55</f>
        <v>7.0492243060839304</v>
      </c>
      <c r="U57" s="88" t="str">
        <f>'3c_PC'!U55</f>
        <v>-</v>
      </c>
      <c r="V57" s="88" t="str">
        <f>'3c_PC'!V55</f>
        <v>-</v>
      </c>
      <c r="W57" s="88" t="str">
        <f>'3c_PC'!W55</f>
        <v>-</v>
      </c>
      <c r="X57" s="88" t="str">
        <f>'3c_PC'!X55</f>
        <v>-</v>
      </c>
      <c r="Y57" s="88" t="str">
        <f>'3c_PC'!Y55</f>
        <v>-</v>
      </c>
      <c r="Z57" s="88" t="str">
        <f>'3c_PC'!Z55</f>
        <v>-</v>
      </c>
      <c r="AA57" s="138"/>
    </row>
    <row r="58" spans="1:27" s="140" customFormat="1" ht="11.25">
      <c r="A58" s="137">
        <v>4</v>
      </c>
      <c r="B58" s="87" t="s">
        <v>221</v>
      </c>
      <c r="C58" s="87" t="s">
        <v>135</v>
      </c>
      <c r="D58" s="157" t="s">
        <v>95</v>
      </c>
      <c r="E58" s="136"/>
      <c r="F58" s="139"/>
      <c r="G58" s="88">
        <f>IF('3d_NC-Elec'!H18="-","-",'3d_NC-Elec'!H18)</f>
        <v>12.555999999999999</v>
      </c>
      <c r="H58" s="88">
        <f>IF('3d_NC-Elec'!I18="-","-",'3d_NC-Elec'!I18)</f>
        <v>12.555999999999999</v>
      </c>
      <c r="I58" s="88">
        <f>IF('3d_NC-Elec'!J18="-","-",'3d_NC-Elec'!J18)</f>
        <v>19.491</v>
      </c>
      <c r="J58" s="88">
        <f>IF('3d_NC-Elec'!K18="-","-",'3d_NC-Elec'!K18)</f>
        <v>19.491</v>
      </c>
      <c r="K58" s="88">
        <f>IF('3d_NC-Elec'!L18="-","-",'3d_NC-Elec'!L18)</f>
        <v>14.234999999999999</v>
      </c>
      <c r="L58" s="88">
        <f>IF('3d_NC-Elec'!M18="-","-",'3d_NC-Elec'!M18)</f>
        <v>14.234999999999999</v>
      </c>
      <c r="M58" s="88">
        <f>IF('3d_NC-Elec'!N18="-","-",'3d_NC-Elec'!N18)</f>
        <v>15.658499999999998</v>
      </c>
      <c r="N58" s="88">
        <f>IF('3d_NC-Elec'!O18="-","-",'3d_NC-Elec'!O18)</f>
        <v>15.658499999999998</v>
      </c>
      <c r="O58" s="139"/>
      <c r="P58" s="88">
        <f>'3d_NC-Elec'!Q18</f>
        <v>15.658499999999998</v>
      </c>
      <c r="Q58" s="88">
        <f>'3d_NC-Elec'!R18</f>
        <v>15.402999999999999</v>
      </c>
      <c r="R58" s="88">
        <f>'3d_NC-Elec'!S18</f>
        <v>15.402999999999999</v>
      </c>
      <c r="S58" s="88">
        <f>'3d_NC-Elec'!T18</f>
        <v>17.155000000000001</v>
      </c>
      <c r="T58" s="88">
        <f>'3d_NC-Elec'!U18</f>
        <v>17.155000000000001</v>
      </c>
      <c r="U58" s="88" t="str">
        <f>'3d_NC-Elec'!V18</f>
        <v>-</v>
      </c>
      <c r="V58" s="88" t="str">
        <f>'3d_NC-Elec'!W18</f>
        <v>-</v>
      </c>
      <c r="W58" s="88" t="str">
        <f>'3d_NC-Elec'!X18</f>
        <v>-</v>
      </c>
      <c r="X58" s="88" t="str">
        <f>'3d_NC-Elec'!Y18</f>
        <v>-</v>
      </c>
      <c r="Y58" s="88" t="str">
        <f>'3d_NC-Elec'!Z18</f>
        <v>-</v>
      </c>
      <c r="Z58" s="88" t="str">
        <f>'3d_NC-Elec'!AA18</f>
        <v>-</v>
      </c>
      <c r="AA58" s="138"/>
    </row>
    <row r="59" spans="1:27" s="140" customFormat="1" ht="11.25">
      <c r="A59" s="137">
        <v>5</v>
      </c>
      <c r="B59" s="87" t="s">
        <v>168</v>
      </c>
      <c r="C59" s="87" t="s">
        <v>136</v>
      </c>
      <c r="D59" s="157" t="s">
        <v>95</v>
      </c>
      <c r="E59" s="136"/>
      <c r="F59" s="139"/>
      <c r="G59" s="88">
        <f>IF('3f_CPIH'!C$16="-","-",'3g_OC_'!$E$7*('3f_CPIH'!C$16/'3f_CPIH'!$G$16))</f>
        <v>38.772147945205475</v>
      </c>
      <c r="H59" s="88">
        <f>IF('3f_CPIH'!D$16="-","-",'3g_OC_'!$E$7*('3f_CPIH'!D$16/'3f_CPIH'!$G$16))</f>
        <v>38.849769863013698</v>
      </c>
      <c r="I59" s="88">
        <f>IF('3f_CPIH'!E$16="-","-",'3g_OC_'!$E$7*('3f_CPIH'!E$16/'3f_CPIH'!$G$16))</f>
        <v>38.966202739726029</v>
      </c>
      <c r="J59" s="88">
        <f>IF('3f_CPIH'!F$16="-","-",'3g_OC_'!$E$7*('3f_CPIH'!F$16/'3f_CPIH'!$G$16))</f>
        <v>39.199068493150683</v>
      </c>
      <c r="K59" s="88">
        <f>IF('3f_CPIH'!G$16="-","-",'3g_OC_'!$E$7*('3f_CPIH'!G$16/'3f_CPIH'!$G$16))</f>
        <v>39.6648</v>
      </c>
      <c r="L59" s="88">
        <f>IF('3f_CPIH'!H$16="-","-",'3g_OC_'!$E$7*('3f_CPIH'!H$16/'3f_CPIH'!$G$16))</f>
        <v>40.169342465753431</v>
      </c>
      <c r="M59" s="88">
        <f>IF('3f_CPIH'!I$16="-","-",'3g_OC_'!$E$7*('3f_CPIH'!I$16/'3f_CPIH'!$G$16))</f>
        <v>40.751506849315064</v>
      </c>
      <c r="N59" s="88">
        <f>IF('3f_CPIH'!J$16="-","-",'3g_OC_'!$E$7*('3f_CPIH'!J$16/'3f_CPIH'!$G$16))</f>
        <v>41.100805479452056</v>
      </c>
      <c r="O59" s="139"/>
      <c r="P59" s="88">
        <f>IF('3f_CPIH'!L$16="-","-",'3g_OC_'!$E$7*('3f_CPIH'!L$16/'3f_CPIH'!$G$16))</f>
        <v>41.100805479452056</v>
      </c>
      <c r="Q59" s="88">
        <f>IF('3f_CPIH'!M$16="-","-",'3g_OC_'!$E$7*('3f_CPIH'!M$16/'3f_CPIH'!$G$16))</f>
        <v>41.566536986301365</v>
      </c>
      <c r="R59" s="88">
        <f>IF('3f_CPIH'!N$16="-","-",'3g_OC_'!$E$7*('3f_CPIH'!N$16/'3f_CPIH'!$G$16))</f>
        <v>41.877024657534243</v>
      </c>
      <c r="S59" s="88">
        <f>IF('3f_CPIH'!O$16="-","-",'3g_OC_'!$E$7*('3f_CPIH'!O$16/'3f_CPIH'!$G$16))</f>
        <v>42.109890410958904</v>
      </c>
      <c r="T59" s="88">
        <f>IF('3f_CPIH'!P$16="-","-",'3g_OC_'!$E$7*('3f_CPIH'!P$16/'3f_CPIH'!$G$16))</f>
        <v>42.226323287671228</v>
      </c>
      <c r="U59" s="88" t="str">
        <f>IF('3f_CPIH'!Q$16="-","-",'3g_OC_'!$E$7*('3f_CPIH'!Q$16/'3f_CPIH'!$G$16))</f>
        <v>-</v>
      </c>
      <c r="V59" s="88" t="str">
        <f>IF('3f_CPIH'!R$16="-","-",'3g_OC_'!$E$7*('3f_CPIH'!R$16/'3f_CPIH'!$G$16))</f>
        <v>-</v>
      </c>
      <c r="W59" s="88" t="str">
        <f>IF('3f_CPIH'!S$16="-","-",'3g_OC_'!$E$7*('3f_CPIH'!S$16/'3f_CPIH'!$G$16))</f>
        <v>-</v>
      </c>
      <c r="X59" s="88" t="str">
        <f>IF('3f_CPIH'!T$16="-","-",'3g_OC_'!$E$7*('3f_CPIH'!T$16/'3f_CPIH'!$G$16))</f>
        <v>-</v>
      </c>
      <c r="Y59" s="88" t="str">
        <f>IF('3f_CPIH'!U$16="-","-",'3g_OC_'!$E$7*('3f_CPIH'!U$16/'3f_CPIH'!$G$16))</f>
        <v>-</v>
      </c>
      <c r="Z59" s="88" t="str">
        <f>IF('3f_CPIH'!V$16="-","-",'3g_OC_'!$E$7*('3f_CPIH'!V$16/'3f_CPIH'!$G$16))</f>
        <v>-</v>
      </c>
      <c r="AA59" s="138"/>
    </row>
    <row r="60" spans="1:27" s="140" customFormat="1" ht="11.25">
      <c r="A60" s="137">
        <v>6</v>
      </c>
      <c r="B60" s="87" t="s">
        <v>168</v>
      </c>
      <c r="C60" s="87" t="s">
        <v>137</v>
      </c>
      <c r="D60" s="157" t="s">
        <v>95</v>
      </c>
      <c r="E60" s="136"/>
      <c r="F60" s="139"/>
      <c r="G60" s="88" t="s">
        <v>132</v>
      </c>
      <c r="H60" s="88" t="s">
        <v>132</v>
      </c>
      <c r="I60" s="88" t="s">
        <v>132</v>
      </c>
      <c r="J60" s="88" t="s">
        <v>132</v>
      </c>
      <c r="K60" s="88">
        <f>IF('3h_SMNCC'!F$37="-","-",'3h_SMNCC'!F$37)</f>
        <v>0</v>
      </c>
      <c r="L60" s="88">
        <f>IF('3h_SMNCC'!G$37="-","-",'3h_SMNCC'!G$37)</f>
        <v>-0.13106672002308281</v>
      </c>
      <c r="M60" s="88">
        <f>IF('3h_SMNCC'!H$37="-","-",'3h_SMNCC'!H$37)</f>
        <v>1.6490085512788448</v>
      </c>
      <c r="N60" s="88">
        <f>IF('3h_SMNCC'!I$37="-","-",'3h_SMNCC'!I$37)</f>
        <v>1.7011698553751105</v>
      </c>
      <c r="O60" s="139"/>
      <c r="P60" s="88">
        <f>IF('3h_SMNCC'!K$37="-","-",'3h_SMNCC'!K$37)</f>
        <v>1.7011698553751105</v>
      </c>
      <c r="Q60" s="88">
        <f>IF('3h_SMNCC'!L$37="-","-",'3h_SMNCC'!L$37)</f>
        <v>3.37071596157242</v>
      </c>
      <c r="R60" s="88">
        <f>IF('3h_SMNCC'!M$37="-","-",'3h_SMNCC'!M$37)</f>
        <v>3.2761312765157915</v>
      </c>
      <c r="S60" s="88">
        <f>IF('3h_SMNCC'!N$37="-","-",'3h_SMNCC'!N$37)</f>
        <v>4.8946129781636989</v>
      </c>
      <c r="T60" s="88">
        <f>IF('3h_SMNCC'!O$37="-","-",'3h_SMNCC'!O$37)</f>
        <v>4.2887571563853468</v>
      </c>
      <c r="U60" s="88" t="str">
        <f>IF('3h_SMNCC'!P$37="-","-",'3h_SMNCC'!P$37)</f>
        <v>-</v>
      </c>
      <c r="V60" s="88" t="str">
        <f>IF('3h_SMNCC'!Q$37="-","-",'3h_SMNCC'!Q$37)</f>
        <v>-</v>
      </c>
      <c r="W60" s="88" t="str">
        <f>IF('3h_SMNCC'!R$37="-","-",'3h_SMNCC'!R$37)</f>
        <v>-</v>
      </c>
      <c r="X60" s="88" t="str">
        <f>IF('3h_SMNCC'!S$37="-","-",'3h_SMNCC'!S$37)</f>
        <v>-</v>
      </c>
      <c r="Y60" s="88" t="str">
        <f>IF('3h_SMNCC'!T$37="-","-",'3h_SMNCC'!T$37)</f>
        <v>-</v>
      </c>
      <c r="Z60" s="88" t="str">
        <f>IF('3h_SMNCC'!U$37="-","-",'3h_SMNCC'!U$37)</f>
        <v>-</v>
      </c>
      <c r="AA60" s="138"/>
    </row>
    <row r="61" spans="1:27" s="140" customFormat="1" ht="11.25">
      <c r="A61" s="137">
        <v>7</v>
      </c>
      <c r="B61" s="87" t="s">
        <v>168</v>
      </c>
      <c r="C61" s="87" t="s">
        <v>124</v>
      </c>
      <c r="D61" s="157" t="s">
        <v>95</v>
      </c>
      <c r="E61" s="136"/>
      <c r="F61" s="139"/>
      <c r="G61" s="88">
        <f>IF('3f_CPIH'!C$16="-","-",'3i_PPM'!$G$7*('3f_CPIH'!C$16/'3f_CPIH'!$G$16))</f>
        <v>23.857918590998043</v>
      </c>
      <c r="H61" s="88">
        <f>IF('3f_CPIH'!D$16="-","-",'3i_PPM'!$G$7*('3f_CPIH'!D$16/'3f_CPIH'!$G$16))</f>
        <v>23.905682191780819</v>
      </c>
      <c r="I61" s="88">
        <f>IF('3f_CPIH'!E$16="-","-",'3i_PPM'!$G$7*('3f_CPIH'!E$16/'3f_CPIH'!$G$16))</f>
        <v>23.977327592954992</v>
      </c>
      <c r="J61" s="88">
        <f>IF('3f_CPIH'!F$16="-","-",'3i_PPM'!$G$7*('3f_CPIH'!F$16/'3f_CPIH'!$G$16))</f>
        <v>24.120618395303325</v>
      </c>
      <c r="K61" s="88">
        <f>IF('3f_CPIH'!G$16="-","-",'3i_PPM'!$G$7*('3f_CPIH'!G$16/'3f_CPIH'!$G$16))</f>
        <v>24.4072</v>
      </c>
      <c r="L61" s="88">
        <f>IF('3f_CPIH'!H$16="-","-",'3i_PPM'!$G$7*('3f_CPIH'!H$16/'3f_CPIH'!$G$16))</f>
        <v>24.717663405088064</v>
      </c>
      <c r="M61" s="88">
        <f>IF('3f_CPIH'!I$16="-","-",'3i_PPM'!$G$7*('3f_CPIH'!I$16/'3f_CPIH'!$G$16))</f>
        <v>25.075890410958902</v>
      </c>
      <c r="N61" s="88">
        <f>IF('3f_CPIH'!J$16="-","-",'3i_PPM'!$G$7*('3f_CPIH'!J$16/'3f_CPIH'!$G$16))</f>
        <v>25.290826614481411</v>
      </c>
      <c r="O61" s="139"/>
      <c r="P61" s="88">
        <f>IF('3f_CPIH'!L$16="-","-",'3i_PPM'!$G$7*('3f_CPIH'!L$16/'3f_CPIH'!$G$16))</f>
        <v>25.290826614481411</v>
      </c>
      <c r="Q61" s="88">
        <f>IF('3f_CPIH'!M$16="-","-",'3i_PPM'!$G$7*('3f_CPIH'!M$16/'3f_CPIH'!$G$16))</f>
        <v>25.577408219178082</v>
      </c>
      <c r="R61" s="88">
        <f>IF('3f_CPIH'!N$16="-","-",'3i_PPM'!$G$7*('3f_CPIH'!N$16/'3f_CPIH'!$G$16))</f>
        <v>25.768462622309197</v>
      </c>
      <c r="S61" s="88">
        <f>IF('3f_CPIH'!O$16="-","-",'3i_PPM'!$G$7*('3f_CPIH'!O$16/'3f_CPIH'!$G$16))</f>
        <v>25.911753424657533</v>
      </c>
      <c r="T61" s="88">
        <f>IF('3f_CPIH'!P$16="-","-",'3i_PPM'!$G$7*('3f_CPIH'!P$16/'3f_CPIH'!$G$16))</f>
        <v>25.983398825831699</v>
      </c>
      <c r="U61" s="88" t="str">
        <f>IF('3f_CPIH'!Q$16="-","-",'3i_PPM'!$G$7*('3f_CPIH'!Q$16/'3f_CPIH'!$G$16))</f>
        <v>-</v>
      </c>
      <c r="V61" s="88" t="str">
        <f>IF('3f_CPIH'!R$16="-","-",'3i_PPM'!$G$7*('3f_CPIH'!R$16/'3f_CPIH'!$G$16))</f>
        <v>-</v>
      </c>
      <c r="W61" s="88" t="str">
        <f>IF('3f_CPIH'!S$16="-","-",'3i_PPM'!$G$7*('3f_CPIH'!S$16/'3f_CPIH'!$G$16))</f>
        <v>-</v>
      </c>
      <c r="X61" s="88" t="str">
        <f>IF('3f_CPIH'!T$16="-","-",'3i_PPM'!$G$7*('3f_CPIH'!T$16/'3f_CPIH'!$G$16))</f>
        <v>-</v>
      </c>
      <c r="Y61" s="88" t="str">
        <f>IF('3f_CPIH'!U$16="-","-",'3i_PPM'!$G$7*('3f_CPIH'!U$16/'3f_CPIH'!$G$16))</f>
        <v>-</v>
      </c>
      <c r="Z61" s="88" t="str">
        <f>IF('3f_CPIH'!V$16="-","-",'3i_PPM'!$G$7*('3f_CPIH'!V$16/'3f_CPIH'!$G$16))</f>
        <v>-</v>
      </c>
      <c r="AA61" s="138"/>
    </row>
    <row r="62" spans="1:27" s="140" customFormat="1" ht="11.25" customHeight="1">
      <c r="A62" s="137">
        <v>9</v>
      </c>
      <c r="B62" s="87" t="s">
        <v>138</v>
      </c>
      <c r="C62" s="87" t="s">
        <v>222</v>
      </c>
      <c r="D62" s="157" t="s">
        <v>95</v>
      </c>
      <c r="E62" s="136"/>
      <c r="F62" s="139"/>
      <c r="G62" s="88">
        <f>IF(G57="-","-",SUM(G55:G61)*'3j_EBIT'!$E$7)</f>
        <v>1.5831950422675127</v>
      </c>
      <c r="H62" s="88">
        <f>IF(H57="-","-",SUM(H55:H61)*'3j_EBIT'!$E$7)</f>
        <v>1.5856235089915831</v>
      </c>
      <c r="I62" s="88">
        <f>IF(I57="-","-",SUM(I55:I61)*'3j_EBIT'!$E$7)</f>
        <v>1.7248030293551235</v>
      </c>
      <c r="J62" s="88">
        <f>IF(J57="-","-",SUM(J55:J61)*'3j_EBIT'!$E$7)</f>
        <v>1.7320884295273347</v>
      </c>
      <c r="K62" s="88">
        <f>IF(K57="-","-",SUM(K55:K61)*'3j_EBIT'!$E$7)</f>
        <v>1.6464059479103197</v>
      </c>
      <c r="L62" s="88">
        <f>IF(L57="-","-",SUM(L55:L61)*'3j_EBIT'!$E$7)</f>
        <v>1.6596524813833704</v>
      </c>
      <c r="M62" s="88">
        <f>IF(M57="-","-",SUM(M55:M61)*'3j_EBIT'!$E$7)</f>
        <v>1.7479237993640615</v>
      </c>
      <c r="N62" s="88">
        <f>IF(N57="-","-",SUM(N55:N61)*'3j_EBIT'!$E$7)</f>
        <v>1.759862159760115</v>
      </c>
      <c r="O62" s="139"/>
      <c r="P62" s="88">
        <f>IF(P57="-","-",SUM(P55:P61)*'3j_EBIT'!$E$7)</f>
        <v>1.759862159760115</v>
      </c>
      <c r="Q62" s="88">
        <f>IF(Q57="-","-",SUM(Q55:Q61)*'3j_EBIT'!$E$7)</f>
        <v>1.8050611710883975</v>
      </c>
      <c r="R62" s="88">
        <f>IF(R57="-","-",SUM(R55:R61)*'3j_EBIT'!$E$7)</f>
        <v>1.8112605488452314</v>
      </c>
      <c r="S62" s="88">
        <f>IF(S57="-","-",SUM(S55:S61)*'3j_EBIT'!$E$7)</f>
        <v>1.8870369610474682</v>
      </c>
      <c r="T62" s="88">
        <f>IF(T57="-","-",SUM(T55:T61)*'3j_EBIT'!$E$7)</f>
        <v>1.8729379628594298</v>
      </c>
      <c r="U62" s="88" t="str">
        <f>IF(U57="-","-",SUM(U55:U61)*'3j_EBIT'!$E$7)</f>
        <v>-</v>
      </c>
      <c r="V62" s="88" t="str">
        <f>IF(V57="-","-",SUM(V55:V61)*'3j_EBIT'!$E$7)</f>
        <v>-</v>
      </c>
      <c r="W62" s="88" t="str">
        <f>IF(W57="-","-",SUM(W55:W61)*'3j_EBIT'!$E$7)</f>
        <v>-</v>
      </c>
      <c r="X62" s="88" t="str">
        <f>IF(X57="-","-",SUM(X55:X61)*'3j_EBIT'!$E$7)</f>
        <v>-</v>
      </c>
      <c r="Y62" s="88" t="str">
        <f>IF(Y57="-","-",SUM(Y55:Y61)*'3j_EBIT'!$E$7)</f>
        <v>-</v>
      </c>
      <c r="Z62" s="88" t="str">
        <f>IF(Z57="-","-",SUM(Z55:Z61)*'3j_EBIT'!$E$7)</f>
        <v>-</v>
      </c>
      <c r="AA62" s="138"/>
    </row>
    <row r="63" spans="1:27" s="140" customFormat="1" ht="11.25" customHeight="1">
      <c r="A63" s="137">
        <v>10</v>
      </c>
      <c r="B63" s="87" t="s">
        <v>223</v>
      </c>
      <c r="C63" s="151" t="s">
        <v>224</v>
      </c>
      <c r="D63" s="157" t="s">
        <v>95</v>
      </c>
      <c r="E63" s="150"/>
      <c r="F63" s="139"/>
      <c r="G63" s="88">
        <f>IF(G59="-","-",SUM(G55:G57,G59:G62)*'3k_HAP'!$E$8)</f>
        <v>1.036143869235</v>
      </c>
      <c r="H63" s="88">
        <f>IF(H59="-","-",SUM(H55:H57,H59:H62)*'3k_HAP'!$E$8)</f>
        <v>1.0380151937939981</v>
      </c>
      <c r="I63" s="88">
        <f>IF(I59="-","-",SUM(I55:I57,I59:I62)*'3k_HAP'!$E$8)</f>
        <v>1.0437286227915927</v>
      </c>
      <c r="J63" s="88">
        <f>IF(J59="-","-",SUM(J55:J57,J59:J62)*'3k_HAP'!$E$8)</f>
        <v>1.0493425964685863</v>
      </c>
      <c r="K63" s="88">
        <f>IF(K59="-","-",SUM(K55:K57,K59:K62)*'3k_HAP'!$E$8)</f>
        <v>1.0602706032480693</v>
      </c>
      <c r="L63" s="88">
        <f>IF(L59="-","-",SUM(L55:L57,L59:L62)*'3k_HAP'!$E$8)</f>
        <v>1.0704780988517808</v>
      </c>
      <c r="M63" s="88">
        <f>IF(M59="-","-",SUM(M55:M57,M59:M62)*'3k_HAP'!$E$8)</f>
        <v>1.1176566265483285</v>
      </c>
      <c r="N63" s="88">
        <f>IF(N59="-","-",SUM(N55:N57,N59:N62)*'3k_HAP'!$E$8)</f>
        <v>1.1268560719357692</v>
      </c>
      <c r="O63" s="139"/>
      <c r="P63" s="88">
        <f>IF(P59="-","-",SUM(P55:P57,P59:P62)*'3k_HAP'!$E$8)</f>
        <v>1.1268560719357692</v>
      </c>
      <c r="Q63" s="88">
        <f>IF(Q59="-","-",SUM(Q55:Q57,Q59:Q62)*'3k_HAP'!$E$8)</f>
        <v>1.1654262396208386</v>
      </c>
      <c r="R63" s="88">
        <f>IF(R59="-","-",SUM(R55:R57,R59:R62)*'3k_HAP'!$E$8)</f>
        <v>1.1702033476338416</v>
      </c>
      <c r="S63" s="88">
        <f>IF(S59="-","-",SUM(S55:S57,S59:S62)*'3k_HAP'!$E$8)</f>
        <v>1.2029439994651587</v>
      </c>
      <c r="T63" s="88">
        <f>IF(T59="-","-",SUM(T55:T57,T59:T62)*'3k_HAP'!$E$8)</f>
        <v>1.1920796127700339</v>
      </c>
      <c r="U63" s="88" t="str">
        <f>IF(U59="-","-",SUM(U55:U57,U59:U62)*'3k_HAP'!$E$8)</f>
        <v>-</v>
      </c>
      <c r="V63" s="88" t="str">
        <f>IF(V59="-","-",SUM(V55:V57,V59:V62)*'3k_HAP'!$E$8)</f>
        <v>-</v>
      </c>
      <c r="W63" s="88" t="str">
        <f>IF(W59="-","-",SUM(W55:W57,W59:W62)*'3k_HAP'!$E$8)</f>
        <v>-</v>
      </c>
      <c r="X63" s="88" t="str">
        <f>IF(X59="-","-",SUM(X55:X57,X59:X62)*'3k_HAP'!$E$8)</f>
        <v>-</v>
      </c>
      <c r="Y63" s="88" t="str">
        <f>IF(Y59="-","-",SUM(Y55:Y57,Y59:Y62)*'3k_HAP'!$E$8)</f>
        <v>-</v>
      </c>
      <c r="Z63" s="88" t="str">
        <f>IF(Z59="-","-",SUM(Z55:Z57,Z59:Z62)*'3k_HAP'!$E$8)</f>
        <v>-</v>
      </c>
      <c r="AA63" s="138"/>
    </row>
    <row r="64" spans="1:27" s="140" customFormat="1" ht="11.25" customHeight="1">
      <c r="A64" s="137">
        <v>11</v>
      </c>
      <c r="B64" s="87" t="s">
        <v>225</v>
      </c>
      <c r="C64" s="87" t="str">
        <f>B64&amp;"_"&amp;D64</f>
        <v>Total_Midlands</v>
      </c>
      <c r="D64" s="157" t="s">
        <v>95</v>
      </c>
      <c r="E64" s="136"/>
      <c r="F64" s="139"/>
      <c r="G64" s="88">
        <f t="shared" ref="G64:N64" si="8">IF(G59="-","-",SUM(G55:G63))</f>
        <v>84.362164307388142</v>
      </c>
      <c r="H64" s="88">
        <f t="shared" si="8"/>
        <v>84.491849617262204</v>
      </c>
      <c r="I64" s="88">
        <f t="shared" si="8"/>
        <v>91.822797934422823</v>
      </c>
      <c r="J64" s="88">
        <f t="shared" si="8"/>
        <v>92.211853864045011</v>
      </c>
      <c r="K64" s="88">
        <f t="shared" si="8"/>
        <v>87.713179437895263</v>
      </c>
      <c r="L64" s="88">
        <f t="shared" si="8"/>
        <v>88.420572617790427</v>
      </c>
      <c r="M64" s="88">
        <f t="shared" si="8"/>
        <v>93.113608067592551</v>
      </c>
      <c r="N64" s="88">
        <f t="shared" si="8"/>
        <v>93.751142011131805</v>
      </c>
      <c r="O64" s="139"/>
      <c r="P64" s="88">
        <f t="shared" ref="P64:Z64" si="9">IF(P59="-","-",SUM(P55:P63))</f>
        <v>93.751142011131805</v>
      </c>
      <c r="Q64" s="88">
        <f t="shared" si="9"/>
        <v>96.16860652927582</v>
      </c>
      <c r="R64" s="88">
        <f t="shared" si="9"/>
        <v>96.49966654235017</v>
      </c>
      <c r="S64" s="88">
        <f t="shared" si="9"/>
        <v>100.52063776800273</v>
      </c>
      <c r="T64" s="88">
        <f t="shared" si="9"/>
        <v>99.767721151601663</v>
      </c>
      <c r="U64" s="88" t="str">
        <f t="shared" si="9"/>
        <v>-</v>
      </c>
      <c r="V64" s="88" t="str">
        <f t="shared" si="9"/>
        <v>-</v>
      </c>
      <c r="W64" s="88" t="str">
        <f t="shared" si="9"/>
        <v>-</v>
      </c>
      <c r="X64" s="88" t="str">
        <f t="shared" si="9"/>
        <v>-</v>
      </c>
      <c r="Y64" s="88" t="str">
        <f t="shared" si="9"/>
        <v>-</v>
      </c>
      <c r="Z64" s="88" t="str">
        <f t="shared" si="9"/>
        <v>-</v>
      </c>
      <c r="AA64" s="138"/>
    </row>
    <row r="65" spans="1:27" s="140" customFormat="1" ht="11.25" customHeight="1">
      <c r="A65" s="137">
        <v>1</v>
      </c>
      <c r="B65" s="152" t="s">
        <v>155</v>
      </c>
      <c r="C65" s="152" t="s">
        <v>131</v>
      </c>
      <c r="D65" s="158" t="s">
        <v>85</v>
      </c>
      <c r="E65" s="154"/>
      <c r="F65" s="139"/>
      <c r="G65" s="155" t="s">
        <v>132</v>
      </c>
      <c r="H65" s="155" t="s">
        <v>132</v>
      </c>
      <c r="I65" s="155" t="s">
        <v>132</v>
      </c>
      <c r="J65" s="155" t="s">
        <v>132</v>
      </c>
      <c r="K65" s="155" t="s">
        <v>132</v>
      </c>
      <c r="L65" s="155" t="s">
        <v>132</v>
      </c>
      <c r="M65" s="155" t="s">
        <v>132</v>
      </c>
      <c r="N65" s="155" t="s">
        <v>132</v>
      </c>
      <c r="O65" s="139"/>
      <c r="P65" s="155" t="s">
        <v>132</v>
      </c>
      <c r="Q65" s="155" t="s">
        <v>132</v>
      </c>
      <c r="R65" s="155" t="s">
        <v>132</v>
      </c>
      <c r="S65" s="155" t="s">
        <v>132</v>
      </c>
      <c r="T65" s="155" t="s">
        <v>132</v>
      </c>
      <c r="U65" s="155" t="s">
        <v>132</v>
      </c>
      <c r="V65" s="155" t="s">
        <v>132</v>
      </c>
      <c r="W65" s="155" t="s">
        <v>132</v>
      </c>
      <c r="X65" s="155" t="s">
        <v>132</v>
      </c>
      <c r="Y65" s="155" t="s">
        <v>132</v>
      </c>
      <c r="Z65" s="155" t="s">
        <v>132</v>
      </c>
      <c r="AA65" s="138"/>
    </row>
    <row r="66" spans="1:27" s="140" customFormat="1" ht="11.25" customHeight="1">
      <c r="A66" s="137">
        <v>2</v>
      </c>
      <c r="B66" s="152" t="s">
        <v>155</v>
      </c>
      <c r="C66" s="152" t="s">
        <v>133</v>
      </c>
      <c r="D66" s="158" t="s">
        <v>85</v>
      </c>
      <c r="E66" s="154"/>
      <c r="F66" s="139"/>
      <c r="G66" s="155" t="s">
        <v>132</v>
      </c>
      <c r="H66" s="155" t="s">
        <v>132</v>
      </c>
      <c r="I66" s="155" t="s">
        <v>132</v>
      </c>
      <c r="J66" s="155" t="s">
        <v>132</v>
      </c>
      <c r="K66" s="155" t="s">
        <v>132</v>
      </c>
      <c r="L66" s="155" t="s">
        <v>132</v>
      </c>
      <c r="M66" s="155" t="s">
        <v>132</v>
      </c>
      <c r="N66" s="155" t="s">
        <v>132</v>
      </c>
      <c r="O66" s="139"/>
      <c r="P66" s="155" t="s">
        <v>132</v>
      </c>
      <c r="Q66" s="155" t="s">
        <v>132</v>
      </c>
      <c r="R66" s="155" t="s">
        <v>132</v>
      </c>
      <c r="S66" s="155" t="s">
        <v>132</v>
      </c>
      <c r="T66" s="155" t="s">
        <v>132</v>
      </c>
      <c r="U66" s="155" t="s">
        <v>132</v>
      </c>
      <c r="V66" s="155" t="s">
        <v>132</v>
      </c>
      <c r="W66" s="155" t="s">
        <v>132</v>
      </c>
      <c r="X66" s="155" t="s">
        <v>132</v>
      </c>
      <c r="Y66" s="155" t="s">
        <v>132</v>
      </c>
      <c r="Z66" s="155" t="s">
        <v>132</v>
      </c>
      <c r="AA66" s="138"/>
    </row>
    <row r="67" spans="1:27" s="140" customFormat="1" ht="11.25">
      <c r="A67" s="137">
        <v>3</v>
      </c>
      <c r="B67" s="152" t="s">
        <v>220</v>
      </c>
      <c r="C67" s="152" t="s">
        <v>134</v>
      </c>
      <c r="D67" s="158" t="s">
        <v>85</v>
      </c>
      <c r="E67" s="154"/>
      <c r="F67" s="139"/>
      <c r="G67" s="155">
        <f>IF('3c_PC'!G14="-","-",'3c_PC'!G55)</f>
        <v>6.5567588596821027</v>
      </c>
      <c r="H67" s="155">
        <f>IF('3c_PC'!H14="-","-",'3c_PC'!H55)</f>
        <v>6.5567588596821027</v>
      </c>
      <c r="I67" s="155">
        <f>IF('3c_PC'!I14="-","-",'3c_PC'!I55)</f>
        <v>6.6197359495950758</v>
      </c>
      <c r="J67" s="155">
        <f>IF('3c_PC'!J14="-","-",'3c_PC'!J55)</f>
        <v>6.6197359495950758</v>
      </c>
      <c r="K67" s="155">
        <f>IF('3c_PC'!K14="-","-",'3c_PC'!K55)</f>
        <v>6.6995028867368616</v>
      </c>
      <c r="L67" s="155">
        <f>IF('3c_PC'!L14="-","-",'3c_PC'!L55)</f>
        <v>6.6995028867368616</v>
      </c>
      <c r="M67" s="155">
        <f>IF('3c_PC'!M14="-","-",'3c_PC'!M55)</f>
        <v>7.1131218301273513</v>
      </c>
      <c r="N67" s="155">
        <f>IF('3c_PC'!N14="-","-",'3c_PC'!N55)</f>
        <v>7.1131218301273513</v>
      </c>
      <c r="O67" s="139"/>
      <c r="P67" s="155">
        <f>'3c_PC'!P55</f>
        <v>7.1131218301273513</v>
      </c>
      <c r="Q67" s="155">
        <f>'3c_PC'!Q55</f>
        <v>7.2804579515147188</v>
      </c>
      <c r="R67" s="155">
        <f>'3c_PC'!R55</f>
        <v>7.1935840895118579</v>
      </c>
      <c r="S67" s="155">
        <f>'3c_PC'!S55</f>
        <v>7.3593999937099728</v>
      </c>
      <c r="T67" s="155">
        <f>'3c_PC'!T55</f>
        <v>7.0492243060839304</v>
      </c>
      <c r="U67" s="155" t="str">
        <f>'3c_PC'!U55</f>
        <v>-</v>
      </c>
      <c r="V67" s="155" t="str">
        <f>'3c_PC'!V55</f>
        <v>-</v>
      </c>
      <c r="W67" s="155" t="str">
        <f>'3c_PC'!W55</f>
        <v>-</v>
      </c>
      <c r="X67" s="155" t="str">
        <f>'3c_PC'!X55</f>
        <v>-</v>
      </c>
      <c r="Y67" s="155" t="str">
        <f>'3c_PC'!Y55</f>
        <v>-</v>
      </c>
      <c r="Z67" s="155" t="str">
        <f>'3c_PC'!Z55</f>
        <v>-</v>
      </c>
      <c r="AA67" s="138"/>
    </row>
    <row r="68" spans="1:27" s="140" customFormat="1" ht="11.25">
      <c r="A68" s="137">
        <v>4</v>
      </c>
      <c r="B68" s="152" t="s">
        <v>221</v>
      </c>
      <c r="C68" s="152" t="s">
        <v>135</v>
      </c>
      <c r="D68" s="158" t="s">
        <v>85</v>
      </c>
      <c r="E68" s="154"/>
      <c r="F68" s="139"/>
      <c r="G68" s="155">
        <f>IF('3d_NC-Elec'!H19="-","-",'3d_NC-Elec'!H19)</f>
        <v>29.9665</v>
      </c>
      <c r="H68" s="155">
        <f>IF('3d_NC-Elec'!I19="-","-",'3d_NC-Elec'!I19)</f>
        <v>29.9665</v>
      </c>
      <c r="I68" s="155">
        <f>IF('3d_NC-Elec'!J19="-","-",'3d_NC-Elec'!J19)</f>
        <v>19.564</v>
      </c>
      <c r="J68" s="155">
        <f>IF('3d_NC-Elec'!K19="-","-",'3d_NC-Elec'!K19)</f>
        <v>19.564</v>
      </c>
      <c r="K68" s="155">
        <f>IF('3d_NC-Elec'!L19="-","-",'3d_NC-Elec'!L19)</f>
        <v>17.848499999999998</v>
      </c>
      <c r="L68" s="155">
        <f>IF('3d_NC-Elec'!M19="-","-",'3d_NC-Elec'!M19)</f>
        <v>17.848499999999998</v>
      </c>
      <c r="M68" s="155">
        <f>IF('3d_NC-Elec'!N19="-","-",'3d_NC-Elec'!N19)</f>
        <v>19.637</v>
      </c>
      <c r="N68" s="155">
        <f>IF('3d_NC-Elec'!O19="-","-",'3d_NC-Elec'!O19)</f>
        <v>19.637</v>
      </c>
      <c r="O68" s="139"/>
      <c r="P68" s="155">
        <f>'3d_NC-Elec'!Q19</f>
        <v>19.637</v>
      </c>
      <c r="Q68" s="155">
        <f>'3d_NC-Elec'!R19</f>
        <v>20.330500000000001</v>
      </c>
      <c r="R68" s="155">
        <f>'3d_NC-Elec'!S19</f>
        <v>20.330500000000001</v>
      </c>
      <c r="S68" s="155">
        <f>'3d_NC-Elec'!T19</f>
        <v>24.418500000000005</v>
      </c>
      <c r="T68" s="155">
        <f>'3d_NC-Elec'!U19</f>
        <v>24.418500000000005</v>
      </c>
      <c r="U68" s="155" t="str">
        <f>'3d_NC-Elec'!V19</f>
        <v>-</v>
      </c>
      <c r="V68" s="155" t="str">
        <f>'3d_NC-Elec'!W19</f>
        <v>-</v>
      </c>
      <c r="W68" s="155" t="str">
        <f>'3d_NC-Elec'!X19</f>
        <v>-</v>
      </c>
      <c r="X68" s="155" t="str">
        <f>'3d_NC-Elec'!Y19</f>
        <v>-</v>
      </c>
      <c r="Y68" s="155" t="str">
        <f>'3d_NC-Elec'!Z19</f>
        <v>-</v>
      </c>
      <c r="Z68" s="155" t="str">
        <f>'3d_NC-Elec'!AA19</f>
        <v>-</v>
      </c>
      <c r="AA68" s="138"/>
    </row>
    <row r="69" spans="1:27" s="140" customFormat="1" ht="11.25">
      <c r="A69" s="137">
        <v>5</v>
      </c>
      <c r="B69" s="152" t="s">
        <v>168</v>
      </c>
      <c r="C69" s="152" t="s">
        <v>136</v>
      </c>
      <c r="D69" s="158" t="s">
        <v>85</v>
      </c>
      <c r="E69" s="154"/>
      <c r="F69" s="139"/>
      <c r="G69" s="155">
        <f>IF('3f_CPIH'!C$16="-","-",'3g_OC_'!$E$7*('3f_CPIH'!C$16/'3f_CPIH'!$G$16))</f>
        <v>38.772147945205475</v>
      </c>
      <c r="H69" s="155">
        <f>IF('3f_CPIH'!D$16="-","-",'3g_OC_'!$E$7*('3f_CPIH'!D$16/'3f_CPIH'!$G$16))</f>
        <v>38.849769863013698</v>
      </c>
      <c r="I69" s="155">
        <f>IF('3f_CPIH'!E$16="-","-",'3g_OC_'!$E$7*('3f_CPIH'!E$16/'3f_CPIH'!$G$16))</f>
        <v>38.966202739726029</v>
      </c>
      <c r="J69" s="155">
        <f>IF('3f_CPIH'!F$16="-","-",'3g_OC_'!$E$7*('3f_CPIH'!F$16/'3f_CPIH'!$G$16))</f>
        <v>39.199068493150683</v>
      </c>
      <c r="K69" s="155">
        <f>IF('3f_CPIH'!G$16="-","-",'3g_OC_'!$E$7*('3f_CPIH'!G$16/'3f_CPIH'!$G$16))</f>
        <v>39.6648</v>
      </c>
      <c r="L69" s="155">
        <f>IF('3f_CPIH'!H$16="-","-",'3g_OC_'!$E$7*('3f_CPIH'!H$16/'3f_CPIH'!$G$16))</f>
        <v>40.169342465753431</v>
      </c>
      <c r="M69" s="155">
        <f>IF('3f_CPIH'!I$16="-","-",'3g_OC_'!$E$7*('3f_CPIH'!I$16/'3f_CPIH'!$G$16))</f>
        <v>40.751506849315064</v>
      </c>
      <c r="N69" s="155">
        <f>IF('3f_CPIH'!J$16="-","-",'3g_OC_'!$E$7*('3f_CPIH'!J$16/'3f_CPIH'!$G$16))</f>
        <v>41.100805479452056</v>
      </c>
      <c r="O69" s="139"/>
      <c r="P69" s="155">
        <f>IF('3f_CPIH'!L$16="-","-",'3g_OC_'!$E$7*('3f_CPIH'!L$16/'3f_CPIH'!$G$16))</f>
        <v>41.100805479452056</v>
      </c>
      <c r="Q69" s="155">
        <f>IF('3f_CPIH'!M$16="-","-",'3g_OC_'!$E$7*('3f_CPIH'!M$16/'3f_CPIH'!$G$16))</f>
        <v>41.566536986301365</v>
      </c>
      <c r="R69" s="155">
        <f>IF('3f_CPIH'!N$16="-","-",'3g_OC_'!$E$7*('3f_CPIH'!N$16/'3f_CPIH'!$G$16))</f>
        <v>41.877024657534243</v>
      </c>
      <c r="S69" s="155">
        <f>IF('3f_CPIH'!O$16="-","-",'3g_OC_'!$E$7*('3f_CPIH'!O$16/'3f_CPIH'!$G$16))</f>
        <v>42.109890410958904</v>
      </c>
      <c r="T69" s="155">
        <f>IF('3f_CPIH'!P$16="-","-",'3g_OC_'!$E$7*('3f_CPIH'!P$16/'3f_CPIH'!$G$16))</f>
        <v>42.226323287671228</v>
      </c>
      <c r="U69" s="155" t="str">
        <f>IF('3f_CPIH'!Q$16="-","-",'3g_OC_'!$E$7*('3f_CPIH'!Q$16/'3f_CPIH'!$G$16))</f>
        <v>-</v>
      </c>
      <c r="V69" s="155" t="str">
        <f>IF('3f_CPIH'!R$16="-","-",'3g_OC_'!$E$7*('3f_CPIH'!R$16/'3f_CPIH'!$G$16))</f>
        <v>-</v>
      </c>
      <c r="W69" s="155" t="str">
        <f>IF('3f_CPIH'!S$16="-","-",'3g_OC_'!$E$7*('3f_CPIH'!S$16/'3f_CPIH'!$G$16))</f>
        <v>-</v>
      </c>
      <c r="X69" s="155" t="str">
        <f>IF('3f_CPIH'!T$16="-","-",'3g_OC_'!$E$7*('3f_CPIH'!T$16/'3f_CPIH'!$G$16))</f>
        <v>-</v>
      </c>
      <c r="Y69" s="155" t="str">
        <f>IF('3f_CPIH'!U$16="-","-",'3g_OC_'!$E$7*('3f_CPIH'!U$16/'3f_CPIH'!$G$16))</f>
        <v>-</v>
      </c>
      <c r="Z69" s="155" t="str">
        <f>IF('3f_CPIH'!V$16="-","-",'3g_OC_'!$E$7*('3f_CPIH'!V$16/'3f_CPIH'!$G$16))</f>
        <v>-</v>
      </c>
      <c r="AA69" s="138"/>
    </row>
    <row r="70" spans="1:27" s="140" customFormat="1" ht="11.25">
      <c r="A70" s="137">
        <v>6</v>
      </c>
      <c r="B70" s="152" t="s">
        <v>168</v>
      </c>
      <c r="C70" s="152" t="s">
        <v>137</v>
      </c>
      <c r="D70" s="158" t="s">
        <v>85</v>
      </c>
      <c r="E70" s="154"/>
      <c r="F70" s="139"/>
      <c r="G70" s="155" t="s">
        <v>132</v>
      </c>
      <c r="H70" s="155" t="s">
        <v>132</v>
      </c>
      <c r="I70" s="155" t="s">
        <v>132</v>
      </c>
      <c r="J70" s="155" t="s">
        <v>132</v>
      </c>
      <c r="K70" s="155">
        <f>IF('3h_SMNCC'!F$37="-","-",'3h_SMNCC'!F$37)</f>
        <v>0</v>
      </c>
      <c r="L70" s="155">
        <f>IF('3h_SMNCC'!G$37="-","-",'3h_SMNCC'!G$37)</f>
        <v>-0.13106672002308281</v>
      </c>
      <c r="M70" s="155">
        <f>IF('3h_SMNCC'!H$37="-","-",'3h_SMNCC'!H$37)</f>
        <v>1.6490085512788448</v>
      </c>
      <c r="N70" s="155">
        <f>IF('3h_SMNCC'!I$37="-","-",'3h_SMNCC'!I$37)</f>
        <v>1.7011698553751105</v>
      </c>
      <c r="O70" s="139"/>
      <c r="P70" s="155">
        <f>IF('3h_SMNCC'!K$37="-","-",'3h_SMNCC'!K$37)</f>
        <v>1.7011698553751105</v>
      </c>
      <c r="Q70" s="155">
        <f>IF('3h_SMNCC'!L$37="-","-",'3h_SMNCC'!L$37)</f>
        <v>3.37071596157242</v>
      </c>
      <c r="R70" s="155">
        <f>IF('3h_SMNCC'!M$37="-","-",'3h_SMNCC'!M$37)</f>
        <v>3.2761312765157915</v>
      </c>
      <c r="S70" s="155">
        <f>IF('3h_SMNCC'!N$37="-","-",'3h_SMNCC'!N$37)</f>
        <v>4.8946129781636989</v>
      </c>
      <c r="T70" s="155">
        <f>IF('3h_SMNCC'!O$37="-","-",'3h_SMNCC'!O$37)</f>
        <v>4.2887571563853468</v>
      </c>
      <c r="U70" s="155" t="str">
        <f>IF('3h_SMNCC'!P$37="-","-",'3h_SMNCC'!P$37)</f>
        <v>-</v>
      </c>
      <c r="V70" s="155" t="str">
        <f>IF('3h_SMNCC'!Q$37="-","-",'3h_SMNCC'!Q$37)</f>
        <v>-</v>
      </c>
      <c r="W70" s="155" t="str">
        <f>IF('3h_SMNCC'!R$37="-","-",'3h_SMNCC'!R$37)</f>
        <v>-</v>
      </c>
      <c r="X70" s="155" t="str">
        <f>IF('3h_SMNCC'!S$37="-","-",'3h_SMNCC'!S$37)</f>
        <v>-</v>
      </c>
      <c r="Y70" s="155" t="str">
        <f>IF('3h_SMNCC'!T$37="-","-",'3h_SMNCC'!T$37)</f>
        <v>-</v>
      </c>
      <c r="Z70" s="155" t="str">
        <f>IF('3h_SMNCC'!U$37="-","-",'3h_SMNCC'!U$37)</f>
        <v>-</v>
      </c>
      <c r="AA70" s="138"/>
    </row>
    <row r="71" spans="1:27" s="140" customFormat="1" ht="11.25" customHeight="1">
      <c r="A71" s="137">
        <v>7</v>
      </c>
      <c r="B71" s="152" t="s">
        <v>168</v>
      </c>
      <c r="C71" s="152" t="s">
        <v>124</v>
      </c>
      <c r="D71" s="158" t="s">
        <v>85</v>
      </c>
      <c r="E71" s="154"/>
      <c r="F71" s="139"/>
      <c r="G71" s="155">
        <f>IF('3f_CPIH'!C$16="-","-",'3i_PPM'!$G$7*('3f_CPIH'!C$16/'3f_CPIH'!$G$16))</f>
        <v>23.857918590998043</v>
      </c>
      <c r="H71" s="155">
        <f>IF('3f_CPIH'!D$16="-","-",'3i_PPM'!$G$7*('3f_CPIH'!D$16/'3f_CPIH'!$G$16))</f>
        <v>23.905682191780819</v>
      </c>
      <c r="I71" s="155">
        <f>IF('3f_CPIH'!E$16="-","-",'3i_PPM'!$G$7*('3f_CPIH'!E$16/'3f_CPIH'!$G$16))</f>
        <v>23.977327592954992</v>
      </c>
      <c r="J71" s="155">
        <f>IF('3f_CPIH'!F$16="-","-",'3i_PPM'!$G$7*('3f_CPIH'!F$16/'3f_CPIH'!$G$16))</f>
        <v>24.120618395303325</v>
      </c>
      <c r="K71" s="155">
        <f>IF('3f_CPIH'!G$16="-","-",'3i_PPM'!$G$7*('3f_CPIH'!G$16/'3f_CPIH'!$G$16))</f>
        <v>24.4072</v>
      </c>
      <c r="L71" s="155">
        <f>IF('3f_CPIH'!H$16="-","-",'3i_PPM'!$G$7*('3f_CPIH'!H$16/'3f_CPIH'!$G$16))</f>
        <v>24.717663405088064</v>
      </c>
      <c r="M71" s="155">
        <f>IF('3f_CPIH'!I$16="-","-",'3i_PPM'!$G$7*('3f_CPIH'!I$16/'3f_CPIH'!$G$16))</f>
        <v>25.075890410958902</v>
      </c>
      <c r="N71" s="155">
        <f>IF('3f_CPIH'!J$16="-","-",'3i_PPM'!$G$7*('3f_CPIH'!J$16/'3f_CPIH'!$G$16))</f>
        <v>25.290826614481411</v>
      </c>
      <c r="O71" s="139"/>
      <c r="P71" s="155">
        <f>IF('3f_CPIH'!L$16="-","-",'3i_PPM'!$G$7*('3f_CPIH'!L$16/'3f_CPIH'!$G$16))</f>
        <v>25.290826614481411</v>
      </c>
      <c r="Q71" s="155">
        <f>IF('3f_CPIH'!M$16="-","-",'3i_PPM'!$G$7*('3f_CPIH'!M$16/'3f_CPIH'!$G$16))</f>
        <v>25.577408219178082</v>
      </c>
      <c r="R71" s="155">
        <f>IF('3f_CPIH'!N$16="-","-",'3i_PPM'!$G$7*('3f_CPIH'!N$16/'3f_CPIH'!$G$16))</f>
        <v>25.768462622309197</v>
      </c>
      <c r="S71" s="155">
        <f>IF('3f_CPIH'!O$16="-","-",'3i_PPM'!$G$7*('3f_CPIH'!O$16/'3f_CPIH'!$G$16))</f>
        <v>25.911753424657533</v>
      </c>
      <c r="T71" s="155">
        <f>IF('3f_CPIH'!P$16="-","-",'3i_PPM'!$G$7*('3f_CPIH'!P$16/'3f_CPIH'!$G$16))</f>
        <v>25.983398825831699</v>
      </c>
      <c r="U71" s="155" t="str">
        <f>IF('3f_CPIH'!Q$16="-","-",'3i_PPM'!$G$7*('3f_CPIH'!Q$16/'3f_CPIH'!$G$16))</f>
        <v>-</v>
      </c>
      <c r="V71" s="155" t="str">
        <f>IF('3f_CPIH'!R$16="-","-",'3i_PPM'!$G$7*('3f_CPIH'!R$16/'3f_CPIH'!$G$16))</f>
        <v>-</v>
      </c>
      <c r="W71" s="155" t="str">
        <f>IF('3f_CPIH'!S$16="-","-",'3i_PPM'!$G$7*('3f_CPIH'!S$16/'3f_CPIH'!$G$16))</f>
        <v>-</v>
      </c>
      <c r="X71" s="155" t="str">
        <f>IF('3f_CPIH'!T$16="-","-",'3i_PPM'!$G$7*('3f_CPIH'!T$16/'3f_CPIH'!$G$16))</f>
        <v>-</v>
      </c>
      <c r="Y71" s="155" t="str">
        <f>IF('3f_CPIH'!U$16="-","-",'3i_PPM'!$G$7*('3f_CPIH'!U$16/'3f_CPIH'!$G$16))</f>
        <v>-</v>
      </c>
      <c r="Z71" s="155" t="str">
        <f>IF('3f_CPIH'!V$16="-","-",'3i_PPM'!$G$7*('3f_CPIH'!V$16/'3f_CPIH'!$G$16))</f>
        <v>-</v>
      </c>
      <c r="AA71" s="138"/>
    </row>
    <row r="72" spans="1:27" s="140" customFormat="1" ht="11.25" customHeight="1">
      <c r="A72" s="137">
        <v>9</v>
      </c>
      <c r="B72" s="152" t="s">
        <v>138</v>
      </c>
      <c r="C72" s="152" t="s">
        <v>222</v>
      </c>
      <c r="D72" s="158" t="s">
        <v>85</v>
      </c>
      <c r="E72" s="154"/>
      <c r="F72" s="139"/>
      <c r="G72" s="155">
        <f>IF(G67="-","-",SUM(G65:G71)*'3j_EBIT'!$E$7)</f>
        <v>1.9204016062675127</v>
      </c>
      <c r="H72" s="155">
        <f>IF(H67="-","-",SUM(H65:H71)*'3j_EBIT'!$E$7)</f>
        <v>1.922830072991583</v>
      </c>
      <c r="I72" s="155">
        <f>IF(I67="-","-",SUM(I65:I71)*'3j_EBIT'!$E$7)</f>
        <v>1.7262168933551234</v>
      </c>
      <c r="J72" s="155">
        <f>IF(J67="-","-",SUM(J65:J71)*'3j_EBIT'!$E$7)</f>
        <v>1.7335022935273348</v>
      </c>
      <c r="K72" s="155">
        <f>IF(K67="-","-",SUM(K65:K71)*'3j_EBIT'!$E$7)</f>
        <v>1.7163922159103193</v>
      </c>
      <c r="L72" s="155">
        <f>IF(L67="-","-",SUM(L65:L71)*'3j_EBIT'!$E$7)</f>
        <v>1.7296387493833705</v>
      </c>
      <c r="M72" s="155">
        <f>IF(M67="-","-",SUM(M65:M71)*'3j_EBIT'!$E$7)</f>
        <v>1.8249793873640614</v>
      </c>
      <c r="N72" s="155">
        <f>IF(N67="-","-",SUM(N65:N71)*'3j_EBIT'!$E$7)</f>
        <v>1.8369177477601148</v>
      </c>
      <c r="O72" s="139"/>
      <c r="P72" s="155">
        <f>IF(P67="-","-",SUM(P65:P71)*'3j_EBIT'!$E$7)</f>
        <v>1.8369177477601148</v>
      </c>
      <c r="Q72" s="155">
        <f>IF(Q67="-","-",SUM(Q65:Q71)*'3j_EBIT'!$E$7)</f>
        <v>1.9004969910883973</v>
      </c>
      <c r="R72" s="155">
        <f>IF(R67="-","-",SUM(R65:R71)*'3j_EBIT'!$E$7)</f>
        <v>1.9066963688452314</v>
      </c>
      <c r="S72" s="155">
        <f>IF(S67="-","-",SUM(S65:S71)*'3j_EBIT'!$E$7)</f>
        <v>2.0277164290474685</v>
      </c>
      <c r="T72" s="155">
        <f>IF(T67="-","-",SUM(T65:T71)*'3j_EBIT'!$E$7)</f>
        <v>2.0136174308594295</v>
      </c>
      <c r="U72" s="155" t="str">
        <f>IF(U67="-","-",SUM(U65:U71)*'3j_EBIT'!$E$7)</f>
        <v>-</v>
      </c>
      <c r="V72" s="155" t="str">
        <f>IF(V67="-","-",SUM(V65:V71)*'3j_EBIT'!$E$7)</f>
        <v>-</v>
      </c>
      <c r="W72" s="155" t="str">
        <f>IF(W67="-","-",SUM(W65:W71)*'3j_EBIT'!$E$7)</f>
        <v>-</v>
      </c>
      <c r="X72" s="155" t="str">
        <f>IF(X67="-","-",SUM(X65:X71)*'3j_EBIT'!$E$7)</f>
        <v>-</v>
      </c>
      <c r="Y72" s="155" t="str">
        <f>IF(Y67="-","-",SUM(Y65:Y71)*'3j_EBIT'!$E$7)</f>
        <v>-</v>
      </c>
      <c r="Z72" s="155" t="str">
        <f>IF(Z67="-","-",SUM(Z65:Z71)*'3j_EBIT'!$E$7)</f>
        <v>-</v>
      </c>
      <c r="AA72" s="138"/>
    </row>
    <row r="73" spans="1:27" s="140" customFormat="1" ht="12.5" customHeight="1">
      <c r="A73" s="137">
        <v>10</v>
      </c>
      <c r="B73" s="152" t="s">
        <v>223</v>
      </c>
      <c r="C73" s="156" t="s">
        <v>224</v>
      </c>
      <c r="D73" s="158" t="s">
        <v>85</v>
      </c>
      <c r="E73" s="153"/>
      <c r="F73" s="139"/>
      <c r="G73" s="155">
        <f>IF(G69="-","-",SUM(G65:G67,G69:G72)*'3k_HAP'!$E$8)</f>
        <v>1.0410809105385241</v>
      </c>
      <c r="H73" s="155">
        <f>IF(H69="-","-",SUM(H65:H67,H69:H72)*'3k_HAP'!$E$8)</f>
        <v>1.042952235097522</v>
      </c>
      <c r="I73" s="155">
        <f>IF(I69="-","-",SUM(I65:I67,I69:I72)*'3k_HAP'!$E$8)</f>
        <v>1.0437493231744166</v>
      </c>
      <c r="J73" s="155">
        <f>IF(J69="-","-",SUM(J65:J67,J69:J72)*'3k_HAP'!$E$8)</f>
        <v>1.0493632968514104</v>
      </c>
      <c r="K73" s="155">
        <f>IF(K69="-","-",SUM(K65:K67,K69:K72)*'3k_HAP'!$E$8)</f>
        <v>1.0612952721978572</v>
      </c>
      <c r="L73" s="155">
        <f>IF(L69="-","-",SUM(L65:L67,L69:L72)*'3k_HAP'!$E$8)</f>
        <v>1.0715027678015687</v>
      </c>
      <c r="M73" s="155">
        <f>IF(M69="-","-",SUM(M65:M67,M69:M72)*'3k_HAP'!$E$8)</f>
        <v>1.1187847974122365</v>
      </c>
      <c r="N73" s="155">
        <f>IF(N69="-","-",SUM(N65:N67,N69:N72)*'3k_HAP'!$E$8)</f>
        <v>1.1279842427996771</v>
      </c>
      <c r="O73" s="139"/>
      <c r="P73" s="155">
        <f>IF(P69="-","-",SUM(P65:P67,P69:P72)*'3k_HAP'!$E$8)</f>
        <v>1.1279842427996771</v>
      </c>
      <c r="Q73" s="155">
        <f>IF(Q69="-","-",SUM(Q65:Q67,Q69:Q72)*'3k_HAP'!$E$8)</f>
        <v>1.1668235154614588</v>
      </c>
      <c r="R73" s="155">
        <f>IF(R69="-","-",SUM(R65:R67,R69:R72)*'3k_HAP'!$E$8)</f>
        <v>1.1716006234744616</v>
      </c>
      <c r="S73" s="155">
        <f>IF(S69="-","-",SUM(S65:S67,S69:S72)*'3k_HAP'!$E$8)</f>
        <v>1.2050036875561467</v>
      </c>
      <c r="T73" s="155">
        <f>IF(T69="-","-",SUM(T65:T67,T69:T72)*'3k_HAP'!$E$8)</f>
        <v>1.1941393008610219</v>
      </c>
      <c r="U73" s="155" t="str">
        <f>IF(U69="-","-",SUM(U65:U67,U69:U72)*'3k_HAP'!$E$8)</f>
        <v>-</v>
      </c>
      <c r="V73" s="155" t="str">
        <f>IF(V69="-","-",SUM(V65:V67,V69:V72)*'3k_HAP'!$E$8)</f>
        <v>-</v>
      </c>
      <c r="W73" s="155" t="str">
        <f>IF(W69="-","-",SUM(W65:W67,W69:W72)*'3k_HAP'!$E$8)</f>
        <v>-</v>
      </c>
      <c r="X73" s="155" t="str">
        <f>IF(X69="-","-",SUM(X65:X67,X69:X72)*'3k_HAP'!$E$8)</f>
        <v>-</v>
      </c>
      <c r="Y73" s="155" t="str">
        <f>IF(Y69="-","-",SUM(Y65:Y67,Y69:Y72)*'3k_HAP'!$E$8)</f>
        <v>-</v>
      </c>
      <c r="Z73" s="155" t="str">
        <f>IF(Z69="-","-",SUM(Z65:Z67,Z69:Z72)*'3k_HAP'!$E$8)</f>
        <v>-</v>
      </c>
      <c r="AA73" s="138"/>
    </row>
    <row r="74" spans="1:27" s="140" customFormat="1" ht="11.25" customHeight="1">
      <c r="A74" s="137">
        <v>11</v>
      </c>
      <c r="B74" s="152" t="s">
        <v>225</v>
      </c>
      <c r="C74" s="152" t="str">
        <f>B74&amp;"_"&amp;D74</f>
        <v>Total_Northern</v>
      </c>
      <c r="D74" s="158" t="s">
        <v>85</v>
      </c>
      <c r="E74" s="154"/>
      <c r="F74" s="139"/>
      <c r="G74" s="155">
        <f t="shared" ref="G74:N74" si="10">IF(G69="-","-",SUM(G65:G73))</f>
        <v>102.11480791269166</v>
      </c>
      <c r="H74" s="155">
        <f t="shared" si="10"/>
        <v>102.24449322256572</v>
      </c>
      <c r="I74" s="155">
        <f t="shared" si="10"/>
        <v>91.897232498805636</v>
      </c>
      <c r="J74" s="155">
        <f t="shared" si="10"/>
        <v>92.286288428427838</v>
      </c>
      <c r="K74" s="155">
        <f t="shared" si="10"/>
        <v>91.397690374845027</v>
      </c>
      <c r="L74" s="155">
        <f t="shared" si="10"/>
        <v>92.105083554740219</v>
      </c>
      <c r="M74" s="155">
        <f t="shared" si="10"/>
        <v>97.170291826456463</v>
      </c>
      <c r="N74" s="155">
        <f t="shared" si="10"/>
        <v>97.807825769995716</v>
      </c>
      <c r="O74" s="139"/>
      <c r="P74" s="155">
        <f t="shared" ref="P74:Z74" si="11">IF(P69="-","-",SUM(P65:P73))</f>
        <v>97.807825769995716</v>
      </c>
      <c r="Q74" s="155">
        <f t="shared" si="11"/>
        <v>101.19293962511644</v>
      </c>
      <c r="R74" s="155">
        <f t="shared" si="11"/>
        <v>101.52399963819079</v>
      </c>
      <c r="S74" s="155">
        <f t="shared" si="11"/>
        <v>107.92687692409373</v>
      </c>
      <c r="T74" s="155">
        <f t="shared" si="11"/>
        <v>107.17396030769265</v>
      </c>
      <c r="U74" s="155" t="str">
        <f t="shared" si="11"/>
        <v>-</v>
      </c>
      <c r="V74" s="155" t="str">
        <f t="shared" si="11"/>
        <v>-</v>
      </c>
      <c r="W74" s="155" t="str">
        <f t="shared" si="11"/>
        <v>-</v>
      </c>
      <c r="X74" s="155" t="str">
        <f t="shared" si="11"/>
        <v>-</v>
      </c>
      <c r="Y74" s="155" t="str">
        <f t="shared" si="11"/>
        <v>-</v>
      </c>
      <c r="Z74" s="155" t="str">
        <f t="shared" si="11"/>
        <v>-</v>
      </c>
      <c r="AA74" s="138"/>
    </row>
    <row r="75" spans="1:27" s="140" customFormat="1" ht="11.25" customHeight="1">
      <c r="A75" s="137">
        <v>1</v>
      </c>
      <c r="B75" s="87" t="s">
        <v>155</v>
      </c>
      <c r="C75" s="87" t="s">
        <v>131</v>
      </c>
      <c r="D75" s="157" t="s">
        <v>84</v>
      </c>
      <c r="E75" s="136"/>
      <c r="F75" s="139"/>
      <c r="G75" s="88" t="s">
        <v>132</v>
      </c>
      <c r="H75" s="88" t="s">
        <v>132</v>
      </c>
      <c r="I75" s="88" t="s">
        <v>132</v>
      </c>
      <c r="J75" s="88" t="s">
        <v>132</v>
      </c>
      <c r="K75" s="88" t="s">
        <v>132</v>
      </c>
      <c r="L75" s="88" t="s">
        <v>132</v>
      </c>
      <c r="M75" s="88" t="s">
        <v>132</v>
      </c>
      <c r="N75" s="88" t="s">
        <v>132</v>
      </c>
      <c r="O75" s="139"/>
      <c r="P75" s="88" t="s">
        <v>132</v>
      </c>
      <c r="Q75" s="88" t="s">
        <v>132</v>
      </c>
      <c r="R75" s="88" t="s">
        <v>132</v>
      </c>
      <c r="S75" s="88" t="s">
        <v>132</v>
      </c>
      <c r="T75" s="88" t="s">
        <v>132</v>
      </c>
      <c r="U75" s="88" t="s">
        <v>132</v>
      </c>
      <c r="V75" s="88" t="s">
        <v>132</v>
      </c>
      <c r="W75" s="88" t="s">
        <v>132</v>
      </c>
      <c r="X75" s="88" t="s">
        <v>132</v>
      </c>
      <c r="Y75" s="88" t="s">
        <v>132</v>
      </c>
      <c r="Z75" s="88" t="s">
        <v>132</v>
      </c>
      <c r="AA75" s="138"/>
    </row>
    <row r="76" spans="1:27" s="140" customFormat="1" ht="11.25">
      <c r="A76" s="137">
        <v>2</v>
      </c>
      <c r="B76" s="87" t="s">
        <v>155</v>
      </c>
      <c r="C76" s="87" t="s">
        <v>133</v>
      </c>
      <c r="D76" s="157" t="s">
        <v>84</v>
      </c>
      <c r="E76" s="136"/>
      <c r="F76" s="139"/>
      <c r="G76" s="88" t="s">
        <v>132</v>
      </c>
      <c r="H76" s="88" t="s">
        <v>132</v>
      </c>
      <c r="I76" s="88" t="s">
        <v>132</v>
      </c>
      <c r="J76" s="88" t="s">
        <v>132</v>
      </c>
      <c r="K76" s="88" t="s">
        <v>132</v>
      </c>
      <c r="L76" s="88" t="s">
        <v>132</v>
      </c>
      <c r="M76" s="88" t="s">
        <v>132</v>
      </c>
      <c r="N76" s="88" t="s">
        <v>132</v>
      </c>
      <c r="O76" s="139"/>
      <c r="P76" s="88" t="s">
        <v>132</v>
      </c>
      <c r="Q76" s="88" t="s">
        <v>132</v>
      </c>
      <c r="R76" s="88" t="s">
        <v>132</v>
      </c>
      <c r="S76" s="88" t="s">
        <v>132</v>
      </c>
      <c r="T76" s="88" t="s">
        <v>132</v>
      </c>
      <c r="U76" s="88" t="s">
        <v>132</v>
      </c>
      <c r="V76" s="88" t="s">
        <v>132</v>
      </c>
      <c r="W76" s="88" t="s">
        <v>132</v>
      </c>
      <c r="X76" s="88" t="s">
        <v>132</v>
      </c>
      <c r="Y76" s="88" t="s">
        <v>132</v>
      </c>
      <c r="Z76" s="88" t="s">
        <v>132</v>
      </c>
      <c r="AA76" s="138"/>
    </row>
    <row r="77" spans="1:27" s="140" customFormat="1" ht="11.25">
      <c r="A77" s="137">
        <v>3</v>
      </c>
      <c r="B77" s="87" t="s">
        <v>220</v>
      </c>
      <c r="C77" s="87" t="s">
        <v>134</v>
      </c>
      <c r="D77" s="157" t="s">
        <v>84</v>
      </c>
      <c r="E77" s="136"/>
      <c r="F77" s="139"/>
      <c r="G77" s="88">
        <f>IF('3c_PC'!G14="-","-",'3c_PC'!G55)</f>
        <v>6.5567588596821027</v>
      </c>
      <c r="H77" s="88">
        <f>IF('3c_PC'!H14="-","-",'3c_PC'!H55)</f>
        <v>6.5567588596821027</v>
      </c>
      <c r="I77" s="88">
        <f>IF('3c_PC'!I14="-","-",'3c_PC'!I55)</f>
        <v>6.6197359495950758</v>
      </c>
      <c r="J77" s="88">
        <f>IF('3c_PC'!J14="-","-",'3c_PC'!J55)</f>
        <v>6.6197359495950758</v>
      </c>
      <c r="K77" s="88">
        <f>IF('3c_PC'!K14="-","-",'3c_PC'!K55)</f>
        <v>6.6995028867368616</v>
      </c>
      <c r="L77" s="88">
        <f>IF('3c_PC'!L14="-","-",'3c_PC'!L55)</f>
        <v>6.6995028867368616</v>
      </c>
      <c r="M77" s="88">
        <f>IF('3c_PC'!M14="-","-",'3c_PC'!M55)</f>
        <v>7.1131218301273513</v>
      </c>
      <c r="N77" s="88">
        <f>IF('3c_PC'!N14="-","-",'3c_PC'!N55)</f>
        <v>7.1131218301273513</v>
      </c>
      <c r="O77" s="139"/>
      <c r="P77" s="88">
        <f>'3c_PC'!P55</f>
        <v>7.1131218301273513</v>
      </c>
      <c r="Q77" s="88">
        <f>'3c_PC'!Q55</f>
        <v>7.2804579515147188</v>
      </c>
      <c r="R77" s="88">
        <f>'3c_PC'!R55</f>
        <v>7.1935840895118579</v>
      </c>
      <c r="S77" s="88">
        <f>'3c_PC'!S55</f>
        <v>7.3593999937099728</v>
      </c>
      <c r="T77" s="88">
        <f>'3c_PC'!T55</f>
        <v>7.0492243060839304</v>
      </c>
      <c r="U77" s="88" t="str">
        <f>'3c_PC'!U55</f>
        <v>-</v>
      </c>
      <c r="V77" s="88" t="str">
        <f>'3c_PC'!V55</f>
        <v>-</v>
      </c>
      <c r="W77" s="88" t="str">
        <f>'3c_PC'!W55</f>
        <v>-</v>
      </c>
      <c r="X77" s="88" t="str">
        <f>'3c_PC'!X55</f>
        <v>-</v>
      </c>
      <c r="Y77" s="88" t="str">
        <f>'3c_PC'!Y55</f>
        <v>-</v>
      </c>
      <c r="Z77" s="88" t="str">
        <f>'3c_PC'!Z55</f>
        <v>-</v>
      </c>
      <c r="AA77" s="138"/>
    </row>
    <row r="78" spans="1:27" s="140" customFormat="1" ht="11.25">
      <c r="A78" s="137">
        <v>4</v>
      </c>
      <c r="B78" s="87" t="s">
        <v>221</v>
      </c>
      <c r="C78" s="87" t="s">
        <v>135</v>
      </c>
      <c r="D78" s="157" t="s">
        <v>84</v>
      </c>
      <c r="E78" s="136"/>
      <c r="F78" s="139"/>
      <c r="G78" s="88">
        <f>IF('3d_NC-Elec'!H20="-","-",'3d_NC-Elec'!H20)</f>
        <v>17.227999999999998</v>
      </c>
      <c r="H78" s="88">
        <f>IF('3d_NC-Elec'!I20="-","-",'3d_NC-Elec'!I20)</f>
        <v>17.227999999999998</v>
      </c>
      <c r="I78" s="88">
        <f>IF('3d_NC-Elec'!J20="-","-",'3d_NC-Elec'!J20)</f>
        <v>11.753</v>
      </c>
      <c r="J78" s="88">
        <f>IF('3d_NC-Elec'!K20="-","-",'3d_NC-Elec'!K20)</f>
        <v>11.753</v>
      </c>
      <c r="K78" s="88">
        <f>IF('3d_NC-Elec'!L20="-","-",'3d_NC-Elec'!L20)</f>
        <v>11.4245</v>
      </c>
      <c r="L78" s="88">
        <f>IF('3d_NC-Elec'!M20="-","-",'3d_NC-Elec'!M20)</f>
        <v>11.4245</v>
      </c>
      <c r="M78" s="88">
        <f>IF('3d_NC-Elec'!N20="-","-",'3d_NC-Elec'!N20)</f>
        <v>12.0815</v>
      </c>
      <c r="N78" s="88">
        <f>IF('3d_NC-Elec'!O20="-","-",'3d_NC-Elec'!O20)</f>
        <v>12.0815</v>
      </c>
      <c r="O78" s="139"/>
      <c r="P78" s="88">
        <f>'3d_NC-Elec'!Q20</f>
        <v>12.0815</v>
      </c>
      <c r="Q78" s="88">
        <f>'3d_NC-Elec'!R20</f>
        <v>13.176499999999999</v>
      </c>
      <c r="R78" s="88">
        <f>'3d_NC-Elec'!S20</f>
        <v>13.176499999999999</v>
      </c>
      <c r="S78" s="88">
        <f>'3d_NC-Elec'!T20</f>
        <v>14.308</v>
      </c>
      <c r="T78" s="88">
        <f>'3d_NC-Elec'!U20</f>
        <v>14.308</v>
      </c>
      <c r="U78" s="88" t="str">
        <f>'3d_NC-Elec'!V20</f>
        <v>-</v>
      </c>
      <c r="V78" s="88" t="str">
        <f>'3d_NC-Elec'!W20</f>
        <v>-</v>
      </c>
      <c r="W78" s="88" t="str">
        <f>'3d_NC-Elec'!X20</f>
        <v>-</v>
      </c>
      <c r="X78" s="88" t="str">
        <f>'3d_NC-Elec'!Y20</f>
        <v>-</v>
      </c>
      <c r="Y78" s="88" t="str">
        <f>'3d_NC-Elec'!Z20</f>
        <v>-</v>
      </c>
      <c r="Z78" s="88" t="str">
        <f>'3d_NC-Elec'!AA20</f>
        <v>-</v>
      </c>
      <c r="AA78" s="138"/>
    </row>
    <row r="79" spans="1:27" s="140" customFormat="1" ht="11.25">
      <c r="A79" s="137">
        <v>5</v>
      </c>
      <c r="B79" s="87" t="s">
        <v>168</v>
      </c>
      <c r="C79" s="87" t="s">
        <v>136</v>
      </c>
      <c r="D79" s="157" t="s">
        <v>84</v>
      </c>
      <c r="E79" s="136"/>
      <c r="F79" s="139"/>
      <c r="G79" s="88">
        <f>IF('3f_CPIH'!C$16="-","-",'3g_OC_'!$E$7*('3f_CPIH'!C$16/'3f_CPIH'!$G$16))</f>
        <v>38.772147945205475</v>
      </c>
      <c r="H79" s="88">
        <f>IF('3f_CPIH'!D$16="-","-",'3g_OC_'!$E$7*('3f_CPIH'!D$16/'3f_CPIH'!$G$16))</f>
        <v>38.849769863013698</v>
      </c>
      <c r="I79" s="88">
        <f>IF('3f_CPIH'!E$16="-","-",'3g_OC_'!$E$7*('3f_CPIH'!E$16/'3f_CPIH'!$G$16))</f>
        <v>38.966202739726029</v>
      </c>
      <c r="J79" s="88">
        <f>IF('3f_CPIH'!F$16="-","-",'3g_OC_'!$E$7*('3f_CPIH'!F$16/'3f_CPIH'!$G$16))</f>
        <v>39.199068493150683</v>
      </c>
      <c r="K79" s="88">
        <f>IF('3f_CPIH'!G$16="-","-",'3g_OC_'!$E$7*('3f_CPIH'!G$16/'3f_CPIH'!$G$16))</f>
        <v>39.6648</v>
      </c>
      <c r="L79" s="88">
        <f>IF('3f_CPIH'!H$16="-","-",'3g_OC_'!$E$7*('3f_CPIH'!H$16/'3f_CPIH'!$G$16))</f>
        <v>40.169342465753431</v>
      </c>
      <c r="M79" s="88">
        <f>IF('3f_CPIH'!I$16="-","-",'3g_OC_'!$E$7*('3f_CPIH'!I$16/'3f_CPIH'!$G$16))</f>
        <v>40.751506849315064</v>
      </c>
      <c r="N79" s="88">
        <f>IF('3f_CPIH'!J$16="-","-",'3g_OC_'!$E$7*('3f_CPIH'!J$16/'3f_CPIH'!$G$16))</f>
        <v>41.100805479452056</v>
      </c>
      <c r="O79" s="139"/>
      <c r="P79" s="88">
        <f>IF('3f_CPIH'!L$16="-","-",'3g_OC_'!$E$7*('3f_CPIH'!L$16/'3f_CPIH'!$G$16))</f>
        <v>41.100805479452056</v>
      </c>
      <c r="Q79" s="88">
        <f>IF('3f_CPIH'!M$16="-","-",'3g_OC_'!$E$7*('3f_CPIH'!M$16/'3f_CPIH'!$G$16))</f>
        <v>41.566536986301365</v>
      </c>
      <c r="R79" s="88">
        <f>IF('3f_CPIH'!N$16="-","-",'3g_OC_'!$E$7*('3f_CPIH'!N$16/'3f_CPIH'!$G$16))</f>
        <v>41.877024657534243</v>
      </c>
      <c r="S79" s="88">
        <f>IF('3f_CPIH'!O$16="-","-",'3g_OC_'!$E$7*('3f_CPIH'!O$16/'3f_CPIH'!$G$16))</f>
        <v>42.109890410958904</v>
      </c>
      <c r="T79" s="88">
        <f>IF('3f_CPIH'!P$16="-","-",'3g_OC_'!$E$7*('3f_CPIH'!P$16/'3f_CPIH'!$G$16))</f>
        <v>42.226323287671228</v>
      </c>
      <c r="U79" s="88" t="str">
        <f>IF('3f_CPIH'!Q$16="-","-",'3g_OC_'!$E$7*('3f_CPIH'!Q$16/'3f_CPIH'!$G$16))</f>
        <v>-</v>
      </c>
      <c r="V79" s="88" t="str">
        <f>IF('3f_CPIH'!R$16="-","-",'3g_OC_'!$E$7*('3f_CPIH'!R$16/'3f_CPIH'!$G$16))</f>
        <v>-</v>
      </c>
      <c r="W79" s="88" t="str">
        <f>IF('3f_CPIH'!S$16="-","-",'3g_OC_'!$E$7*('3f_CPIH'!S$16/'3f_CPIH'!$G$16))</f>
        <v>-</v>
      </c>
      <c r="X79" s="88" t="str">
        <f>IF('3f_CPIH'!T$16="-","-",'3g_OC_'!$E$7*('3f_CPIH'!T$16/'3f_CPIH'!$G$16))</f>
        <v>-</v>
      </c>
      <c r="Y79" s="88" t="str">
        <f>IF('3f_CPIH'!U$16="-","-",'3g_OC_'!$E$7*('3f_CPIH'!U$16/'3f_CPIH'!$G$16))</f>
        <v>-</v>
      </c>
      <c r="Z79" s="88" t="str">
        <f>IF('3f_CPIH'!V$16="-","-",'3g_OC_'!$E$7*('3f_CPIH'!V$16/'3f_CPIH'!$G$16))</f>
        <v>-</v>
      </c>
      <c r="AA79" s="138"/>
    </row>
    <row r="80" spans="1:27" s="140" customFormat="1" ht="11.25" customHeight="1">
      <c r="A80" s="137">
        <v>6</v>
      </c>
      <c r="B80" s="87" t="s">
        <v>168</v>
      </c>
      <c r="C80" s="87" t="s">
        <v>137</v>
      </c>
      <c r="D80" s="157" t="s">
        <v>84</v>
      </c>
      <c r="E80" s="136"/>
      <c r="F80" s="139"/>
      <c r="G80" s="88" t="s">
        <v>132</v>
      </c>
      <c r="H80" s="88" t="s">
        <v>132</v>
      </c>
      <c r="I80" s="88" t="s">
        <v>132</v>
      </c>
      <c r="J80" s="88" t="s">
        <v>132</v>
      </c>
      <c r="K80" s="88">
        <f>IF('3h_SMNCC'!F$37="-","-",'3h_SMNCC'!F$37)</f>
        <v>0</v>
      </c>
      <c r="L80" s="88">
        <f>IF('3h_SMNCC'!G$37="-","-",'3h_SMNCC'!G$37)</f>
        <v>-0.13106672002308281</v>
      </c>
      <c r="M80" s="88">
        <f>IF('3h_SMNCC'!H$37="-","-",'3h_SMNCC'!H$37)</f>
        <v>1.6490085512788448</v>
      </c>
      <c r="N80" s="88">
        <f>IF('3h_SMNCC'!I$37="-","-",'3h_SMNCC'!I$37)</f>
        <v>1.7011698553751105</v>
      </c>
      <c r="O80" s="139"/>
      <c r="P80" s="88">
        <f>IF('3h_SMNCC'!K$37="-","-",'3h_SMNCC'!K$37)</f>
        <v>1.7011698553751105</v>
      </c>
      <c r="Q80" s="88">
        <f>IF('3h_SMNCC'!L$37="-","-",'3h_SMNCC'!L$37)</f>
        <v>3.37071596157242</v>
      </c>
      <c r="R80" s="88">
        <f>IF('3h_SMNCC'!M$37="-","-",'3h_SMNCC'!M$37)</f>
        <v>3.2761312765157915</v>
      </c>
      <c r="S80" s="88">
        <f>IF('3h_SMNCC'!N$37="-","-",'3h_SMNCC'!N$37)</f>
        <v>4.8946129781636989</v>
      </c>
      <c r="T80" s="88">
        <f>IF('3h_SMNCC'!O$37="-","-",'3h_SMNCC'!O$37)</f>
        <v>4.2887571563853468</v>
      </c>
      <c r="U80" s="88" t="str">
        <f>IF('3h_SMNCC'!P$37="-","-",'3h_SMNCC'!P$37)</f>
        <v>-</v>
      </c>
      <c r="V80" s="88" t="str">
        <f>IF('3h_SMNCC'!Q$37="-","-",'3h_SMNCC'!Q$37)</f>
        <v>-</v>
      </c>
      <c r="W80" s="88" t="str">
        <f>IF('3h_SMNCC'!R$37="-","-",'3h_SMNCC'!R$37)</f>
        <v>-</v>
      </c>
      <c r="X80" s="88" t="str">
        <f>IF('3h_SMNCC'!S$37="-","-",'3h_SMNCC'!S$37)</f>
        <v>-</v>
      </c>
      <c r="Y80" s="88" t="str">
        <f>IF('3h_SMNCC'!T$37="-","-",'3h_SMNCC'!T$37)</f>
        <v>-</v>
      </c>
      <c r="Z80" s="88" t="str">
        <f>IF('3h_SMNCC'!U$37="-","-",'3h_SMNCC'!U$37)</f>
        <v>-</v>
      </c>
      <c r="AA80" s="138"/>
    </row>
    <row r="81" spans="1:27" s="140" customFormat="1" ht="11.25" customHeight="1">
      <c r="A81" s="137">
        <v>7</v>
      </c>
      <c r="B81" s="87" t="s">
        <v>168</v>
      </c>
      <c r="C81" s="87" t="s">
        <v>124</v>
      </c>
      <c r="D81" s="157" t="s">
        <v>84</v>
      </c>
      <c r="E81" s="136"/>
      <c r="F81" s="139"/>
      <c r="G81" s="88">
        <f>IF('3f_CPIH'!C$16="-","-",'3i_PPM'!$G$7*('3f_CPIH'!C$16/'3f_CPIH'!$G$16))</f>
        <v>23.857918590998043</v>
      </c>
      <c r="H81" s="88">
        <f>IF('3f_CPIH'!D$16="-","-",'3i_PPM'!$G$7*('3f_CPIH'!D$16/'3f_CPIH'!$G$16))</f>
        <v>23.905682191780819</v>
      </c>
      <c r="I81" s="88">
        <f>IF('3f_CPIH'!E$16="-","-",'3i_PPM'!$G$7*('3f_CPIH'!E$16/'3f_CPIH'!$G$16))</f>
        <v>23.977327592954992</v>
      </c>
      <c r="J81" s="88">
        <f>IF('3f_CPIH'!F$16="-","-",'3i_PPM'!$G$7*('3f_CPIH'!F$16/'3f_CPIH'!$G$16))</f>
        <v>24.120618395303325</v>
      </c>
      <c r="K81" s="88">
        <f>IF('3f_CPIH'!G$16="-","-",'3i_PPM'!$G$7*('3f_CPIH'!G$16/'3f_CPIH'!$G$16))</f>
        <v>24.4072</v>
      </c>
      <c r="L81" s="88">
        <f>IF('3f_CPIH'!H$16="-","-",'3i_PPM'!$G$7*('3f_CPIH'!H$16/'3f_CPIH'!$G$16))</f>
        <v>24.717663405088064</v>
      </c>
      <c r="M81" s="88">
        <f>IF('3f_CPIH'!I$16="-","-",'3i_PPM'!$G$7*('3f_CPIH'!I$16/'3f_CPIH'!$G$16))</f>
        <v>25.075890410958902</v>
      </c>
      <c r="N81" s="88">
        <f>IF('3f_CPIH'!J$16="-","-",'3i_PPM'!$G$7*('3f_CPIH'!J$16/'3f_CPIH'!$G$16))</f>
        <v>25.290826614481411</v>
      </c>
      <c r="O81" s="139"/>
      <c r="P81" s="88">
        <f>IF('3f_CPIH'!L$16="-","-",'3i_PPM'!$G$7*('3f_CPIH'!L$16/'3f_CPIH'!$G$16))</f>
        <v>25.290826614481411</v>
      </c>
      <c r="Q81" s="88">
        <f>IF('3f_CPIH'!M$16="-","-",'3i_PPM'!$G$7*('3f_CPIH'!M$16/'3f_CPIH'!$G$16))</f>
        <v>25.577408219178082</v>
      </c>
      <c r="R81" s="88">
        <f>IF('3f_CPIH'!N$16="-","-",'3i_PPM'!$G$7*('3f_CPIH'!N$16/'3f_CPIH'!$G$16))</f>
        <v>25.768462622309197</v>
      </c>
      <c r="S81" s="88">
        <f>IF('3f_CPIH'!O$16="-","-",'3i_PPM'!$G$7*('3f_CPIH'!O$16/'3f_CPIH'!$G$16))</f>
        <v>25.911753424657533</v>
      </c>
      <c r="T81" s="88">
        <f>IF('3f_CPIH'!P$16="-","-",'3i_PPM'!$G$7*('3f_CPIH'!P$16/'3f_CPIH'!$G$16))</f>
        <v>25.983398825831699</v>
      </c>
      <c r="U81" s="88" t="str">
        <f>IF('3f_CPIH'!Q$16="-","-",'3i_PPM'!$G$7*('3f_CPIH'!Q$16/'3f_CPIH'!$G$16))</f>
        <v>-</v>
      </c>
      <c r="V81" s="88" t="str">
        <f>IF('3f_CPIH'!R$16="-","-",'3i_PPM'!$G$7*('3f_CPIH'!R$16/'3f_CPIH'!$G$16))</f>
        <v>-</v>
      </c>
      <c r="W81" s="88" t="str">
        <f>IF('3f_CPIH'!S$16="-","-",'3i_PPM'!$G$7*('3f_CPIH'!S$16/'3f_CPIH'!$G$16))</f>
        <v>-</v>
      </c>
      <c r="X81" s="88" t="str">
        <f>IF('3f_CPIH'!T$16="-","-",'3i_PPM'!$G$7*('3f_CPIH'!T$16/'3f_CPIH'!$G$16))</f>
        <v>-</v>
      </c>
      <c r="Y81" s="88" t="str">
        <f>IF('3f_CPIH'!U$16="-","-",'3i_PPM'!$G$7*('3f_CPIH'!U$16/'3f_CPIH'!$G$16))</f>
        <v>-</v>
      </c>
      <c r="Z81" s="88" t="str">
        <f>IF('3f_CPIH'!V$16="-","-",'3i_PPM'!$G$7*('3f_CPIH'!V$16/'3f_CPIH'!$G$16))</f>
        <v>-</v>
      </c>
      <c r="AA81" s="138"/>
    </row>
    <row r="82" spans="1:27" s="140" customFormat="1" ht="11.25" customHeight="1">
      <c r="A82" s="137">
        <v>9</v>
      </c>
      <c r="B82" s="87" t="s">
        <v>138</v>
      </c>
      <c r="C82" s="87" t="s">
        <v>222</v>
      </c>
      <c r="D82" s="157" t="s">
        <v>84</v>
      </c>
      <c r="E82" s="136"/>
      <c r="F82" s="139"/>
      <c r="G82" s="88">
        <f>IF(G77="-","-",SUM(G75:G81)*'3j_EBIT'!$E$7)</f>
        <v>1.6736823382675126</v>
      </c>
      <c r="H82" s="88">
        <f>IF(H77="-","-",SUM(H75:H81)*'3j_EBIT'!$E$7)</f>
        <v>1.6761108049915832</v>
      </c>
      <c r="I82" s="88">
        <f>IF(I77="-","-",SUM(I75:I81)*'3j_EBIT'!$E$7)</f>
        <v>1.5749334453551236</v>
      </c>
      <c r="J82" s="88">
        <f>IF(J77="-","-",SUM(J75:J81)*'3j_EBIT'!$E$7)</f>
        <v>1.5822188455273347</v>
      </c>
      <c r="K82" s="88">
        <f>IF(K77="-","-",SUM(K75:K81)*'3j_EBIT'!$E$7)</f>
        <v>1.5919721839103196</v>
      </c>
      <c r="L82" s="88">
        <f>IF(L77="-","-",SUM(L75:L81)*'3j_EBIT'!$E$7)</f>
        <v>1.6052187173833703</v>
      </c>
      <c r="M82" s="88">
        <f>IF(M77="-","-",SUM(M75:M81)*'3j_EBIT'!$E$7)</f>
        <v>1.6786444633640616</v>
      </c>
      <c r="N82" s="88">
        <f>IF(N77="-","-",SUM(N75:N81)*'3j_EBIT'!$E$7)</f>
        <v>1.690582823760115</v>
      </c>
      <c r="O82" s="139"/>
      <c r="P82" s="88">
        <f>IF(P77="-","-",SUM(P75:P81)*'3j_EBIT'!$E$7)</f>
        <v>1.690582823760115</v>
      </c>
      <c r="Q82" s="88">
        <f>IF(Q77="-","-",SUM(Q75:Q81)*'3j_EBIT'!$E$7)</f>
        <v>1.7619383190883975</v>
      </c>
      <c r="R82" s="88">
        <f>IF(R77="-","-",SUM(R75:R81)*'3j_EBIT'!$E$7)</f>
        <v>1.7681376968452314</v>
      </c>
      <c r="S82" s="88">
        <f>IF(S77="-","-",SUM(S75:S81)*'3j_EBIT'!$E$7)</f>
        <v>1.8318962650474682</v>
      </c>
      <c r="T82" s="88">
        <f>IF(T77="-","-",SUM(T75:T81)*'3j_EBIT'!$E$7)</f>
        <v>1.8177972668594296</v>
      </c>
      <c r="U82" s="88" t="str">
        <f>IF(U77="-","-",SUM(U75:U81)*'3j_EBIT'!$E$7)</f>
        <v>-</v>
      </c>
      <c r="V82" s="88" t="str">
        <f>IF(V77="-","-",SUM(V75:V81)*'3j_EBIT'!$E$7)</f>
        <v>-</v>
      </c>
      <c r="W82" s="88" t="str">
        <f>IF(W77="-","-",SUM(W75:W81)*'3j_EBIT'!$E$7)</f>
        <v>-</v>
      </c>
      <c r="X82" s="88" t="str">
        <f>IF(X77="-","-",SUM(X75:X81)*'3j_EBIT'!$E$7)</f>
        <v>-</v>
      </c>
      <c r="Y82" s="88" t="str">
        <f>IF(Y77="-","-",SUM(Y75:Y81)*'3j_EBIT'!$E$7)</f>
        <v>-</v>
      </c>
      <c r="Z82" s="88" t="str">
        <f>IF(Z77="-","-",SUM(Z75:Z81)*'3j_EBIT'!$E$7)</f>
        <v>-</v>
      </c>
      <c r="AA82" s="138"/>
    </row>
    <row r="83" spans="1:27" s="140" customFormat="1" ht="11.25" customHeight="1">
      <c r="A83" s="137">
        <v>10</v>
      </c>
      <c r="B83" s="87" t="s">
        <v>223</v>
      </c>
      <c r="C83" s="151" t="s">
        <v>224</v>
      </c>
      <c r="D83" s="157" t="s">
        <v>84</v>
      </c>
      <c r="E83" s="150"/>
      <c r="F83" s="139"/>
      <c r="G83" s="88">
        <f>IF(G79="-","-",SUM(G75:G77,G79:G82)*'3k_HAP'!$E$8)</f>
        <v>1.037468693735736</v>
      </c>
      <c r="H83" s="88">
        <f>IF(H79="-","-",SUM(H75:H77,H79:H82)*'3k_HAP'!$E$8)</f>
        <v>1.0393400182947339</v>
      </c>
      <c r="I83" s="88">
        <f>IF(I79="-","-",SUM(I75:I77,I79:I82)*'3k_HAP'!$E$8)</f>
        <v>1.0415343822122487</v>
      </c>
      <c r="J83" s="88">
        <f>IF(J79="-","-",SUM(J75:J77,J79:J82)*'3k_HAP'!$E$8)</f>
        <v>1.0471483558892423</v>
      </c>
      <c r="K83" s="88">
        <f>IF(K79="-","-",SUM(K75:K77,K79:K82)*'3k_HAP'!$E$8)</f>
        <v>1.0594736385093451</v>
      </c>
      <c r="L83" s="88">
        <f>IF(L79="-","-",SUM(L75:L77,L79:L82)*'3k_HAP'!$E$8)</f>
        <v>1.0696811341130565</v>
      </c>
      <c r="M83" s="88">
        <f>IF(M79="-","-",SUM(M75:M77,M79:M82)*'3k_HAP'!$E$8)</f>
        <v>1.1166423077899525</v>
      </c>
      <c r="N83" s="88">
        <f>IF(N79="-","-",SUM(N75:N77,N79:N82)*'3k_HAP'!$E$8)</f>
        <v>1.125841753177393</v>
      </c>
      <c r="O83" s="139"/>
      <c r="P83" s="88">
        <f>IF(P79="-","-",SUM(P75:P77,P79:P82)*'3k_HAP'!$E$8)</f>
        <v>1.125841753177393</v>
      </c>
      <c r="Q83" s="88">
        <f>IF(Q79="-","-",SUM(Q75:Q77,Q79:Q82)*'3k_HAP'!$E$8)</f>
        <v>1.1647948779447066</v>
      </c>
      <c r="R83" s="88">
        <f>IF(R79="-","-",SUM(R75:R77,R79:R82)*'3k_HAP'!$E$8)</f>
        <v>1.1695719859577096</v>
      </c>
      <c r="S83" s="88">
        <f>IF(S79="-","-",SUM(S75:S77,S79:S82)*'3k_HAP'!$E$8)</f>
        <v>1.2021366845350225</v>
      </c>
      <c r="T83" s="88">
        <f>IF(T79="-","-",SUM(T75:T77,T79:T82)*'3k_HAP'!$E$8)</f>
        <v>1.191272297839898</v>
      </c>
      <c r="U83" s="88" t="str">
        <f>IF(U79="-","-",SUM(U75:U77,U79:U82)*'3k_HAP'!$E$8)</f>
        <v>-</v>
      </c>
      <c r="V83" s="88" t="str">
        <f>IF(V79="-","-",SUM(V75:V77,V79:V82)*'3k_HAP'!$E$8)</f>
        <v>-</v>
      </c>
      <c r="W83" s="88" t="str">
        <f>IF(W79="-","-",SUM(W75:W77,W79:W82)*'3k_HAP'!$E$8)</f>
        <v>-</v>
      </c>
      <c r="X83" s="88" t="str">
        <f>IF(X79="-","-",SUM(X75:X77,X79:X82)*'3k_HAP'!$E$8)</f>
        <v>-</v>
      </c>
      <c r="Y83" s="88" t="str">
        <f>IF(Y79="-","-",SUM(Y75:Y77,Y79:Y82)*'3k_HAP'!$E$8)</f>
        <v>-</v>
      </c>
      <c r="Z83" s="88" t="str">
        <f>IF(Z79="-","-",SUM(Z75:Z77,Z79:Z82)*'3k_HAP'!$E$8)</f>
        <v>-</v>
      </c>
      <c r="AA83" s="138"/>
    </row>
    <row r="84" spans="1:27" s="140" customFormat="1" ht="11.25" customHeight="1">
      <c r="A84" s="137">
        <v>11</v>
      </c>
      <c r="B84" s="87" t="s">
        <v>225</v>
      </c>
      <c r="C84" s="87" t="str">
        <f>B84&amp;"_"&amp;D84</f>
        <v>Total_North West</v>
      </c>
      <c r="D84" s="157" t="s">
        <v>84</v>
      </c>
      <c r="E84" s="136"/>
      <c r="F84" s="139"/>
      <c r="G84" s="88">
        <f t="shared" ref="G84:N84" si="12">IF(G79="-","-",SUM(G75:G83))</f>
        <v>89.125976427888858</v>
      </c>
      <c r="H84" s="88">
        <f t="shared" si="12"/>
        <v>89.255661737762935</v>
      </c>
      <c r="I84" s="88">
        <f t="shared" si="12"/>
        <v>83.93273410984348</v>
      </c>
      <c r="J84" s="88">
        <f t="shared" si="12"/>
        <v>84.321790039465668</v>
      </c>
      <c r="K84" s="88">
        <f t="shared" si="12"/>
        <v>84.847448709156524</v>
      </c>
      <c r="L84" s="88">
        <f t="shared" si="12"/>
        <v>85.554841889051687</v>
      </c>
      <c r="M84" s="88">
        <f t="shared" si="12"/>
        <v>89.466314412834194</v>
      </c>
      <c r="N84" s="88">
        <f t="shared" si="12"/>
        <v>90.103848356373433</v>
      </c>
      <c r="O84" s="139"/>
      <c r="P84" s="88">
        <f t="shared" ref="P84:Z84" si="13">IF(P79="-","-",SUM(P75:P83))</f>
        <v>90.103848356373433</v>
      </c>
      <c r="Q84" s="88">
        <f t="shared" si="13"/>
        <v>93.898352315599681</v>
      </c>
      <c r="R84" s="88">
        <f t="shared" si="13"/>
        <v>94.229412328674044</v>
      </c>
      <c r="S84" s="88">
        <f t="shared" si="13"/>
        <v>97.617689757072583</v>
      </c>
      <c r="T84" s="88">
        <f t="shared" si="13"/>
        <v>96.864773140671531</v>
      </c>
      <c r="U84" s="88" t="str">
        <f t="shared" si="13"/>
        <v>-</v>
      </c>
      <c r="V84" s="88" t="str">
        <f t="shared" si="13"/>
        <v>-</v>
      </c>
      <c r="W84" s="88" t="str">
        <f t="shared" si="13"/>
        <v>-</v>
      </c>
      <c r="X84" s="88" t="str">
        <f t="shared" si="13"/>
        <v>-</v>
      </c>
      <c r="Y84" s="88" t="str">
        <f t="shared" si="13"/>
        <v>-</v>
      </c>
      <c r="Z84" s="88" t="str">
        <f t="shared" si="13"/>
        <v>-</v>
      </c>
      <c r="AA84" s="138"/>
    </row>
    <row r="85" spans="1:27" s="140" customFormat="1" ht="12.5" customHeight="1">
      <c r="A85" s="137">
        <v>1</v>
      </c>
      <c r="B85" s="152" t="s">
        <v>155</v>
      </c>
      <c r="C85" s="152" t="s">
        <v>131</v>
      </c>
      <c r="D85" s="158" t="s">
        <v>88</v>
      </c>
      <c r="E85" s="154"/>
      <c r="F85" s="139"/>
      <c r="G85" s="155" t="s">
        <v>132</v>
      </c>
      <c r="H85" s="155" t="s">
        <v>132</v>
      </c>
      <c r="I85" s="155" t="s">
        <v>132</v>
      </c>
      <c r="J85" s="155" t="s">
        <v>132</v>
      </c>
      <c r="K85" s="155" t="s">
        <v>132</v>
      </c>
      <c r="L85" s="155" t="s">
        <v>132</v>
      </c>
      <c r="M85" s="155" t="s">
        <v>132</v>
      </c>
      <c r="N85" s="155" t="s">
        <v>132</v>
      </c>
      <c r="O85" s="139"/>
      <c r="P85" s="155" t="s">
        <v>132</v>
      </c>
      <c r="Q85" s="155" t="s">
        <v>132</v>
      </c>
      <c r="R85" s="155" t="s">
        <v>132</v>
      </c>
      <c r="S85" s="155" t="s">
        <v>132</v>
      </c>
      <c r="T85" s="155" t="s">
        <v>132</v>
      </c>
      <c r="U85" s="155" t="s">
        <v>132</v>
      </c>
      <c r="V85" s="155" t="s">
        <v>132</v>
      </c>
      <c r="W85" s="155" t="s">
        <v>132</v>
      </c>
      <c r="X85" s="155" t="s">
        <v>132</v>
      </c>
      <c r="Y85" s="155" t="s">
        <v>132</v>
      </c>
      <c r="Z85" s="155" t="s">
        <v>132</v>
      </c>
      <c r="AA85" s="138"/>
    </row>
    <row r="86" spans="1:27" s="140" customFormat="1" ht="11.25">
      <c r="A86" s="137">
        <v>2</v>
      </c>
      <c r="B86" s="152" t="s">
        <v>155</v>
      </c>
      <c r="C86" s="152" t="s">
        <v>133</v>
      </c>
      <c r="D86" s="158" t="s">
        <v>88</v>
      </c>
      <c r="E86" s="154"/>
      <c r="F86" s="139"/>
      <c r="G86" s="155" t="s">
        <v>132</v>
      </c>
      <c r="H86" s="155" t="s">
        <v>132</v>
      </c>
      <c r="I86" s="155" t="s">
        <v>132</v>
      </c>
      <c r="J86" s="155" t="s">
        <v>132</v>
      </c>
      <c r="K86" s="155" t="s">
        <v>132</v>
      </c>
      <c r="L86" s="155" t="s">
        <v>132</v>
      </c>
      <c r="M86" s="155" t="s">
        <v>132</v>
      </c>
      <c r="N86" s="155" t="s">
        <v>132</v>
      </c>
      <c r="O86" s="139"/>
      <c r="P86" s="155" t="s">
        <v>132</v>
      </c>
      <c r="Q86" s="155" t="s">
        <v>132</v>
      </c>
      <c r="R86" s="155" t="s">
        <v>132</v>
      </c>
      <c r="S86" s="155" t="s">
        <v>132</v>
      </c>
      <c r="T86" s="155" t="s">
        <v>132</v>
      </c>
      <c r="U86" s="155" t="s">
        <v>132</v>
      </c>
      <c r="V86" s="155" t="s">
        <v>132</v>
      </c>
      <c r="W86" s="155" t="s">
        <v>132</v>
      </c>
      <c r="X86" s="155" t="s">
        <v>132</v>
      </c>
      <c r="Y86" s="155" t="s">
        <v>132</v>
      </c>
      <c r="Z86" s="155" t="s">
        <v>132</v>
      </c>
      <c r="AA86" s="138"/>
    </row>
    <row r="87" spans="1:27" s="140" customFormat="1" ht="11.25">
      <c r="A87" s="137">
        <v>3</v>
      </c>
      <c r="B87" s="152" t="s">
        <v>220</v>
      </c>
      <c r="C87" s="152" t="s">
        <v>134</v>
      </c>
      <c r="D87" s="158" t="s">
        <v>88</v>
      </c>
      <c r="E87" s="154"/>
      <c r="F87" s="139"/>
      <c r="G87" s="155">
        <f>IF('3c_PC'!G14="-","-",'3c_PC'!G55)</f>
        <v>6.5567588596821027</v>
      </c>
      <c r="H87" s="155">
        <f>IF('3c_PC'!H14="-","-",'3c_PC'!H55)</f>
        <v>6.5567588596821027</v>
      </c>
      <c r="I87" s="155">
        <f>IF('3c_PC'!I14="-","-",'3c_PC'!I55)</f>
        <v>6.6197359495950758</v>
      </c>
      <c r="J87" s="155">
        <f>IF('3c_PC'!J14="-","-",'3c_PC'!J55)</f>
        <v>6.6197359495950758</v>
      </c>
      <c r="K87" s="155">
        <f>IF('3c_PC'!K14="-","-",'3c_PC'!K55)</f>
        <v>6.6995028867368616</v>
      </c>
      <c r="L87" s="155">
        <f>IF('3c_PC'!L14="-","-",'3c_PC'!L55)</f>
        <v>6.6995028867368616</v>
      </c>
      <c r="M87" s="155">
        <f>IF('3c_PC'!M14="-","-",'3c_PC'!M55)</f>
        <v>7.1131218301273513</v>
      </c>
      <c r="N87" s="155">
        <f>IF('3c_PC'!N14="-","-",'3c_PC'!N55)</f>
        <v>7.1131218301273513</v>
      </c>
      <c r="O87" s="139"/>
      <c r="P87" s="155">
        <f>'3c_PC'!P55</f>
        <v>7.1131218301273513</v>
      </c>
      <c r="Q87" s="155">
        <f>'3c_PC'!Q55</f>
        <v>7.2804579515147188</v>
      </c>
      <c r="R87" s="155">
        <f>'3c_PC'!R55</f>
        <v>7.1935840895118579</v>
      </c>
      <c r="S87" s="155">
        <f>'3c_PC'!S55</f>
        <v>7.3593999937099728</v>
      </c>
      <c r="T87" s="155">
        <f>'3c_PC'!T55</f>
        <v>7.0492243060839304</v>
      </c>
      <c r="U87" s="155" t="str">
        <f>'3c_PC'!U55</f>
        <v>-</v>
      </c>
      <c r="V87" s="155" t="str">
        <f>'3c_PC'!V55</f>
        <v>-</v>
      </c>
      <c r="W87" s="155" t="str">
        <f>'3c_PC'!W55</f>
        <v>-</v>
      </c>
      <c r="X87" s="155" t="str">
        <f>'3c_PC'!X55</f>
        <v>-</v>
      </c>
      <c r="Y87" s="155" t="str">
        <f>'3c_PC'!Y55</f>
        <v>-</v>
      </c>
      <c r="Z87" s="155" t="str">
        <f>'3c_PC'!Z55</f>
        <v>-</v>
      </c>
      <c r="AA87" s="138"/>
    </row>
    <row r="88" spans="1:27" s="140" customFormat="1" ht="11.25">
      <c r="A88" s="137">
        <v>4</v>
      </c>
      <c r="B88" s="152" t="s">
        <v>221</v>
      </c>
      <c r="C88" s="152" t="s">
        <v>135</v>
      </c>
      <c r="D88" s="158" t="s">
        <v>88</v>
      </c>
      <c r="E88" s="154"/>
      <c r="F88" s="139"/>
      <c r="G88" s="155">
        <f>IF('3d_NC-Elec'!H21="-","-",'3d_NC-Elec'!H21)</f>
        <v>11.753000000000002</v>
      </c>
      <c r="H88" s="155">
        <f>IF('3d_NC-Elec'!I21="-","-",'3d_NC-Elec'!I21)</f>
        <v>11.753000000000002</v>
      </c>
      <c r="I88" s="155">
        <f>IF('3d_NC-Elec'!J21="-","-",'3d_NC-Elec'!J21)</f>
        <v>10.621500000000001</v>
      </c>
      <c r="J88" s="155">
        <f>IF('3d_NC-Elec'!K21="-","-",'3d_NC-Elec'!K21)</f>
        <v>10.621500000000001</v>
      </c>
      <c r="K88" s="155">
        <f>IF('3d_NC-Elec'!L21="-","-",'3d_NC-Elec'!L21)</f>
        <v>11.095999999999998</v>
      </c>
      <c r="L88" s="155">
        <f>IF('3d_NC-Elec'!M21="-","-",'3d_NC-Elec'!M21)</f>
        <v>11.095999999999998</v>
      </c>
      <c r="M88" s="155">
        <f>IF('3d_NC-Elec'!N21="-","-",'3d_NC-Elec'!N21)</f>
        <v>10.804</v>
      </c>
      <c r="N88" s="155">
        <f>IF('3d_NC-Elec'!O21="-","-",'3d_NC-Elec'!O21)</f>
        <v>10.804</v>
      </c>
      <c r="O88" s="139"/>
      <c r="P88" s="155">
        <f>'3d_NC-Elec'!Q21</f>
        <v>10.804</v>
      </c>
      <c r="Q88" s="155">
        <f>'3d_NC-Elec'!R21</f>
        <v>11.315</v>
      </c>
      <c r="R88" s="155">
        <f>'3d_NC-Elec'!S21</f>
        <v>11.315</v>
      </c>
      <c r="S88" s="155">
        <f>'3d_NC-Elec'!T21</f>
        <v>12.811499999999999</v>
      </c>
      <c r="T88" s="155">
        <f>'3d_NC-Elec'!U21</f>
        <v>12.811499999999999</v>
      </c>
      <c r="U88" s="155" t="str">
        <f>'3d_NC-Elec'!V21</f>
        <v>-</v>
      </c>
      <c r="V88" s="155" t="str">
        <f>'3d_NC-Elec'!W21</f>
        <v>-</v>
      </c>
      <c r="W88" s="155" t="str">
        <f>'3d_NC-Elec'!X21</f>
        <v>-</v>
      </c>
      <c r="X88" s="155" t="str">
        <f>'3d_NC-Elec'!Y21</f>
        <v>-</v>
      </c>
      <c r="Y88" s="155" t="str">
        <f>'3d_NC-Elec'!Z21</f>
        <v>-</v>
      </c>
      <c r="Z88" s="155" t="str">
        <f>'3d_NC-Elec'!AA21</f>
        <v>-</v>
      </c>
      <c r="AA88" s="138"/>
    </row>
    <row r="89" spans="1:27" s="140" customFormat="1" ht="11.25" customHeight="1">
      <c r="A89" s="137">
        <v>5</v>
      </c>
      <c r="B89" s="152" t="s">
        <v>168</v>
      </c>
      <c r="C89" s="152" t="s">
        <v>136</v>
      </c>
      <c r="D89" s="158" t="s">
        <v>88</v>
      </c>
      <c r="E89" s="154"/>
      <c r="F89" s="139"/>
      <c r="G89" s="155">
        <f>IF('3f_CPIH'!C$16="-","-",'3g_OC_'!$E$7*('3f_CPIH'!C$16/'3f_CPIH'!$G$16))</f>
        <v>38.772147945205475</v>
      </c>
      <c r="H89" s="155">
        <f>IF('3f_CPIH'!D$16="-","-",'3g_OC_'!$E$7*('3f_CPIH'!D$16/'3f_CPIH'!$G$16))</f>
        <v>38.849769863013698</v>
      </c>
      <c r="I89" s="155">
        <f>IF('3f_CPIH'!E$16="-","-",'3g_OC_'!$E$7*('3f_CPIH'!E$16/'3f_CPIH'!$G$16))</f>
        <v>38.966202739726029</v>
      </c>
      <c r="J89" s="155">
        <f>IF('3f_CPIH'!F$16="-","-",'3g_OC_'!$E$7*('3f_CPIH'!F$16/'3f_CPIH'!$G$16))</f>
        <v>39.199068493150683</v>
      </c>
      <c r="K89" s="155">
        <f>IF('3f_CPIH'!G$16="-","-",'3g_OC_'!$E$7*('3f_CPIH'!G$16/'3f_CPIH'!$G$16))</f>
        <v>39.6648</v>
      </c>
      <c r="L89" s="155">
        <f>IF('3f_CPIH'!H$16="-","-",'3g_OC_'!$E$7*('3f_CPIH'!H$16/'3f_CPIH'!$G$16))</f>
        <v>40.169342465753431</v>
      </c>
      <c r="M89" s="155">
        <f>IF('3f_CPIH'!I$16="-","-",'3g_OC_'!$E$7*('3f_CPIH'!I$16/'3f_CPIH'!$G$16))</f>
        <v>40.751506849315064</v>
      </c>
      <c r="N89" s="155">
        <f>IF('3f_CPIH'!J$16="-","-",'3g_OC_'!$E$7*('3f_CPIH'!J$16/'3f_CPIH'!$G$16))</f>
        <v>41.100805479452056</v>
      </c>
      <c r="O89" s="139"/>
      <c r="P89" s="155">
        <f>IF('3f_CPIH'!L$16="-","-",'3g_OC_'!$E$7*('3f_CPIH'!L$16/'3f_CPIH'!$G$16))</f>
        <v>41.100805479452056</v>
      </c>
      <c r="Q89" s="155">
        <f>IF('3f_CPIH'!M$16="-","-",'3g_OC_'!$E$7*('3f_CPIH'!M$16/'3f_CPIH'!$G$16))</f>
        <v>41.566536986301365</v>
      </c>
      <c r="R89" s="155">
        <f>IF('3f_CPIH'!N$16="-","-",'3g_OC_'!$E$7*('3f_CPIH'!N$16/'3f_CPIH'!$G$16))</f>
        <v>41.877024657534243</v>
      </c>
      <c r="S89" s="155">
        <f>IF('3f_CPIH'!O$16="-","-",'3g_OC_'!$E$7*('3f_CPIH'!O$16/'3f_CPIH'!$G$16))</f>
        <v>42.109890410958904</v>
      </c>
      <c r="T89" s="155">
        <f>IF('3f_CPIH'!P$16="-","-",'3g_OC_'!$E$7*('3f_CPIH'!P$16/'3f_CPIH'!$G$16))</f>
        <v>42.226323287671228</v>
      </c>
      <c r="U89" s="155" t="str">
        <f>IF('3f_CPIH'!Q$16="-","-",'3g_OC_'!$E$7*('3f_CPIH'!Q$16/'3f_CPIH'!$G$16))</f>
        <v>-</v>
      </c>
      <c r="V89" s="155" t="str">
        <f>IF('3f_CPIH'!R$16="-","-",'3g_OC_'!$E$7*('3f_CPIH'!R$16/'3f_CPIH'!$G$16))</f>
        <v>-</v>
      </c>
      <c r="W89" s="155" t="str">
        <f>IF('3f_CPIH'!S$16="-","-",'3g_OC_'!$E$7*('3f_CPIH'!S$16/'3f_CPIH'!$G$16))</f>
        <v>-</v>
      </c>
      <c r="X89" s="155" t="str">
        <f>IF('3f_CPIH'!T$16="-","-",'3g_OC_'!$E$7*('3f_CPIH'!T$16/'3f_CPIH'!$G$16))</f>
        <v>-</v>
      </c>
      <c r="Y89" s="155" t="str">
        <f>IF('3f_CPIH'!U$16="-","-",'3g_OC_'!$E$7*('3f_CPIH'!U$16/'3f_CPIH'!$G$16))</f>
        <v>-</v>
      </c>
      <c r="Z89" s="155" t="str">
        <f>IF('3f_CPIH'!V$16="-","-",'3g_OC_'!$E$7*('3f_CPIH'!V$16/'3f_CPIH'!$G$16))</f>
        <v>-</v>
      </c>
      <c r="AA89" s="138"/>
    </row>
    <row r="90" spans="1:27" s="140" customFormat="1" ht="11.25" customHeight="1">
      <c r="A90" s="137">
        <v>6</v>
      </c>
      <c r="B90" s="152" t="s">
        <v>168</v>
      </c>
      <c r="C90" s="152" t="s">
        <v>137</v>
      </c>
      <c r="D90" s="158" t="s">
        <v>88</v>
      </c>
      <c r="E90" s="154"/>
      <c r="F90" s="139"/>
      <c r="G90" s="155" t="s">
        <v>132</v>
      </c>
      <c r="H90" s="155" t="s">
        <v>132</v>
      </c>
      <c r="I90" s="155" t="s">
        <v>132</v>
      </c>
      <c r="J90" s="155" t="s">
        <v>132</v>
      </c>
      <c r="K90" s="155">
        <f>IF('3h_SMNCC'!F$37="-","-",'3h_SMNCC'!F$37)</f>
        <v>0</v>
      </c>
      <c r="L90" s="155">
        <f>IF('3h_SMNCC'!G$37="-","-",'3h_SMNCC'!G$37)</f>
        <v>-0.13106672002308281</v>
      </c>
      <c r="M90" s="155">
        <f>IF('3h_SMNCC'!H$37="-","-",'3h_SMNCC'!H$37)</f>
        <v>1.6490085512788448</v>
      </c>
      <c r="N90" s="155">
        <f>IF('3h_SMNCC'!I$37="-","-",'3h_SMNCC'!I$37)</f>
        <v>1.7011698553751105</v>
      </c>
      <c r="O90" s="139"/>
      <c r="P90" s="155">
        <f>IF('3h_SMNCC'!K$37="-","-",'3h_SMNCC'!K$37)</f>
        <v>1.7011698553751105</v>
      </c>
      <c r="Q90" s="155">
        <f>IF('3h_SMNCC'!L$37="-","-",'3h_SMNCC'!L$37)</f>
        <v>3.37071596157242</v>
      </c>
      <c r="R90" s="155">
        <f>IF('3h_SMNCC'!M$37="-","-",'3h_SMNCC'!M$37)</f>
        <v>3.2761312765157915</v>
      </c>
      <c r="S90" s="155">
        <f>IF('3h_SMNCC'!N$37="-","-",'3h_SMNCC'!N$37)</f>
        <v>4.8946129781636989</v>
      </c>
      <c r="T90" s="155">
        <f>IF('3h_SMNCC'!O$37="-","-",'3h_SMNCC'!O$37)</f>
        <v>4.2887571563853468</v>
      </c>
      <c r="U90" s="155" t="str">
        <f>IF('3h_SMNCC'!P$37="-","-",'3h_SMNCC'!P$37)</f>
        <v>-</v>
      </c>
      <c r="V90" s="155" t="str">
        <f>IF('3h_SMNCC'!Q$37="-","-",'3h_SMNCC'!Q$37)</f>
        <v>-</v>
      </c>
      <c r="W90" s="155" t="str">
        <f>IF('3h_SMNCC'!R$37="-","-",'3h_SMNCC'!R$37)</f>
        <v>-</v>
      </c>
      <c r="X90" s="155" t="str">
        <f>IF('3h_SMNCC'!S$37="-","-",'3h_SMNCC'!S$37)</f>
        <v>-</v>
      </c>
      <c r="Y90" s="155" t="str">
        <f>IF('3h_SMNCC'!T$37="-","-",'3h_SMNCC'!T$37)</f>
        <v>-</v>
      </c>
      <c r="Z90" s="155" t="str">
        <f>IF('3h_SMNCC'!U$37="-","-",'3h_SMNCC'!U$37)</f>
        <v>-</v>
      </c>
      <c r="AA90" s="138"/>
    </row>
    <row r="91" spans="1:27" s="140" customFormat="1" ht="11.25" customHeight="1">
      <c r="A91" s="137">
        <v>7</v>
      </c>
      <c r="B91" s="152" t="s">
        <v>168</v>
      </c>
      <c r="C91" s="152" t="s">
        <v>124</v>
      </c>
      <c r="D91" s="158" t="s">
        <v>88</v>
      </c>
      <c r="E91" s="154"/>
      <c r="F91" s="139"/>
      <c r="G91" s="155">
        <f>IF('3f_CPIH'!C$16="-","-",'3i_PPM'!$G$7*('3f_CPIH'!C$16/'3f_CPIH'!$G$16))</f>
        <v>23.857918590998043</v>
      </c>
      <c r="H91" s="155">
        <f>IF('3f_CPIH'!D$16="-","-",'3i_PPM'!$G$7*('3f_CPIH'!D$16/'3f_CPIH'!$G$16))</f>
        <v>23.905682191780819</v>
      </c>
      <c r="I91" s="155">
        <f>IF('3f_CPIH'!E$16="-","-",'3i_PPM'!$G$7*('3f_CPIH'!E$16/'3f_CPIH'!$G$16))</f>
        <v>23.977327592954992</v>
      </c>
      <c r="J91" s="155">
        <f>IF('3f_CPIH'!F$16="-","-",'3i_PPM'!$G$7*('3f_CPIH'!F$16/'3f_CPIH'!$G$16))</f>
        <v>24.120618395303325</v>
      </c>
      <c r="K91" s="155">
        <f>IF('3f_CPIH'!G$16="-","-",'3i_PPM'!$G$7*('3f_CPIH'!G$16/'3f_CPIH'!$G$16))</f>
        <v>24.4072</v>
      </c>
      <c r="L91" s="155">
        <f>IF('3f_CPIH'!H$16="-","-",'3i_PPM'!$G$7*('3f_CPIH'!H$16/'3f_CPIH'!$G$16))</f>
        <v>24.717663405088064</v>
      </c>
      <c r="M91" s="155">
        <f>IF('3f_CPIH'!I$16="-","-",'3i_PPM'!$G$7*('3f_CPIH'!I$16/'3f_CPIH'!$G$16))</f>
        <v>25.075890410958902</v>
      </c>
      <c r="N91" s="155">
        <f>IF('3f_CPIH'!J$16="-","-",'3i_PPM'!$G$7*('3f_CPIH'!J$16/'3f_CPIH'!$G$16))</f>
        <v>25.290826614481411</v>
      </c>
      <c r="O91" s="139"/>
      <c r="P91" s="155">
        <f>IF('3f_CPIH'!L$16="-","-",'3i_PPM'!$G$7*('3f_CPIH'!L$16/'3f_CPIH'!$G$16))</f>
        <v>25.290826614481411</v>
      </c>
      <c r="Q91" s="155">
        <f>IF('3f_CPIH'!M$16="-","-",'3i_PPM'!$G$7*('3f_CPIH'!M$16/'3f_CPIH'!$G$16))</f>
        <v>25.577408219178082</v>
      </c>
      <c r="R91" s="155">
        <f>IF('3f_CPIH'!N$16="-","-",'3i_PPM'!$G$7*('3f_CPIH'!N$16/'3f_CPIH'!$G$16))</f>
        <v>25.768462622309197</v>
      </c>
      <c r="S91" s="155">
        <f>IF('3f_CPIH'!O$16="-","-",'3i_PPM'!$G$7*('3f_CPIH'!O$16/'3f_CPIH'!$G$16))</f>
        <v>25.911753424657533</v>
      </c>
      <c r="T91" s="155">
        <f>IF('3f_CPIH'!P$16="-","-",'3i_PPM'!$G$7*('3f_CPIH'!P$16/'3f_CPIH'!$G$16))</f>
        <v>25.983398825831699</v>
      </c>
      <c r="U91" s="155" t="str">
        <f>IF('3f_CPIH'!Q$16="-","-",'3i_PPM'!$G$7*('3f_CPIH'!Q$16/'3f_CPIH'!$G$16))</f>
        <v>-</v>
      </c>
      <c r="V91" s="155" t="str">
        <f>IF('3f_CPIH'!R$16="-","-",'3i_PPM'!$G$7*('3f_CPIH'!R$16/'3f_CPIH'!$G$16))</f>
        <v>-</v>
      </c>
      <c r="W91" s="155" t="str">
        <f>IF('3f_CPIH'!S$16="-","-",'3i_PPM'!$G$7*('3f_CPIH'!S$16/'3f_CPIH'!$G$16))</f>
        <v>-</v>
      </c>
      <c r="X91" s="155" t="str">
        <f>IF('3f_CPIH'!T$16="-","-",'3i_PPM'!$G$7*('3f_CPIH'!T$16/'3f_CPIH'!$G$16))</f>
        <v>-</v>
      </c>
      <c r="Y91" s="155" t="str">
        <f>IF('3f_CPIH'!U$16="-","-",'3i_PPM'!$G$7*('3f_CPIH'!U$16/'3f_CPIH'!$G$16))</f>
        <v>-</v>
      </c>
      <c r="Z91" s="155" t="str">
        <f>IF('3f_CPIH'!V$16="-","-",'3i_PPM'!$G$7*('3f_CPIH'!V$16/'3f_CPIH'!$G$16))</f>
        <v>-</v>
      </c>
      <c r="AA91" s="138"/>
    </row>
    <row r="92" spans="1:27" s="140" customFormat="1" ht="11.25" customHeight="1">
      <c r="A92" s="137">
        <v>9</v>
      </c>
      <c r="B92" s="152" t="s">
        <v>138</v>
      </c>
      <c r="C92" s="152" t="s">
        <v>222</v>
      </c>
      <c r="D92" s="158" t="s">
        <v>88</v>
      </c>
      <c r="E92" s="154"/>
      <c r="F92" s="139"/>
      <c r="G92" s="155">
        <f>IF(G87="-","-",SUM(G85:G91)*'3j_EBIT'!$E$7)</f>
        <v>1.5676425382675128</v>
      </c>
      <c r="H92" s="155">
        <f>IF(H87="-","-",SUM(H85:H91)*'3j_EBIT'!$E$7)</f>
        <v>1.5700710049915831</v>
      </c>
      <c r="I92" s="155">
        <f>IF(I87="-","-",SUM(I85:I91)*'3j_EBIT'!$E$7)</f>
        <v>1.5530185533551235</v>
      </c>
      <c r="J92" s="155">
        <f>IF(J87="-","-",SUM(J85:J91)*'3j_EBIT'!$E$7)</f>
        <v>1.5603039535273346</v>
      </c>
      <c r="K92" s="155">
        <f>IF(K87="-","-",SUM(K85:K91)*'3j_EBIT'!$E$7)</f>
        <v>1.5856097959103195</v>
      </c>
      <c r="L92" s="155">
        <f>IF(L87="-","-",SUM(L85:L91)*'3j_EBIT'!$E$7)</f>
        <v>1.5988563293833702</v>
      </c>
      <c r="M92" s="155">
        <f>IF(M87="-","-",SUM(M85:M91)*'3j_EBIT'!$E$7)</f>
        <v>1.6539018433640615</v>
      </c>
      <c r="N92" s="155">
        <f>IF(N87="-","-",SUM(N85:N91)*'3j_EBIT'!$E$7)</f>
        <v>1.665840203760115</v>
      </c>
      <c r="O92" s="139"/>
      <c r="P92" s="155">
        <f>IF(P87="-","-",SUM(P85:P91)*'3j_EBIT'!$E$7)</f>
        <v>1.665840203760115</v>
      </c>
      <c r="Q92" s="155">
        <f>IF(Q87="-","-",SUM(Q85:Q91)*'3j_EBIT'!$E$7)</f>
        <v>1.7258847870883975</v>
      </c>
      <c r="R92" s="155">
        <f>IF(R87="-","-",SUM(R85:R91)*'3j_EBIT'!$E$7)</f>
        <v>1.7320841648452312</v>
      </c>
      <c r="S92" s="155">
        <f>IF(S87="-","-",SUM(S85:S91)*'3j_EBIT'!$E$7)</f>
        <v>1.8029120530474683</v>
      </c>
      <c r="T92" s="155">
        <f>IF(T87="-","-",SUM(T85:T91)*'3j_EBIT'!$E$7)</f>
        <v>1.7888130548594297</v>
      </c>
      <c r="U92" s="155" t="str">
        <f>IF(U87="-","-",SUM(U85:U91)*'3j_EBIT'!$E$7)</f>
        <v>-</v>
      </c>
      <c r="V92" s="155" t="str">
        <f>IF(V87="-","-",SUM(V85:V91)*'3j_EBIT'!$E$7)</f>
        <v>-</v>
      </c>
      <c r="W92" s="155" t="str">
        <f>IF(W87="-","-",SUM(W85:W91)*'3j_EBIT'!$E$7)</f>
        <v>-</v>
      </c>
      <c r="X92" s="155" t="str">
        <f>IF(X87="-","-",SUM(X85:X91)*'3j_EBIT'!$E$7)</f>
        <v>-</v>
      </c>
      <c r="Y92" s="155" t="str">
        <f>IF(Y87="-","-",SUM(Y85:Y91)*'3j_EBIT'!$E$7)</f>
        <v>-</v>
      </c>
      <c r="Z92" s="155" t="str">
        <f>IF(Z87="-","-",SUM(Z85:Z91)*'3j_EBIT'!$E$7)</f>
        <v>-</v>
      </c>
      <c r="AA92" s="138"/>
    </row>
    <row r="93" spans="1:27" s="140" customFormat="1" ht="11.25" customHeight="1">
      <c r="A93" s="137">
        <v>10</v>
      </c>
      <c r="B93" s="152" t="s">
        <v>223</v>
      </c>
      <c r="C93" s="156" t="s">
        <v>224</v>
      </c>
      <c r="D93" s="158" t="s">
        <v>88</v>
      </c>
      <c r="E93" s="153"/>
      <c r="F93" s="139"/>
      <c r="G93" s="155">
        <f>IF(G89="-","-",SUM(G85:G87,G89:G92)*'3k_HAP'!$E$8)</f>
        <v>1.0359161650239359</v>
      </c>
      <c r="H93" s="155">
        <f>IF(H89="-","-",SUM(H85:H87,H89:H92)*'3k_HAP'!$E$8)</f>
        <v>1.037787489582934</v>
      </c>
      <c r="I93" s="155">
        <f>IF(I89="-","-",SUM(I85:I87,I89:I92)*'3k_HAP'!$E$8)</f>
        <v>1.0412135262784767</v>
      </c>
      <c r="J93" s="155">
        <f>IF(J89="-","-",SUM(J85:J87,J89:J92)*'3k_HAP'!$E$8)</f>
        <v>1.0468274999554703</v>
      </c>
      <c r="K93" s="155">
        <f>IF(K89="-","-",SUM(K85:K87,K89:K92)*'3k_HAP'!$E$8)</f>
        <v>1.0593804867866372</v>
      </c>
      <c r="L93" s="155">
        <f>IF(L89="-","-",SUM(L85:L87,L89:L92)*'3k_HAP'!$E$8)</f>
        <v>1.0695879823903485</v>
      </c>
      <c r="M93" s="155">
        <f>IF(M89="-","-",SUM(M85:M87,M89:M92)*'3k_HAP'!$E$8)</f>
        <v>1.1162800510905326</v>
      </c>
      <c r="N93" s="155">
        <f>IF(N89="-","-",SUM(N85:N87,N89:N92)*'3k_HAP'!$E$8)</f>
        <v>1.1254794964779731</v>
      </c>
      <c r="O93" s="139"/>
      <c r="P93" s="155">
        <f>IF(P89="-","-",SUM(P85:P87,P89:P92)*'3k_HAP'!$E$8)</f>
        <v>1.1254794964779731</v>
      </c>
      <c r="Q93" s="155">
        <f>IF(Q89="-","-",SUM(Q85:Q87,Q89:Q92)*'3k_HAP'!$E$8)</f>
        <v>1.1642670181826946</v>
      </c>
      <c r="R93" s="155">
        <f>IF(R89="-","-",SUM(R85:R87,R89:R92)*'3k_HAP'!$E$8)</f>
        <v>1.1690441261956976</v>
      </c>
      <c r="S93" s="155">
        <f>IF(S89="-","-",SUM(S85:S87,S89:S92)*'3k_HAP'!$E$8)</f>
        <v>1.2017123266871306</v>
      </c>
      <c r="T93" s="155">
        <f>IF(T89="-","-",SUM(T85:T87,T89:T92)*'3k_HAP'!$E$8)</f>
        <v>1.190847939992006</v>
      </c>
      <c r="U93" s="155" t="str">
        <f>IF(U89="-","-",SUM(U85:U87,U89:U92)*'3k_HAP'!$E$8)</f>
        <v>-</v>
      </c>
      <c r="V93" s="155" t="str">
        <f>IF(V89="-","-",SUM(V85:V87,V89:V92)*'3k_HAP'!$E$8)</f>
        <v>-</v>
      </c>
      <c r="W93" s="155" t="str">
        <f>IF(W89="-","-",SUM(W85:W87,W89:W92)*'3k_HAP'!$E$8)</f>
        <v>-</v>
      </c>
      <c r="X93" s="155" t="str">
        <f>IF(X89="-","-",SUM(X85:X87,X89:X92)*'3k_HAP'!$E$8)</f>
        <v>-</v>
      </c>
      <c r="Y93" s="155" t="str">
        <f>IF(Y89="-","-",SUM(Y85:Y87,Y89:Y92)*'3k_HAP'!$E$8)</f>
        <v>-</v>
      </c>
      <c r="Z93" s="155" t="str">
        <f>IF(Z89="-","-",SUM(Z85:Z87,Z89:Z92)*'3k_HAP'!$E$8)</f>
        <v>-</v>
      </c>
      <c r="AA93" s="138"/>
    </row>
    <row r="94" spans="1:27" s="140" customFormat="1" ht="11.25">
      <c r="A94" s="137">
        <v>11</v>
      </c>
      <c r="B94" s="152" t="s">
        <v>225</v>
      </c>
      <c r="C94" s="152" t="str">
        <f>B94&amp;"_"&amp;D94</f>
        <v>Total_Southern</v>
      </c>
      <c r="D94" s="158" t="s">
        <v>88</v>
      </c>
      <c r="E94" s="154"/>
      <c r="F94" s="139"/>
      <c r="G94" s="155">
        <f t="shared" ref="G94:N94" si="14">IF(G89="-","-",SUM(G85:G93))</f>
        <v>83.543384099177061</v>
      </c>
      <c r="H94" s="155">
        <f t="shared" si="14"/>
        <v>83.673069409051152</v>
      </c>
      <c r="I94" s="155">
        <f t="shared" si="14"/>
        <v>82.778998361909714</v>
      </c>
      <c r="J94" s="155">
        <f t="shared" si="14"/>
        <v>83.168054291531888</v>
      </c>
      <c r="K94" s="155">
        <f t="shared" si="14"/>
        <v>84.51249316943381</v>
      </c>
      <c r="L94" s="155">
        <f t="shared" si="14"/>
        <v>85.219886349328974</v>
      </c>
      <c r="M94" s="155">
        <f t="shared" si="14"/>
        <v>88.16370953613476</v>
      </c>
      <c r="N94" s="155">
        <f t="shared" si="14"/>
        <v>88.801243479674014</v>
      </c>
      <c r="O94" s="139"/>
      <c r="P94" s="155">
        <f t="shared" ref="P94:Z94" si="15">IF(P89="-","-",SUM(P85:P93))</f>
        <v>88.801243479674014</v>
      </c>
      <c r="Q94" s="155">
        <f t="shared" si="15"/>
        <v>92.000270923837689</v>
      </c>
      <c r="R94" s="155">
        <f t="shared" si="15"/>
        <v>92.331330936912025</v>
      </c>
      <c r="S94" s="155">
        <f t="shared" si="15"/>
        <v>96.091781187224697</v>
      </c>
      <c r="T94" s="155">
        <f t="shared" si="15"/>
        <v>95.338864570823645</v>
      </c>
      <c r="U94" s="155" t="str">
        <f t="shared" si="15"/>
        <v>-</v>
      </c>
      <c r="V94" s="155" t="str">
        <f t="shared" si="15"/>
        <v>-</v>
      </c>
      <c r="W94" s="155" t="str">
        <f t="shared" si="15"/>
        <v>-</v>
      </c>
      <c r="X94" s="155" t="str">
        <f t="shared" si="15"/>
        <v>-</v>
      </c>
      <c r="Y94" s="155" t="str">
        <f t="shared" si="15"/>
        <v>-</v>
      </c>
      <c r="Z94" s="155" t="str">
        <f t="shared" si="15"/>
        <v>-</v>
      </c>
      <c r="AA94" s="138"/>
    </row>
    <row r="95" spans="1:27" s="140" customFormat="1" ht="11.25">
      <c r="A95" s="137">
        <v>1</v>
      </c>
      <c r="B95" s="87" t="s">
        <v>155</v>
      </c>
      <c r="C95" s="87" t="s">
        <v>131</v>
      </c>
      <c r="D95" s="157" t="s">
        <v>92</v>
      </c>
      <c r="E95" s="136"/>
      <c r="F95" s="139"/>
      <c r="G95" s="88" t="s">
        <v>132</v>
      </c>
      <c r="H95" s="88" t="s">
        <v>132</v>
      </c>
      <c r="I95" s="88" t="s">
        <v>132</v>
      </c>
      <c r="J95" s="88" t="s">
        <v>132</v>
      </c>
      <c r="K95" s="88" t="s">
        <v>132</v>
      </c>
      <c r="L95" s="88" t="s">
        <v>132</v>
      </c>
      <c r="M95" s="88" t="s">
        <v>132</v>
      </c>
      <c r="N95" s="88" t="s">
        <v>132</v>
      </c>
      <c r="O95" s="139"/>
      <c r="P95" s="88" t="s">
        <v>132</v>
      </c>
      <c r="Q95" s="88" t="s">
        <v>132</v>
      </c>
      <c r="R95" s="88" t="s">
        <v>132</v>
      </c>
      <c r="S95" s="88" t="s">
        <v>132</v>
      </c>
      <c r="T95" s="88" t="s">
        <v>132</v>
      </c>
      <c r="U95" s="88" t="s">
        <v>132</v>
      </c>
      <c r="V95" s="88" t="s">
        <v>132</v>
      </c>
      <c r="W95" s="88" t="s">
        <v>132</v>
      </c>
      <c r="X95" s="88" t="s">
        <v>132</v>
      </c>
      <c r="Y95" s="88" t="s">
        <v>132</v>
      </c>
      <c r="Z95" s="88" t="s">
        <v>132</v>
      </c>
      <c r="AA95" s="138"/>
    </row>
    <row r="96" spans="1:27" s="140" customFormat="1" ht="11.25">
      <c r="A96" s="137">
        <v>2</v>
      </c>
      <c r="B96" s="87" t="s">
        <v>155</v>
      </c>
      <c r="C96" s="87" t="s">
        <v>133</v>
      </c>
      <c r="D96" s="157" t="s">
        <v>92</v>
      </c>
      <c r="E96" s="136"/>
      <c r="F96" s="139"/>
      <c r="G96" s="88" t="s">
        <v>132</v>
      </c>
      <c r="H96" s="88" t="s">
        <v>132</v>
      </c>
      <c r="I96" s="88" t="s">
        <v>132</v>
      </c>
      <c r="J96" s="88" t="s">
        <v>132</v>
      </c>
      <c r="K96" s="88" t="s">
        <v>132</v>
      </c>
      <c r="L96" s="88" t="s">
        <v>132</v>
      </c>
      <c r="M96" s="88" t="s">
        <v>132</v>
      </c>
      <c r="N96" s="88" t="s">
        <v>132</v>
      </c>
      <c r="O96" s="139"/>
      <c r="P96" s="88" t="s">
        <v>132</v>
      </c>
      <c r="Q96" s="88" t="s">
        <v>132</v>
      </c>
      <c r="R96" s="88" t="s">
        <v>132</v>
      </c>
      <c r="S96" s="88" t="s">
        <v>132</v>
      </c>
      <c r="T96" s="88" t="s">
        <v>132</v>
      </c>
      <c r="U96" s="88" t="s">
        <v>132</v>
      </c>
      <c r="V96" s="88" t="s">
        <v>132</v>
      </c>
      <c r="W96" s="88" t="s">
        <v>132</v>
      </c>
      <c r="X96" s="88" t="s">
        <v>132</v>
      </c>
      <c r="Y96" s="88" t="s">
        <v>132</v>
      </c>
      <c r="Z96" s="88" t="s">
        <v>132</v>
      </c>
      <c r="AA96" s="138"/>
    </row>
    <row r="97" spans="1:27" s="140" customFormat="1" ht="12.5" customHeight="1">
      <c r="A97" s="137">
        <v>3</v>
      </c>
      <c r="B97" s="87" t="s">
        <v>220</v>
      </c>
      <c r="C97" s="87" t="s">
        <v>134</v>
      </c>
      <c r="D97" s="157" t="s">
        <v>92</v>
      </c>
      <c r="E97" s="136"/>
      <c r="F97" s="139"/>
      <c r="G97" s="88">
        <f>IF('3c_PC'!G14="-","-",'3c_PC'!G55)</f>
        <v>6.5567588596821027</v>
      </c>
      <c r="H97" s="88">
        <f>IF('3c_PC'!H14="-","-",'3c_PC'!H55)</f>
        <v>6.5567588596821027</v>
      </c>
      <c r="I97" s="88">
        <f>IF('3c_PC'!I14="-","-",'3c_PC'!I55)</f>
        <v>6.6197359495950758</v>
      </c>
      <c r="J97" s="88">
        <f>IF('3c_PC'!J14="-","-",'3c_PC'!J55)</f>
        <v>6.6197359495950758</v>
      </c>
      <c r="K97" s="88">
        <f>IF('3c_PC'!K14="-","-",'3c_PC'!K55)</f>
        <v>6.6995028867368616</v>
      </c>
      <c r="L97" s="88">
        <f>IF('3c_PC'!L14="-","-",'3c_PC'!L55)</f>
        <v>6.6995028867368616</v>
      </c>
      <c r="M97" s="88">
        <f>IF('3c_PC'!M14="-","-",'3c_PC'!M55)</f>
        <v>7.1131218301273513</v>
      </c>
      <c r="N97" s="88">
        <f>IF('3c_PC'!N14="-","-",'3c_PC'!N55)</f>
        <v>7.1131218301273513</v>
      </c>
      <c r="O97" s="139"/>
      <c r="P97" s="88">
        <f>'3c_PC'!P55</f>
        <v>7.1131218301273513</v>
      </c>
      <c r="Q97" s="88">
        <f>'3c_PC'!Q55</f>
        <v>7.2804579515147188</v>
      </c>
      <c r="R97" s="88">
        <f>'3c_PC'!R55</f>
        <v>7.1935840895118579</v>
      </c>
      <c r="S97" s="88">
        <f>'3c_PC'!S55</f>
        <v>7.3593999937099728</v>
      </c>
      <c r="T97" s="88">
        <f>'3c_PC'!T55</f>
        <v>7.0492243060839304</v>
      </c>
      <c r="U97" s="88" t="str">
        <f>'3c_PC'!U55</f>
        <v>-</v>
      </c>
      <c r="V97" s="88" t="str">
        <f>'3c_PC'!V55</f>
        <v>-</v>
      </c>
      <c r="W97" s="88" t="str">
        <f>'3c_PC'!W55</f>
        <v>-</v>
      </c>
      <c r="X97" s="88" t="str">
        <f>'3c_PC'!X55</f>
        <v>-</v>
      </c>
      <c r="Y97" s="88" t="str">
        <f>'3c_PC'!Y55</f>
        <v>-</v>
      </c>
      <c r="Z97" s="88" t="str">
        <f>'3c_PC'!Z55</f>
        <v>-</v>
      </c>
      <c r="AA97" s="138"/>
    </row>
    <row r="98" spans="1:27" s="140" customFormat="1" ht="11.25" customHeight="1">
      <c r="A98" s="137">
        <v>4</v>
      </c>
      <c r="B98" s="87" t="s">
        <v>221</v>
      </c>
      <c r="C98" s="87" t="s">
        <v>135</v>
      </c>
      <c r="D98" s="157" t="s">
        <v>92</v>
      </c>
      <c r="E98" s="136"/>
      <c r="F98" s="139"/>
      <c r="G98" s="88">
        <f>IF('3d_NC-Elec'!H22="-","-",'3d_NC-Elec'!H22)</f>
        <v>17.118500000000001</v>
      </c>
      <c r="H98" s="88">
        <f>IF('3d_NC-Elec'!I22="-","-",'3d_NC-Elec'!I22)</f>
        <v>17.118500000000001</v>
      </c>
      <c r="I98" s="88">
        <f>IF('3d_NC-Elec'!J22="-","-",'3d_NC-Elec'!J22)</f>
        <v>24.9879</v>
      </c>
      <c r="J98" s="88">
        <f>IF('3d_NC-Elec'!K22="-","-",'3d_NC-Elec'!K22)</f>
        <v>24.9879</v>
      </c>
      <c r="K98" s="88">
        <f>IF('3d_NC-Elec'!L22="-","-",'3d_NC-Elec'!L22)</f>
        <v>16.461499999999997</v>
      </c>
      <c r="L98" s="88">
        <f>IF('3d_NC-Elec'!M22="-","-",'3d_NC-Elec'!M22)</f>
        <v>16.461499999999997</v>
      </c>
      <c r="M98" s="88">
        <f>IF('3d_NC-Elec'!N22="-","-",'3d_NC-Elec'!N22)</f>
        <v>16.169499999999999</v>
      </c>
      <c r="N98" s="88">
        <f>IF('3d_NC-Elec'!O22="-","-",'3d_NC-Elec'!O22)</f>
        <v>16.169499999999999</v>
      </c>
      <c r="O98" s="139"/>
      <c r="P98" s="88">
        <f>'3d_NC-Elec'!Q22</f>
        <v>16.169499999999999</v>
      </c>
      <c r="Q98" s="88">
        <f>'3d_NC-Elec'!R22</f>
        <v>16.972500000000004</v>
      </c>
      <c r="R98" s="88">
        <f>'3d_NC-Elec'!S22</f>
        <v>16.972500000000004</v>
      </c>
      <c r="S98" s="88">
        <f>'3d_NC-Elec'!T22</f>
        <v>17.666</v>
      </c>
      <c r="T98" s="88">
        <f>'3d_NC-Elec'!U22</f>
        <v>17.666</v>
      </c>
      <c r="U98" s="88" t="str">
        <f>'3d_NC-Elec'!V22</f>
        <v>-</v>
      </c>
      <c r="V98" s="88" t="str">
        <f>'3d_NC-Elec'!W22</f>
        <v>-</v>
      </c>
      <c r="W98" s="88" t="str">
        <f>'3d_NC-Elec'!X22</f>
        <v>-</v>
      </c>
      <c r="X98" s="88" t="str">
        <f>'3d_NC-Elec'!Y22</f>
        <v>-</v>
      </c>
      <c r="Y98" s="88" t="str">
        <f>'3d_NC-Elec'!Z22</f>
        <v>-</v>
      </c>
      <c r="Z98" s="88" t="str">
        <f>'3d_NC-Elec'!AA22</f>
        <v>-</v>
      </c>
      <c r="AA98" s="138"/>
    </row>
    <row r="99" spans="1:27" s="140" customFormat="1" ht="11.25" customHeight="1">
      <c r="A99" s="137">
        <v>5</v>
      </c>
      <c r="B99" s="87" t="s">
        <v>168</v>
      </c>
      <c r="C99" s="87" t="s">
        <v>136</v>
      </c>
      <c r="D99" s="157" t="s">
        <v>92</v>
      </c>
      <c r="E99" s="136"/>
      <c r="F99" s="139"/>
      <c r="G99" s="88">
        <f>IF('3f_CPIH'!C$16="-","-",'3g_OC_'!$E$7*('3f_CPIH'!C$16/'3f_CPIH'!$G$16))</f>
        <v>38.772147945205475</v>
      </c>
      <c r="H99" s="88">
        <f>IF('3f_CPIH'!D$16="-","-",'3g_OC_'!$E$7*('3f_CPIH'!D$16/'3f_CPIH'!$G$16))</f>
        <v>38.849769863013698</v>
      </c>
      <c r="I99" s="88">
        <f>IF('3f_CPIH'!E$16="-","-",'3g_OC_'!$E$7*('3f_CPIH'!E$16/'3f_CPIH'!$G$16))</f>
        <v>38.966202739726029</v>
      </c>
      <c r="J99" s="88">
        <f>IF('3f_CPIH'!F$16="-","-",'3g_OC_'!$E$7*('3f_CPIH'!F$16/'3f_CPIH'!$G$16))</f>
        <v>39.199068493150683</v>
      </c>
      <c r="K99" s="88">
        <f>IF('3f_CPIH'!G$16="-","-",'3g_OC_'!$E$7*('3f_CPIH'!G$16/'3f_CPIH'!$G$16))</f>
        <v>39.6648</v>
      </c>
      <c r="L99" s="88">
        <f>IF('3f_CPIH'!H$16="-","-",'3g_OC_'!$E$7*('3f_CPIH'!H$16/'3f_CPIH'!$G$16))</f>
        <v>40.169342465753431</v>
      </c>
      <c r="M99" s="88">
        <f>IF('3f_CPIH'!I$16="-","-",'3g_OC_'!$E$7*('3f_CPIH'!I$16/'3f_CPIH'!$G$16))</f>
        <v>40.751506849315064</v>
      </c>
      <c r="N99" s="88">
        <f>IF('3f_CPIH'!J$16="-","-",'3g_OC_'!$E$7*('3f_CPIH'!J$16/'3f_CPIH'!$G$16))</f>
        <v>41.100805479452056</v>
      </c>
      <c r="O99" s="139"/>
      <c r="P99" s="88">
        <f>IF('3f_CPIH'!L$16="-","-",'3g_OC_'!$E$7*('3f_CPIH'!L$16/'3f_CPIH'!$G$16))</f>
        <v>41.100805479452056</v>
      </c>
      <c r="Q99" s="88">
        <f>IF('3f_CPIH'!M$16="-","-",'3g_OC_'!$E$7*('3f_CPIH'!M$16/'3f_CPIH'!$G$16))</f>
        <v>41.566536986301365</v>
      </c>
      <c r="R99" s="88">
        <f>IF('3f_CPIH'!N$16="-","-",'3g_OC_'!$E$7*('3f_CPIH'!N$16/'3f_CPIH'!$G$16))</f>
        <v>41.877024657534243</v>
      </c>
      <c r="S99" s="88">
        <f>IF('3f_CPIH'!O$16="-","-",'3g_OC_'!$E$7*('3f_CPIH'!O$16/'3f_CPIH'!$G$16))</f>
        <v>42.109890410958904</v>
      </c>
      <c r="T99" s="88">
        <f>IF('3f_CPIH'!P$16="-","-",'3g_OC_'!$E$7*('3f_CPIH'!P$16/'3f_CPIH'!$G$16))</f>
        <v>42.226323287671228</v>
      </c>
      <c r="U99" s="88" t="str">
        <f>IF('3f_CPIH'!Q$16="-","-",'3g_OC_'!$E$7*('3f_CPIH'!Q$16/'3f_CPIH'!$G$16))</f>
        <v>-</v>
      </c>
      <c r="V99" s="88" t="str">
        <f>IF('3f_CPIH'!R$16="-","-",'3g_OC_'!$E$7*('3f_CPIH'!R$16/'3f_CPIH'!$G$16))</f>
        <v>-</v>
      </c>
      <c r="W99" s="88" t="str">
        <f>IF('3f_CPIH'!S$16="-","-",'3g_OC_'!$E$7*('3f_CPIH'!S$16/'3f_CPIH'!$G$16))</f>
        <v>-</v>
      </c>
      <c r="X99" s="88" t="str">
        <f>IF('3f_CPIH'!T$16="-","-",'3g_OC_'!$E$7*('3f_CPIH'!T$16/'3f_CPIH'!$G$16))</f>
        <v>-</v>
      </c>
      <c r="Y99" s="88" t="str">
        <f>IF('3f_CPIH'!U$16="-","-",'3g_OC_'!$E$7*('3f_CPIH'!U$16/'3f_CPIH'!$G$16))</f>
        <v>-</v>
      </c>
      <c r="Z99" s="88" t="str">
        <f>IF('3f_CPIH'!V$16="-","-",'3g_OC_'!$E$7*('3f_CPIH'!V$16/'3f_CPIH'!$G$16))</f>
        <v>-</v>
      </c>
      <c r="AA99" s="138"/>
    </row>
    <row r="100" spans="1:27" s="140" customFormat="1" ht="11.25" customHeight="1">
      <c r="A100" s="137">
        <v>6</v>
      </c>
      <c r="B100" s="87" t="s">
        <v>168</v>
      </c>
      <c r="C100" s="87" t="s">
        <v>137</v>
      </c>
      <c r="D100" s="157" t="s">
        <v>92</v>
      </c>
      <c r="E100" s="136"/>
      <c r="F100" s="139"/>
      <c r="G100" s="88" t="s">
        <v>132</v>
      </c>
      <c r="H100" s="88" t="s">
        <v>132</v>
      </c>
      <c r="I100" s="88" t="s">
        <v>132</v>
      </c>
      <c r="J100" s="88" t="s">
        <v>132</v>
      </c>
      <c r="K100" s="88">
        <f>IF('3h_SMNCC'!F$37="-","-",'3h_SMNCC'!F$37)</f>
        <v>0</v>
      </c>
      <c r="L100" s="88">
        <f>IF('3h_SMNCC'!G$37="-","-",'3h_SMNCC'!G$37)</f>
        <v>-0.13106672002308281</v>
      </c>
      <c r="M100" s="88">
        <f>IF('3h_SMNCC'!H$37="-","-",'3h_SMNCC'!H$37)</f>
        <v>1.6490085512788448</v>
      </c>
      <c r="N100" s="88">
        <f>IF('3h_SMNCC'!I$37="-","-",'3h_SMNCC'!I$37)</f>
        <v>1.7011698553751105</v>
      </c>
      <c r="O100" s="139"/>
      <c r="P100" s="88">
        <f>IF('3h_SMNCC'!K$37="-","-",'3h_SMNCC'!K$37)</f>
        <v>1.7011698553751105</v>
      </c>
      <c r="Q100" s="88">
        <f>IF('3h_SMNCC'!L$37="-","-",'3h_SMNCC'!L$37)</f>
        <v>3.37071596157242</v>
      </c>
      <c r="R100" s="88">
        <f>IF('3h_SMNCC'!M$37="-","-",'3h_SMNCC'!M$37)</f>
        <v>3.2761312765157915</v>
      </c>
      <c r="S100" s="88">
        <f>IF('3h_SMNCC'!N$37="-","-",'3h_SMNCC'!N$37)</f>
        <v>4.8946129781636989</v>
      </c>
      <c r="T100" s="88">
        <f>IF('3h_SMNCC'!O$37="-","-",'3h_SMNCC'!O$37)</f>
        <v>4.2887571563853468</v>
      </c>
      <c r="U100" s="88" t="str">
        <f>IF('3h_SMNCC'!P$37="-","-",'3h_SMNCC'!P$37)</f>
        <v>-</v>
      </c>
      <c r="V100" s="88" t="str">
        <f>IF('3h_SMNCC'!Q$37="-","-",'3h_SMNCC'!Q$37)</f>
        <v>-</v>
      </c>
      <c r="W100" s="88" t="str">
        <f>IF('3h_SMNCC'!R$37="-","-",'3h_SMNCC'!R$37)</f>
        <v>-</v>
      </c>
      <c r="X100" s="88" t="str">
        <f>IF('3h_SMNCC'!S$37="-","-",'3h_SMNCC'!S$37)</f>
        <v>-</v>
      </c>
      <c r="Y100" s="88" t="str">
        <f>IF('3h_SMNCC'!T$37="-","-",'3h_SMNCC'!T$37)</f>
        <v>-</v>
      </c>
      <c r="Z100" s="88" t="str">
        <f>IF('3h_SMNCC'!U$37="-","-",'3h_SMNCC'!U$37)</f>
        <v>-</v>
      </c>
      <c r="AA100" s="138"/>
    </row>
    <row r="101" spans="1:27" s="140" customFormat="1" ht="11.25" customHeight="1">
      <c r="A101" s="137">
        <v>7</v>
      </c>
      <c r="B101" s="87" t="s">
        <v>168</v>
      </c>
      <c r="C101" s="87" t="s">
        <v>124</v>
      </c>
      <c r="D101" s="157" t="s">
        <v>92</v>
      </c>
      <c r="E101" s="136"/>
      <c r="F101" s="139"/>
      <c r="G101" s="88">
        <f>IF('3f_CPIH'!C$16="-","-",'3i_PPM'!$G$7*('3f_CPIH'!C$16/'3f_CPIH'!$G$16))</f>
        <v>23.857918590998043</v>
      </c>
      <c r="H101" s="88">
        <f>IF('3f_CPIH'!D$16="-","-",'3i_PPM'!$G$7*('3f_CPIH'!D$16/'3f_CPIH'!$G$16))</f>
        <v>23.905682191780819</v>
      </c>
      <c r="I101" s="88">
        <f>IF('3f_CPIH'!E$16="-","-",'3i_PPM'!$G$7*('3f_CPIH'!E$16/'3f_CPIH'!$G$16))</f>
        <v>23.977327592954992</v>
      </c>
      <c r="J101" s="88">
        <f>IF('3f_CPIH'!F$16="-","-",'3i_PPM'!$G$7*('3f_CPIH'!F$16/'3f_CPIH'!$G$16))</f>
        <v>24.120618395303325</v>
      </c>
      <c r="K101" s="88">
        <f>IF('3f_CPIH'!G$16="-","-",'3i_PPM'!$G$7*('3f_CPIH'!G$16/'3f_CPIH'!$G$16))</f>
        <v>24.4072</v>
      </c>
      <c r="L101" s="88">
        <f>IF('3f_CPIH'!H$16="-","-",'3i_PPM'!$G$7*('3f_CPIH'!H$16/'3f_CPIH'!$G$16))</f>
        <v>24.717663405088064</v>
      </c>
      <c r="M101" s="88">
        <f>IF('3f_CPIH'!I$16="-","-",'3i_PPM'!$G$7*('3f_CPIH'!I$16/'3f_CPIH'!$G$16))</f>
        <v>25.075890410958902</v>
      </c>
      <c r="N101" s="88">
        <f>IF('3f_CPIH'!J$16="-","-",'3i_PPM'!$G$7*('3f_CPIH'!J$16/'3f_CPIH'!$G$16))</f>
        <v>25.290826614481411</v>
      </c>
      <c r="O101" s="139"/>
      <c r="P101" s="88">
        <f>IF('3f_CPIH'!L$16="-","-",'3i_PPM'!$G$7*('3f_CPIH'!L$16/'3f_CPIH'!$G$16))</f>
        <v>25.290826614481411</v>
      </c>
      <c r="Q101" s="88">
        <f>IF('3f_CPIH'!M$16="-","-",'3i_PPM'!$G$7*('3f_CPIH'!M$16/'3f_CPIH'!$G$16))</f>
        <v>25.577408219178082</v>
      </c>
      <c r="R101" s="88">
        <f>IF('3f_CPIH'!N$16="-","-",'3i_PPM'!$G$7*('3f_CPIH'!N$16/'3f_CPIH'!$G$16))</f>
        <v>25.768462622309197</v>
      </c>
      <c r="S101" s="88">
        <f>IF('3f_CPIH'!O$16="-","-",'3i_PPM'!$G$7*('3f_CPIH'!O$16/'3f_CPIH'!$G$16))</f>
        <v>25.911753424657533</v>
      </c>
      <c r="T101" s="88">
        <f>IF('3f_CPIH'!P$16="-","-",'3i_PPM'!$G$7*('3f_CPIH'!P$16/'3f_CPIH'!$G$16))</f>
        <v>25.983398825831699</v>
      </c>
      <c r="U101" s="88" t="str">
        <f>IF('3f_CPIH'!Q$16="-","-",'3i_PPM'!$G$7*('3f_CPIH'!Q$16/'3f_CPIH'!$G$16))</f>
        <v>-</v>
      </c>
      <c r="V101" s="88" t="str">
        <f>IF('3f_CPIH'!R$16="-","-",'3i_PPM'!$G$7*('3f_CPIH'!R$16/'3f_CPIH'!$G$16))</f>
        <v>-</v>
      </c>
      <c r="W101" s="88" t="str">
        <f>IF('3f_CPIH'!S$16="-","-",'3i_PPM'!$G$7*('3f_CPIH'!S$16/'3f_CPIH'!$G$16))</f>
        <v>-</v>
      </c>
      <c r="X101" s="88" t="str">
        <f>IF('3f_CPIH'!T$16="-","-",'3i_PPM'!$G$7*('3f_CPIH'!T$16/'3f_CPIH'!$G$16))</f>
        <v>-</v>
      </c>
      <c r="Y101" s="88" t="str">
        <f>IF('3f_CPIH'!U$16="-","-",'3i_PPM'!$G$7*('3f_CPIH'!U$16/'3f_CPIH'!$G$16))</f>
        <v>-</v>
      </c>
      <c r="Z101" s="88" t="str">
        <f>IF('3f_CPIH'!V$16="-","-",'3i_PPM'!$G$7*('3f_CPIH'!V$16/'3f_CPIH'!$G$16))</f>
        <v>-</v>
      </c>
      <c r="AA101" s="138"/>
    </row>
    <row r="102" spans="1:27" s="140" customFormat="1" ht="11.25" customHeight="1">
      <c r="A102" s="137">
        <v>9</v>
      </c>
      <c r="B102" s="87" t="s">
        <v>138</v>
      </c>
      <c r="C102" s="87" t="s">
        <v>222</v>
      </c>
      <c r="D102" s="157" t="s">
        <v>92</v>
      </c>
      <c r="E102" s="136"/>
      <c r="F102" s="139"/>
      <c r="G102" s="88">
        <f>IF(G97="-","-",SUM(G95:G101)*'3j_EBIT'!$E$7)</f>
        <v>1.6715615422675125</v>
      </c>
      <c r="H102" s="88">
        <f>IF(H97="-","-",SUM(H95:H101)*'3j_EBIT'!$E$7)</f>
        <v>1.6739900089915831</v>
      </c>
      <c r="I102" s="88">
        <f>IF(I97="-","-",SUM(I95:I101)*'3j_EBIT'!$E$7)</f>
        <v>1.8312669885551234</v>
      </c>
      <c r="J102" s="88">
        <f>IF(J97="-","-",SUM(J95:J101)*'3j_EBIT'!$E$7)</f>
        <v>1.8385523887273345</v>
      </c>
      <c r="K102" s="88">
        <f>IF(K97="-","-",SUM(K95:K101)*'3j_EBIT'!$E$7)</f>
        <v>1.6895287999103195</v>
      </c>
      <c r="L102" s="88">
        <f>IF(L97="-","-",SUM(L95:L101)*'3j_EBIT'!$E$7)</f>
        <v>1.7027753333833706</v>
      </c>
      <c r="M102" s="88">
        <f>IF(M97="-","-",SUM(M95:M101)*'3j_EBIT'!$E$7)</f>
        <v>1.7578208473640613</v>
      </c>
      <c r="N102" s="88">
        <f>IF(N97="-","-",SUM(N95:N101)*'3j_EBIT'!$E$7)</f>
        <v>1.769759207760115</v>
      </c>
      <c r="O102" s="139"/>
      <c r="P102" s="88">
        <f>IF(P97="-","-",SUM(P95:P101)*'3j_EBIT'!$E$7)</f>
        <v>1.769759207760115</v>
      </c>
      <c r="Q102" s="88">
        <f>IF(Q97="-","-",SUM(Q95:Q101)*'3j_EBIT'!$E$7)</f>
        <v>1.8354592470883977</v>
      </c>
      <c r="R102" s="88">
        <f>IF(R97="-","-",SUM(R95:R101)*'3j_EBIT'!$E$7)</f>
        <v>1.8416586248452316</v>
      </c>
      <c r="S102" s="88">
        <f>IF(S97="-","-",SUM(S95:S101)*'3j_EBIT'!$E$7)</f>
        <v>1.8969340090474682</v>
      </c>
      <c r="T102" s="88">
        <f>IF(T97="-","-",SUM(T95:T101)*'3j_EBIT'!$E$7)</f>
        <v>1.8828350108594296</v>
      </c>
      <c r="U102" s="88" t="str">
        <f>IF(U97="-","-",SUM(U95:U101)*'3j_EBIT'!$E$7)</f>
        <v>-</v>
      </c>
      <c r="V102" s="88" t="str">
        <f>IF(V97="-","-",SUM(V95:V101)*'3j_EBIT'!$E$7)</f>
        <v>-</v>
      </c>
      <c r="W102" s="88" t="str">
        <f>IF(W97="-","-",SUM(W95:W101)*'3j_EBIT'!$E$7)</f>
        <v>-</v>
      </c>
      <c r="X102" s="88" t="str">
        <f>IF(X97="-","-",SUM(X95:X101)*'3j_EBIT'!$E$7)</f>
        <v>-</v>
      </c>
      <c r="Y102" s="88" t="str">
        <f>IF(Y97="-","-",SUM(Y95:Y101)*'3j_EBIT'!$E$7)</f>
        <v>-</v>
      </c>
      <c r="Z102" s="88" t="str">
        <f>IF(Z97="-","-",SUM(Z95:Z101)*'3j_EBIT'!$E$7)</f>
        <v>-</v>
      </c>
      <c r="AA102" s="138"/>
    </row>
    <row r="103" spans="1:27" s="140" customFormat="1" ht="11.25">
      <c r="A103" s="137">
        <v>10</v>
      </c>
      <c r="B103" s="87" t="s">
        <v>223</v>
      </c>
      <c r="C103" s="151" t="s">
        <v>224</v>
      </c>
      <c r="D103" s="157" t="s">
        <v>92</v>
      </c>
      <c r="E103" s="150"/>
      <c r="F103" s="139"/>
      <c r="G103" s="88">
        <f>IF(G99="-","-",SUM(G95:G97,G99:G102)*'3k_HAP'!$E$8)</f>
        <v>1.0374376431615</v>
      </c>
      <c r="H103" s="88">
        <f>IF(H99="-","-",SUM(H95:H97,H99:H102)*'3k_HAP'!$E$8)</f>
        <v>1.0393089677204979</v>
      </c>
      <c r="I103" s="88">
        <f>IF(I99="-","-",SUM(I95:I97,I99:I102)*'3k_HAP'!$E$8)</f>
        <v>1.0452873616182399</v>
      </c>
      <c r="J103" s="88">
        <f>IF(J99="-","-",SUM(J95:J97,J99:J102)*'3k_HAP'!$E$8)</f>
        <v>1.0509013352952334</v>
      </c>
      <c r="K103" s="88">
        <f>IF(K99="-","-",SUM(K95:K97,K99:K102)*'3k_HAP'!$E$8)</f>
        <v>1.0609019649242013</v>
      </c>
      <c r="L103" s="88">
        <f>IF(L99="-","-",SUM(L95:L97,L99:L102)*'3k_HAP'!$E$8)</f>
        <v>1.0711094605279126</v>
      </c>
      <c r="M103" s="88">
        <f>IF(M99="-","-",SUM(M95:M97,M99:M102)*'3k_HAP'!$E$8)</f>
        <v>1.1178015292280965</v>
      </c>
      <c r="N103" s="88">
        <f>IF(N99="-","-",SUM(N95:N97,N99:N102)*'3k_HAP'!$E$8)</f>
        <v>1.1270009746155372</v>
      </c>
      <c r="O103" s="139"/>
      <c r="P103" s="88">
        <f>IF(P99="-","-",SUM(P95:P97,P99:P102)*'3k_HAP'!$E$8)</f>
        <v>1.1270009746155372</v>
      </c>
      <c r="Q103" s="88">
        <f>IF(Q99="-","-",SUM(Q95:Q97,Q99:Q102)*'3k_HAP'!$E$8)</f>
        <v>1.1658712978515546</v>
      </c>
      <c r="R103" s="88">
        <f>IF(R99="-","-",SUM(R95:R97,R99:R102)*'3k_HAP'!$E$8)</f>
        <v>1.1706484058645579</v>
      </c>
      <c r="S103" s="88">
        <f>IF(S99="-","-",SUM(S95:S97,S99:S102)*'3k_HAP'!$E$8)</f>
        <v>1.2030889021449267</v>
      </c>
      <c r="T103" s="88">
        <f>IF(T99="-","-",SUM(T95:T97,T99:T102)*'3k_HAP'!$E$8)</f>
        <v>1.1922245154498019</v>
      </c>
      <c r="U103" s="88" t="str">
        <f>IF(U99="-","-",SUM(U95:U97,U99:U102)*'3k_HAP'!$E$8)</f>
        <v>-</v>
      </c>
      <c r="V103" s="88" t="str">
        <f>IF(V99="-","-",SUM(V95:V97,V99:V102)*'3k_HAP'!$E$8)</f>
        <v>-</v>
      </c>
      <c r="W103" s="88" t="str">
        <f>IF(W99="-","-",SUM(W95:W97,W99:W102)*'3k_HAP'!$E$8)</f>
        <v>-</v>
      </c>
      <c r="X103" s="88" t="str">
        <f>IF(X99="-","-",SUM(X95:X97,X99:X102)*'3k_HAP'!$E$8)</f>
        <v>-</v>
      </c>
      <c r="Y103" s="88" t="str">
        <f>IF(Y99="-","-",SUM(Y95:Y97,Y99:Y102)*'3k_HAP'!$E$8)</f>
        <v>-</v>
      </c>
      <c r="Z103" s="88" t="str">
        <f>IF(Z99="-","-",SUM(Z95:Z97,Z99:Z102)*'3k_HAP'!$E$8)</f>
        <v>-</v>
      </c>
      <c r="AA103" s="138"/>
    </row>
    <row r="104" spans="1:27" s="140" customFormat="1" ht="11.25">
      <c r="A104" s="137">
        <v>11</v>
      </c>
      <c r="B104" s="87" t="s">
        <v>225</v>
      </c>
      <c r="C104" s="87" t="str">
        <f>B104&amp;"_"&amp;D104</f>
        <v>Total_South East</v>
      </c>
      <c r="D104" s="157" t="s">
        <v>92</v>
      </c>
      <c r="E104" s="136"/>
      <c r="F104" s="139"/>
      <c r="G104" s="88">
        <f t="shared" ref="G104:N104" si="16">IF(G99="-","-",SUM(G95:G103))</f>
        <v>89.014324581314625</v>
      </c>
      <c r="H104" s="88">
        <f t="shared" si="16"/>
        <v>89.144009891188702</v>
      </c>
      <c r="I104" s="88">
        <f t="shared" si="16"/>
        <v>97.427720632449464</v>
      </c>
      <c r="J104" s="88">
        <f t="shared" si="16"/>
        <v>97.816776562071652</v>
      </c>
      <c r="K104" s="88">
        <f t="shared" si="16"/>
        <v>89.983433651571374</v>
      </c>
      <c r="L104" s="88">
        <f t="shared" si="16"/>
        <v>90.690826831466552</v>
      </c>
      <c r="M104" s="88">
        <f t="shared" si="16"/>
        <v>93.634650018272325</v>
      </c>
      <c r="N104" s="88">
        <f t="shared" si="16"/>
        <v>94.272183961811578</v>
      </c>
      <c r="O104" s="139"/>
      <c r="P104" s="88">
        <f t="shared" ref="P104:Z104" si="17">IF(P99="-","-",SUM(P95:P103))</f>
        <v>94.272183961811578</v>
      </c>
      <c r="Q104" s="88">
        <f t="shared" si="17"/>
        <v>97.768949663506532</v>
      </c>
      <c r="R104" s="88">
        <f t="shared" si="17"/>
        <v>98.100009676580896</v>
      </c>
      <c r="S104" s="88">
        <f t="shared" si="17"/>
        <v>101.0416797186825</v>
      </c>
      <c r="T104" s="88">
        <f t="shared" si="17"/>
        <v>100.28876310228144</v>
      </c>
      <c r="U104" s="88" t="str">
        <f t="shared" si="17"/>
        <v>-</v>
      </c>
      <c r="V104" s="88" t="str">
        <f t="shared" si="17"/>
        <v>-</v>
      </c>
      <c r="W104" s="88" t="str">
        <f t="shared" si="17"/>
        <v>-</v>
      </c>
      <c r="X104" s="88" t="str">
        <f t="shared" si="17"/>
        <v>-</v>
      </c>
      <c r="Y104" s="88" t="str">
        <f t="shared" si="17"/>
        <v>-</v>
      </c>
      <c r="Z104" s="88" t="str">
        <f t="shared" si="17"/>
        <v>-</v>
      </c>
      <c r="AA104" s="138"/>
    </row>
    <row r="105" spans="1:27" s="140" customFormat="1" ht="11.25">
      <c r="A105" s="137">
        <v>1</v>
      </c>
      <c r="B105" s="152" t="s">
        <v>155</v>
      </c>
      <c r="C105" s="152" t="s">
        <v>131</v>
      </c>
      <c r="D105" s="158" t="s">
        <v>97</v>
      </c>
      <c r="E105" s="154"/>
      <c r="F105" s="139"/>
      <c r="G105" s="155" t="s">
        <v>132</v>
      </c>
      <c r="H105" s="155" t="s">
        <v>132</v>
      </c>
      <c r="I105" s="155" t="s">
        <v>132</v>
      </c>
      <c r="J105" s="155" t="s">
        <v>132</v>
      </c>
      <c r="K105" s="155" t="s">
        <v>132</v>
      </c>
      <c r="L105" s="155" t="s">
        <v>132</v>
      </c>
      <c r="M105" s="155" t="s">
        <v>132</v>
      </c>
      <c r="N105" s="155" t="s">
        <v>132</v>
      </c>
      <c r="O105" s="139"/>
      <c r="P105" s="155" t="s">
        <v>132</v>
      </c>
      <c r="Q105" s="155" t="s">
        <v>132</v>
      </c>
      <c r="R105" s="155" t="s">
        <v>132</v>
      </c>
      <c r="S105" s="155" t="s">
        <v>132</v>
      </c>
      <c r="T105" s="155" t="s">
        <v>132</v>
      </c>
      <c r="U105" s="155" t="s">
        <v>132</v>
      </c>
      <c r="V105" s="155" t="s">
        <v>132</v>
      </c>
      <c r="W105" s="155" t="s">
        <v>132</v>
      </c>
      <c r="X105" s="155" t="s">
        <v>132</v>
      </c>
      <c r="Y105" s="155" t="s">
        <v>132</v>
      </c>
      <c r="Z105" s="155" t="s">
        <v>132</v>
      </c>
      <c r="AA105" s="138"/>
    </row>
    <row r="106" spans="1:27" s="140" customFormat="1" ht="11.25">
      <c r="A106" s="137">
        <v>2</v>
      </c>
      <c r="B106" s="152" t="s">
        <v>155</v>
      </c>
      <c r="C106" s="152" t="s">
        <v>133</v>
      </c>
      <c r="D106" s="158" t="s">
        <v>97</v>
      </c>
      <c r="E106" s="154"/>
      <c r="F106" s="139"/>
      <c r="G106" s="155" t="s">
        <v>132</v>
      </c>
      <c r="H106" s="155" t="s">
        <v>132</v>
      </c>
      <c r="I106" s="155" t="s">
        <v>132</v>
      </c>
      <c r="J106" s="155" t="s">
        <v>132</v>
      </c>
      <c r="K106" s="155" t="s">
        <v>132</v>
      </c>
      <c r="L106" s="155" t="s">
        <v>132</v>
      </c>
      <c r="M106" s="155" t="s">
        <v>132</v>
      </c>
      <c r="N106" s="155" t="s">
        <v>132</v>
      </c>
      <c r="O106" s="139"/>
      <c r="P106" s="155" t="s">
        <v>132</v>
      </c>
      <c r="Q106" s="155" t="s">
        <v>132</v>
      </c>
      <c r="R106" s="155" t="s">
        <v>132</v>
      </c>
      <c r="S106" s="155" t="s">
        <v>132</v>
      </c>
      <c r="T106" s="155" t="s">
        <v>132</v>
      </c>
      <c r="U106" s="155" t="s">
        <v>132</v>
      </c>
      <c r="V106" s="155" t="s">
        <v>132</v>
      </c>
      <c r="W106" s="155" t="s">
        <v>132</v>
      </c>
      <c r="X106" s="155" t="s">
        <v>132</v>
      </c>
      <c r="Y106" s="155" t="s">
        <v>132</v>
      </c>
      <c r="Z106" s="155" t="s">
        <v>132</v>
      </c>
      <c r="AA106" s="138"/>
    </row>
    <row r="107" spans="1:27" s="140" customFormat="1" ht="11.25" customHeight="1">
      <c r="A107" s="137">
        <v>3</v>
      </c>
      <c r="B107" s="152" t="s">
        <v>220</v>
      </c>
      <c r="C107" s="152" t="s">
        <v>134</v>
      </c>
      <c r="D107" s="158" t="s">
        <v>97</v>
      </c>
      <c r="E107" s="154"/>
      <c r="F107" s="139"/>
      <c r="G107" s="155">
        <f>IF('3c_PC'!G14="-","-",'3c_PC'!G55)</f>
        <v>6.5567588596821027</v>
      </c>
      <c r="H107" s="155">
        <f>IF('3c_PC'!H14="-","-",'3c_PC'!H55)</f>
        <v>6.5567588596821027</v>
      </c>
      <c r="I107" s="155">
        <f>IF('3c_PC'!I14="-","-",'3c_PC'!I55)</f>
        <v>6.6197359495950758</v>
      </c>
      <c r="J107" s="155">
        <f>IF('3c_PC'!J14="-","-",'3c_PC'!J55)</f>
        <v>6.6197359495950758</v>
      </c>
      <c r="K107" s="155">
        <f>IF('3c_PC'!K14="-","-",'3c_PC'!K55)</f>
        <v>6.6995028867368616</v>
      </c>
      <c r="L107" s="155">
        <f>IF('3c_PC'!L14="-","-",'3c_PC'!L55)</f>
        <v>6.6995028867368616</v>
      </c>
      <c r="M107" s="155">
        <f>IF('3c_PC'!M14="-","-",'3c_PC'!M55)</f>
        <v>7.1131218301273513</v>
      </c>
      <c r="N107" s="155">
        <f>IF('3c_PC'!N14="-","-",'3c_PC'!N55)</f>
        <v>7.1131218301273513</v>
      </c>
      <c r="O107" s="139"/>
      <c r="P107" s="155">
        <f>'3c_PC'!P55</f>
        <v>7.1131218301273513</v>
      </c>
      <c r="Q107" s="155">
        <f>'3c_PC'!Q55</f>
        <v>7.2804579515147188</v>
      </c>
      <c r="R107" s="155">
        <f>'3c_PC'!R55</f>
        <v>7.1935840895118579</v>
      </c>
      <c r="S107" s="155">
        <f>'3c_PC'!S55</f>
        <v>7.3593999937099728</v>
      </c>
      <c r="T107" s="155">
        <f>'3c_PC'!T55</f>
        <v>7.0492243060839304</v>
      </c>
      <c r="U107" s="155" t="str">
        <f>'3c_PC'!U55</f>
        <v>-</v>
      </c>
      <c r="V107" s="155" t="str">
        <f>'3c_PC'!V55</f>
        <v>-</v>
      </c>
      <c r="W107" s="155" t="str">
        <f>'3c_PC'!W55</f>
        <v>-</v>
      </c>
      <c r="X107" s="155" t="str">
        <f>'3c_PC'!X55</f>
        <v>-</v>
      </c>
      <c r="Y107" s="155" t="str">
        <f>'3c_PC'!Y55</f>
        <v>-</v>
      </c>
      <c r="Z107" s="155" t="str">
        <f>'3c_PC'!Z55</f>
        <v>-</v>
      </c>
      <c r="AA107" s="138"/>
    </row>
    <row r="108" spans="1:27" s="140" customFormat="1" ht="11.25" customHeight="1">
      <c r="A108" s="137">
        <v>4</v>
      </c>
      <c r="B108" s="152" t="s">
        <v>221</v>
      </c>
      <c r="C108" s="152" t="s">
        <v>135</v>
      </c>
      <c r="D108" s="158" t="s">
        <v>97</v>
      </c>
      <c r="E108" s="154"/>
      <c r="F108" s="139"/>
      <c r="G108" s="155">
        <f>IF('3d_NC-Elec'!H23="-","-",'3d_NC-Elec'!H23)</f>
        <v>14.490500000000003</v>
      </c>
      <c r="H108" s="155">
        <f>IF('3d_NC-Elec'!I23="-","-",'3d_NC-Elec'!I23)</f>
        <v>14.490500000000003</v>
      </c>
      <c r="I108" s="155">
        <f>IF('3d_NC-Elec'!J23="-","-",'3d_NC-Elec'!J23)</f>
        <v>20.293999999999997</v>
      </c>
      <c r="J108" s="155">
        <f>IF('3d_NC-Elec'!K23="-","-",'3d_NC-Elec'!K23)</f>
        <v>20.293999999999997</v>
      </c>
      <c r="K108" s="155">
        <f>IF('3d_NC-Elec'!L23="-","-",'3d_NC-Elec'!L23)</f>
        <v>16.206000000000003</v>
      </c>
      <c r="L108" s="155">
        <f>IF('3d_NC-Elec'!M23="-","-",'3d_NC-Elec'!M23)</f>
        <v>16.206000000000003</v>
      </c>
      <c r="M108" s="155">
        <f>IF('3d_NC-Elec'!N23="-","-",'3d_NC-Elec'!N23)</f>
        <v>16.716999999999999</v>
      </c>
      <c r="N108" s="155">
        <f>IF('3d_NC-Elec'!O23="-","-",'3d_NC-Elec'!O23)</f>
        <v>16.716999999999999</v>
      </c>
      <c r="O108" s="139"/>
      <c r="P108" s="155">
        <f>'3d_NC-Elec'!Q23</f>
        <v>16.716999999999999</v>
      </c>
      <c r="Q108" s="155">
        <f>'3d_NC-Elec'!R23</f>
        <v>15.9505</v>
      </c>
      <c r="R108" s="155">
        <f>'3d_NC-Elec'!S23</f>
        <v>15.9505</v>
      </c>
      <c r="S108" s="155">
        <f>'3d_NC-Elec'!T23</f>
        <v>16.023499999999999</v>
      </c>
      <c r="T108" s="155">
        <f>'3d_NC-Elec'!U23</f>
        <v>16.023499999999999</v>
      </c>
      <c r="U108" s="155" t="str">
        <f>'3d_NC-Elec'!V23</f>
        <v>-</v>
      </c>
      <c r="V108" s="155" t="str">
        <f>'3d_NC-Elec'!W23</f>
        <v>-</v>
      </c>
      <c r="W108" s="155" t="str">
        <f>'3d_NC-Elec'!X23</f>
        <v>-</v>
      </c>
      <c r="X108" s="155" t="str">
        <f>'3d_NC-Elec'!Y23</f>
        <v>-</v>
      </c>
      <c r="Y108" s="155" t="str">
        <f>'3d_NC-Elec'!Z23</f>
        <v>-</v>
      </c>
      <c r="Z108" s="155" t="str">
        <f>'3d_NC-Elec'!AA23</f>
        <v>-</v>
      </c>
      <c r="AA108" s="138"/>
    </row>
    <row r="109" spans="1:27" s="140" customFormat="1" ht="12.5" customHeight="1">
      <c r="A109" s="137">
        <v>5</v>
      </c>
      <c r="B109" s="152" t="s">
        <v>168</v>
      </c>
      <c r="C109" s="152" t="s">
        <v>136</v>
      </c>
      <c r="D109" s="158" t="s">
        <v>97</v>
      </c>
      <c r="E109" s="154"/>
      <c r="F109" s="139"/>
      <c r="G109" s="155">
        <f>IF('3f_CPIH'!C$16="-","-",'3g_OC_'!$E$7*('3f_CPIH'!C$16/'3f_CPIH'!$G$16))</f>
        <v>38.772147945205475</v>
      </c>
      <c r="H109" s="155">
        <f>IF('3f_CPIH'!D$16="-","-",'3g_OC_'!$E$7*('3f_CPIH'!D$16/'3f_CPIH'!$G$16))</f>
        <v>38.849769863013698</v>
      </c>
      <c r="I109" s="155">
        <f>IF('3f_CPIH'!E$16="-","-",'3g_OC_'!$E$7*('3f_CPIH'!E$16/'3f_CPIH'!$G$16))</f>
        <v>38.966202739726029</v>
      </c>
      <c r="J109" s="155">
        <f>IF('3f_CPIH'!F$16="-","-",'3g_OC_'!$E$7*('3f_CPIH'!F$16/'3f_CPIH'!$G$16))</f>
        <v>39.199068493150683</v>
      </c>
      <c r="K109" s="155">
        <f>IF('3f_CPIH'!G$16="-","-",'3g_OC_'!$E$7*('3f_CPIH'!G$16/'3f_CPIH'!$G$16))</f>
        <v>39.6648</v>
      </c>
      <c r="L109" s="155">
        <f>IF('3f_CPIH'!H$16="-","-",'3g_OC_'!$E$7*('3f_CPIH'!H$16/'3f_CPIH'!$G$16))</f>
        <v>40.169342465753431</v>
      </c>
      <c r="M109" s="155">
        <f>IF('3f_CPIH'!I$16="-","-",'3g_OC_'!$E$7*('3f_CPIH'!I$16/'3f_CPIH'!$G$16))</f>
        <v>40.751506849315064</v>
      </c>
      <c r="N109" s="155">
        <f>IF('3f_CPIH'!J$16="-","-",'3g_OC_'!$E$7*('3f_CPIH'!J$16/'3f_CPIH'!$G$16))</f>
        <v>41.100805479452056</v>
      </c>
      <c r="O109" s="139"/>
      <c r="P109" s="155">
        <f>IF('3f_CPIH'!L$16="-","-",'3g_OC_'!$E$7*('3f_CPIH'!L$16/'3f_CPIH'!$G$16))</f>
        <v>41.100805479452056</v>
      </c>
      <c r="Q109" s="155">
        <f>IF('3f_CPIH'!M$16="-","-",'3g_OC_'!$E$7*('3f_CPIH'!M$16/'3f_CPIH'!$G$16))</f>
        <v>41.566536986301365</v>
      </c>
      <c r="R109" s="155">
        <f>IF('3f_CPIH'!N$16="-","-",'3g_OC_'!$E$7*('3f_CPIH'!N$16/'3f_CPIH'!$G$16))</f>
        <v>41.877024657534243</v>
      </c>
      <c r="S109" s="155">
        <f>IF('3f_CPIH'!O$16="-","-",'3g_OC_'!$E$7*('3f_CPIH'!O$16/'3f_CPIH'!$G$16))</f>
        <v>42.109890410958904</v>
      </c>
      <c r="T109" s="155">
        <f>IF('3f_CPIH'!P$16="-","-",'3g_OC_'!$E$7*('3f_CPIH'!P$16/'3f_CPIH'!$G$16))</f>
        <v>42.226323287671228</v>
      </c>
      <c r="U109" s="155" t="str">
        <f>IF('3f_CPIH'!Q$16="-","-",'3g_OC_'!$E$7*('3f_CPIH'!Q$16/'3f_CPIH'!$G$16))</f>
        <v>-</v>
      </c>
      <c r="V109" s="155" t="str">
        <f>IF('3f_CPIH'!R$16="-","-",'3g_OC_'!$E$7*('3f_CPIH'!R$16/'3f_CPIH'!$G$16))</f>
        <v>-</v>
      </c>
      <c r="W109" s="155" t="str">
        <f>IF('3f_CPIH'!S$16="-","-",'3g_OC_'!$E$7*('3f_CPIH'!S$16/'3f_CPIH'!$G$16))</f>
        <v>-</v>
      </c>
      <c r="X109" s="155" t="str">
        <f>IF('3f_CPIH'!T$16="-","-",'3g_OC_'!$E$7*('3f_CPIH'!T$16/'3f_CPIH'!$G$16))</f>
        <v>-</v>
      </c>
      <c r="Y109" s="155" t="str">
        <f>IF('3f_CPIH'!U$16="-","-",'3g_OC_'!$E$7*('3f_CPIH'!U$16/'3f_CPIH'!$G$16))</f>
        <v>-</v>
      </c>
      <c r="Z109" s="155" t="str">
        <f>IF('3f_CPIH'!V$16="-","-",'3g_OC_'!$E$7*('3f_CPIH'!V$16/'3f_CPIH'!$G$16))</f>
        <v>-</v>
      </c>
      <c r="AA109" s="138"/>
    </row>
    <row r="110" spans="1:27" s="140" customFormat="1" ht="11.25" customHeight="1">
      <c r="A110" s="137">
        <v>6</v>
      </c>
      <c r="B110" s="152" t="s">
        <v>168</v>
      </c>
      <c r="C110" s="152" t="s">
        <v>137</v>
      </c>
      <c r="D110" s="158" t="s">
        <v>97</v>
      </c>
      <c r="E110" s="154"/>
      <c r="F110" s="139"/>
      <c r="G110" s="155" t="s">
        <v>132</v>
      </c>
      <c r="H110" s="155" t="s">
        <v>132</v>
      </c>
      <c r="I110" s="155" t="s">
        <v>132</v>
      </c>
      <c r="J110" s="155" t="s">
        <v>132</v>
      </c>
      <c r="K110" s="155">
        <f>IF('3h_SMNCC'!F$37="-","-",'3h_SMNCC'!F$37)</f>
        <v>0</v>
      </c>
      <c r="L110" s="155">
        <f>IF('3h_SMNCC'!G$37="-","-",'3h_SMNCC'!G$37)</f>
        <v>-0.13106672002308281</v>
      </c>
      <c r="M110" s="155">
        <f>IF('3h_SMNCC'!H$37="-","-",'3h_SMNCC'!H$37)</f>
        <v>1.6490085512788448</v>
      </c>
      <c r="N110" s="155">
        <f>IF('3h_SMNCC'!I$37="-","-",'3h_SMNCC'!I$37)</f>
        <v>1.7011698553751105</v>
      </c>
      <c r="O110" s="139"/>
      <c r="P110" s="155">
        <f>IF('3h_SMNCC'!K$37="-","-",'3h_SMNCC'!K$37)</f>
        <v>1.7011698553751105</v>
      </c>
      <c r="Q110" s="155">
        <f>IF('3h_SMNCC'!L$37="-","-",'3h_SMNCC'!L$37)</f>
        <v>3.37071596157242</v>
      </c>
      <c r="R110" s="155">
        <f>IF('3h_SMNCC'!M$37="-","-",'3h_SMNCC'!M$37)</f>
        <v>3.2761312765157915</v>
      </c>
      <c r="S110" s="155">
        <f>IF('3h_SMNCC'!N$37="-","-",'3h_SMNCC'!N$37)</f>
        <v>4.8946129781636989</v>
      </c>
      <c r="T110" s="155">
        <f>IF('3h_SMNCC'!O$37="-","-",'3h_SMNCC'!O$37)</f>
        <v>4.2887571563853468</v>
      </c>
      <c r="U110" s="155" t="str">
        <f>IF('3h_SMNCC'!P$37="-","-",'3h_SMNCC'!P$37)</f>
        <v>-</v>
      </c>
      <c r="V110" s="155" t="str">
        <f>IF('3h_SMNCC'!Q$37="-","-",'3h_SMNCC'!Q$37)</f>
        <v>-</v>
      </c>
      <c r="W110" s="155" t="str">
        <f>IF('3h_SMNCC'!R$37="-","-",'3h_SMNCC'!R$37)</f>
        <v>-</v>
      </c>
      <c r="X110" s="155" t="str">
        <f>IF('3h_SMNCC'!S$37="-","-",'3h_SMNCC'!S$37)</f>
        <v>-</v>
      </c>
      <c r="Y110" s="155" t="str">
        <f>IF('3h_SMNCC'!T$37="-","-",'3h_SMNCC'!T$37)</f>
        <v>-</v>
      </c>
      <c r="Z110" s="155" t="str">
        <f>IF('3h_SMNCC'!U$37="-","-",'3h_SMNCC'!U$37)</f>
        <v>-</v>
      </c>
      <c r="AA110" s="138"/>
    </row>
    <row r="111" spans="1:27" s="140" customFormat="1" ht="11.25" customHeight="1">
      <c r="A111" s="137">
        <v>7</v>
      </c>
      <c r="B111" s="152" t="s">
        <v>168</v>
      </c>
      <c r="C111" s="152" t="s">
        <v>124</v>
      </c>
      <c r="D111" s="158" t="s">
        <v>97</v>
      </c>
      <c r="E111" s="154"/>
      <c r="F111" s="139"/>
      <c r="G111" s="155">
        <f>IF('3f_CPIH'!C$16="-","-",'3i_PPM'!$G$7*('3f_CPIH'!C$16/'3f_CPIH'!$G$16))</f>
        <v>23.857918590998043</v>
      </c>
      <c r="H111" s="155">
        <f>IF('3f_CPIH'!D$16="-","-",'3i_PPM'!$G$7*('3f_CPIH'!D$16/'3f_CPIH'!$G$16))</f>
        <v>23.905682191780819</v>
      </c>
      <c r="I111" s="155">
        <f>IF('3f_CPIH'!E$16="-","-",'3i_PPM'!$G$7*('3f_CPIH'!E$16/'3f_CPIH'!$G$16))</f>
        <v>23.977327592954992</v>
      </c>
      <c r="J111" s="155">
        <f>IF('3f_CPIH'!F$16="-","-",'3i_PPM'!$G$7*('3f_CPIH'!F$16/'3f_CPIH'!$G$16))</f>
        <v>24.120618395303325</v>
      </c>
      <c r="K111" s="155">
        <f>IF('3f_CPIH'!G$16="-","-",'3i_PPM'!$G$7*('3f_CPIH'!G$16/'3f_CPIH'!$G$16))</f>
        <v>24.4072</v>
      </c>
      <c r="L111" s="155">
        <f>IF('3f_CPIH'!H$16="-","-",'3i_PPM'!$G$7*('3f_CPIH'!H$16/'3f_CPIH'!$G$16))</f>
        <v>24.717663405088064</v>
      </c>
      <c r="M111" s="155">
        <f>IF('3f_CPIH'!I$16="-","-",'3i_PPM'!$G$7*('3f_CPIH'!I$16/'3f_CPIH'!$G$16))</f>
        <v>25.075890410958902</v>
      </c>
      <c r="N111" s="155">
        <f>IF('3f_CPIH'!J$16="-","-",'3i_PPM'!$G$7*('3f_CPIH'!J$16/'3f_CPIH'!$G$16))</f>
        <v>25.290826614481411</v>
      </c>
      <c r="O111" s="139"/>
      <c r="P111" s="155">
        <f>IF('3f_CPIH'!L$16="-","-",'3i_PPM'!$G$7*('3f_CPIH'!L$16/'3f_CPIH'!$G$16))</f>
        <v>25.290826614481411</v>
      </c>
      <c r="Q111" s="155">
        <f>IF('3f_CPIH'!M$16="-","-",'3i_PPM'!$G$7*('3f_CPIH'!M$16/'3f_CPIH'!$G$16))</f>
        <v>25.577408219178082</v>
      </c>
      <c r="R111" s="155">
        <f>IF('3f_CPIH'!N$16="-","-",'3i_PPM'!$G$7*('3f_CPIH'!N$16/'3f_CPIH'!$G$16))</f>
        <v>25.768462622309197</v>
      </c>
      <c r="S111" s="155">
        <f>IF('3f_CPIH'!O$16="-","-",'3i_PPM'!$G$7*('3f_CPIH'!O$16/'3f_CPIH'!$G$16))</f>
        <v>25.911753424657533</v>
      </c>
      <c r="T111" s="155">
        <f>IF('3f_CPIH'!P$16="-","-",'3i_PPM'!$G$7*('3f_CPIH'!P$16/'3f_CPIH'!$G$16))</f>
        <v>25.983398825831699</v>
      </c>
      <c r="U111" s="155" t="str">
        <f>IF('3f_CPIH'!Q$16="-","-",'3i_PPM'!$G$7*('3f_CPIH'!Q$16/'3f_CPIH'!$G$16))</f>
        <v>-</v>
      </c>
      <c r="V111" s="155" t="str">
        <f>IF('3f_CPIH'!R$16="-","-",'3i_PPM'!$G$7*('3f_CPIH'!R$16/'3f_CPIH'!$G$16))</f>
        <v>-</v>
      </c>
      <c r="W111" s="155" t="str">
        <f>IF('3f_CPIH'!S$16="-","-",'3i_PPM'!$G$7*('3f_CPIH'!S$16/'3f_CPIH'!$G$16))</f>
        <v>-</v>
      </c>
      <c r="X111" s="155" t="str">
        <f>IF('3f_CPIH'!T$16="-","-",'3i_PPM'!$G$7*('3f_CPIH'!T$16/'3f_CPIH'!$G$16))</f>
        <v>-</v>
      </c>
      <c r="Y111" s="155" t="str">
        <f>IF('3f_CPIH'!U$16="-","-",'3i_PPM'!$G$7*('3f_CPIH'!U$16/'3f_CPIH'!$G$16))</f>
        <v>-</v>
      </c>
      <c r="Z111" s="155" t="str">
        <f>IF('3f_CPIH'!V$16="-","-",'3i_PPM'!$G$7*('3f_CPIH'!V$16/'3f_CPIH'!$G$16))</f>
        <v>-</v>
      </c>
      <c r="AA111" s="138"/>
    </row>
    <row r="112" spans="1:27" s="140" customFormat="1" ht="11.25">
      <c r="A112" s="137">
        <v>9</v>
      </c>
      <c r="B112" s="152" t="s">
        <v>138</v>
      </c>
      <c r="C112" s="152" t="s">
        <v>222</v>
      </c>
      <c r="D112" s="158" t="s">
        <v>97</v>
      </c>
      <c r="E112" s="154"/>
      <c r="F112" s="139"/>
      <c r="G112" s="155">
        <f>IF(G107="-","-",SUM(G105:G111)*'3j_EBIT'!$E$7)</f>
        <v>1.6206624382675126</v>
      </c>
      <c r="H112" s="155">
        <f>IF(H107="-","-",SUM(H105:H111)*'3j_EBIT'!$E$7)</f>
        <v>1.6230909049915831</v>
      </c>
      <c r="I112" s="155">
        <f>IF(I107="-","-",SUM(I105:I111)*'3j_EBIT'!$E$7)</f>
        <v>1.7403555333551235</v>
      </c>
      <c r="J112" s="155">
        <f>IF(J107="-","-",SUM(J105:J111)*'3j_EBIT'!$E$7)</f>
        <v>1.7476409335273346</v>
      </c>
      <c r="K112" s="155">
        <f>IF(K107="-","-",SUM(K105:K111)*'3j_EBIT'!$E$7)</f>
        <v>1.6845802759103197</v>
      </c>
      <c r="L112" s="155">
        <f>IF(L107="-","-",SUM(L105:L111)*'3j_EBIT'!$E$7)</f>
        <v>1.6978268093833706</v>
      </c>
      <c r="M112" s="155">
        <f>IF(M107="-","-",SUM(M105:M111)*'3j_EBIT'!$E$7)</f>
        <v>1.7684248273640613</v>
      </c>
      <c r="N112" s="155">
        <f>IF(N107="-","-",SUM(N105:N111)*'3j_EBIT'!$E$7)</f>
        <v>1.7803631877601152</v>
      </c>
      <c r="O112" s="139"/>
      <c r="P112" s="155">
        <f>IF(P107="-","-",SUM(P105:P111)*'3j_EBIT'!$E$7)</f>
        <v>1.7803631877601152</v>
      </c>
      <c r="Q112" s="155">
        <f>IF(Q107="-","-",SUM(Q105:Q111)*'3j_EBIT'!$E$7)</f>
        <v>1.8156651510883974</v>
      </c>
      <c r="R112" s="155">
        <f>IF(R107="-","-",SUM(R105:R111)*'3j_EBIT'!$E$7)</f>
        <v>1.8218645288452313</v>
      </c>
      <c r="S112" s="155">
        <f>IF(S107="-","-",SUM(S105:S111)*'3j_EBIT'!$E$7)</f>
        <v>1.8651220690474684</v>
      </c>
      <c r="T112" s="155">
        <f>IF(T107="-","-",SUM(T105:T111)*'3j_EBIT'!$E$7)</f>
        <v>1.8510230708594293</v>
      </c>
      <c r="U112" s="155" t="str">
        <f>IF(U107="-","-",SUM(U105:U111)*'3j_EBIT'!$E$7)</f>
        <v>-</v>
      </c>
      <c r="V112" s="155" t="str">
        <f>IF(V107="-","-",SUM(V105:V111)*'3j_EBIT'!$E$7)</f>
        <v>-</v>
      </c>
      <c r="W112" s="155" t="str">
        <f>IF(W107="-","-",SUM(W105:W111)*'3j_EBIT'!$E$7)</f>
        <v>-</v>
      </c>
      <c r="X112" s="155" t="str">
        <f>IF(X107="-","-",SUM(X105:X111)*'3j_EBIT'!$E$7)</f>
        <v>-</v>
      </c>
      <c r="Y112" s="155" t="str">
        <f>IF(Y107="-","-",SUM(Y105:Y111)*'3j_EBIT'!$E$7)</f>
        <v>-</v>
      </c>
      <c r="Z112" s="155" t="str">
        <f>IF(Z107="-","-",SUM(Z105:Z111)*'3j_EBIT'!$E$7)</f>
        <v>-</v>
      </c>
      <c r="AA112" s="138"/>
    </row>
    <row r="113" spans="1:27" s="140" customFormat="1" ht="11.25">
      <c r="A113" s="137">
        <v>10</v>
      </c>
      <c r="B113" s="152" t="s">
        <v>223</v>
      </c>
      <c r="C113" s="156" t="s">
        <v>224</v>
      </c>
      <c r="D113" s="158" t="s">
        <v>97</v>
      </c>
      <c r="E113" s="153"/>
      <c r="F113" s="139"/>
      <c r="G113" s="155">
        <f>IF(G109="-","-",SUM(G105:G107,G109:G112)*'3k_HAP'!$E$8)</f>
        <v>1.0366924293798361</v>
      </c>
      <c r="H113" s="155">
        <f>IF(H109="-","-",SUM(H105:H107,H109:H112)*'3k_HAP'!$E$8)</f>
        <v>1.0385637539388339</v>
      </c>
      <c r="I113" s="155">
        <f>IF(I109="-","-",SUM(I105:I107,I109:I112)*'3k_HAP'!$E$8)</f>
        <v>1.0439563270026566</v>
      </c>
      <c r="J113" s="155">
        <f>IF(J109="-","-",SUM(J105:J107,J109:J112)*'3k_HAP'!$E$8)</f>
        <v>1.0495703006796504</v>
      </c>
      <c r="K113" s="155">
        <f>IF(K109="-","-",SUM(K105:K107,K109:K112)*'3k_HAP'!$E$8)</f>
        <v>1.0608295135843173</v>
      </c>
      <c r="L113" s="155">
        <f>IF(L109="-","-",SUM(L105:L107,L109:L112)*'3k_HAP'!$E$8)</f>
        <v>1.0710370091880286</v>
      </c>
      <c r="M113" s="155">
        <f>IF(M109="-","-",SUM(M105:M107,M109:M112)*'3k_HAP'!$E$8)</f>
        <v>1.1179567820992764</v>
      </c>
      <c r="N113" s="155">
        <f>IF(N109="-","-",SUM(N105:N107,N109:N112)*'3k_HAP'!$E$8)</f>
        <v>1.1271562274867171</v>
      </c>
      <c r="O113" s="139"/>
      <c r="P113" s="155">
        <f>IF(P109="-","-",SUM(P105:P107,P109:P112)*'3k_HAP'!$E$8)</f>
        <v>1.1271562274867171</v>
      </c>
      <c r="Q113" s="155">
        <f>IF(Q109="-","-",SUM(Q105:Q107,Q109:Q112)*'3k_HAP'!$E$8)</f>
        <v>1.1655814924920187</v>
      </c>
      <c r="R113" s="155">
        <f>IF(R109="-","-",SUM(R105:R107,R109:R112)*'3k_HAP'!$E$8)</f>
        <v>1.1703586005050215</v>
      </c>
      <c r="S113" s="155">
        <f>IF(S109="-","-",SUM(S105:S107,S109:S112)*'3k_HAP'!$E$8)</f>
        <v>1.2026231435313868</v>
      </c>
      <c r="T113" s="155">
        <f>IF(T109="-","-",SUM(T105:T107,T109:T112)*'3k_HAP'!$E$8)</f>
        <v>1.191758756836262</v>
      </c>
      <c r="U113" s="155" t="str">
        <f>IF(U109="-","-",SUM(U105:U107,U109:U112)*'3k_HAP'!$E$8)</f>
        <v>-</v>
      </c>
      <c r="V113" s="155" t="str">
        <f>IF(V109="-","-",SUM(V105:V107,V109:V112)*'3k_HAP'!$E$8)</f>
        <v>-</v>
      </c>
      <c r="W113" s="155" t="str">
        <f>IF(W109="-","-",SUM(W105:W107,W109:W112)*'3k_HAP'!$E$8)</f>
        <v>-</v>
      </c>
      <c r="X113" s="155" t="str">
        <f>IF(X109="-","-",SUM(X105:X107,X109:X112)*'3k_HAP'!$E$8)</f>
        <v>-</v>
      </c>
      <c r="Y113" s="155" t="str">
        <f>IF(Y109="-","-",SUM(Y105:Y107,Y109:Y112)*'3k_HAP'!$E$8)</f>
        <v>-</v>
      </c>
      <c r="Z113" s="155" t="str">
        <f>IF(Z109="-","-",SUM(Z105:Z107,Z109:Z112)*'3k_HAP'!$E$8)</f>
        <v>-</v>
      </c>
      <c r="AA113" s="138"/>
    </row>
    <row r="114" spans="1:27" s="140" customFormat="1" ht="11.25">
      <c r="A114" s="137">
        <v>11</v>
      </c>
      <c r="B114" s="152" t="s">
        <v>225</v>
      </c>
      <c r="C114" s="152" t="str">
        <f>B114&amp;"_"&amp;D114</f>
        <v>Total_South Wales</v>
      </c>
      <c r="D114" s="158" t="s">
        <v>97</v>
      </c>
      <c r="E114" s="154"/>
      <c r="F114" s="139"/>
      <c r="G114" s="155">
        <f t="shared" ref="G114:N114" si="18">IF(G109="-","-",SUM(G105:G113))</f>
        <v>86.334680263532974</v>
      </c>
      <c r="H114" s="155">
        <f t="shared" si="18"/>
        <v>86.464365573407036</v>
      </c>
      <c r="I114" s="155">
        <f t="shared" si="18"/>
        <v>92.64157814263389</v>
      </c>
      <c r="J114" s="155">
        <f t="shared" si="18"/>
        <v>93.030634072256063</v>
      </c>
      <c r="K114" s="155">
        <f t="shared" si="18"/>
        <v>89.722912676231516</v>
      </c>
      <c r="L114" s="155">
        <f t="shared" si="18"/>
        <v>90.430305856126679</v>
      </c>
      <c r="M114" s="155">
        <f t="shared" si="18"/>
        <v>94.19290925114349</v>
      </c>
      <c r="N114" s="155">
        <f t="shared" si="18"/>
        <v>94.830443194682772</v>
      </c>
      <c r="O114" s="139"/>
      <c r="P114" s="155">
        <f t="shared" ref="P114:Z114" si="19">IF(P109="-","-",SUM(P105:P113))</f>
        <v>94.830443194682772</v>
      </c>
      <c r="Q114" s="155">
        <f t="shared" si="19"/>
        <v>96.726865762147</v>
      </c>
      <c r="R114" s="155">
        <f t="shared" si="19"/>
        <v>97.057925775221349</v>
      </c>
      <c r="S114" s="155">
        <f t="shared" si="19"/>
        <v>99.366902020068963</v>
      </c>
      <c r="T114" s="155">
        <f t="shared" si="19"/>
        <v>98.613985403667883</v>
      </c>
      <c r="U114" s="155" t="str">
        <f t="shared" si="19"/>
        <v>-</v>
      </c>
      <c r="V114" s="155" t="str">
        <f t="shared" si="19"/>
        <v>-</v>
      </c>
      <c r="W114" s="155" t="str">
        <f t="shared" si="19"/>
        <v>-</v>
      </c>
      <c r="X114" s="155" t="str">
        <f t="shared" si="19"/>
        <v>-</v>
      </c>
      <c r="Y114" s="155" t="str">
        <f t="shared" si="19"/>
        <v>-</v>
      </c>
      <c r="Z114" s="155" t="str">
        <f t="shared" si="19"/>
        <v>-</v>
      </c>
      <c r="AA114" s="138"/>
    </row>
    <row r="115" spans="1:27" s="140" customFormat="1" ht="11.25">
      <c r="A115" s="137">
        <v>1</v>
      </c>
      <c r="B115" s="87" t="s">
        <v>155</v>
      </c>
      <c r="C115" s="87" t="s">
        <v>131</v>
      </c>
      <c r="D115" s="157" t="s">
        <v>96</v>
      </c>
      <c r="E115" s="136"/>
      <c r="F115" s="139"/>
      <c r="G115" s="88" t="s">
        <v>132</v>
      </c>
      <c r="H115" s="88" t="s">
        <v>132</v>
      </c>
      <c r="I115" s="88" t="s">
        <v>132</v>
      </c>
      <c r="J115" s="88" t="s">
        <v>132</v>
      </c>
      <c r="K115" s="88" t="s">
        <v>132</v>
      </c>
      <c r="L115" s="88" t="s">
        <v>132</v>
      </c>
      <c r="M115" s="88" t="s">
        <v>132</v>
      </c>
      <c r="N115" s="88" t="s">
        <v>132</v>
      </c>
      <c r="O115" s="139"/>
      <c r="P115" s="88" t="s">
        <v>132</v>
      </c>
      <c r="Q115" s="88" t="s">
        <v>132</v>
      </c>
      <c r="R115" s="88" t="s">
        <v>132</v>
      </c>
      <c r="S115" s="88" t="s">
        <v>132</v>
      </c>
      <c r="T115" s="88" t="s">
        <v>132</v>
      </c>
      <c r="U115" s="88" t="s">
        <v>132</v>
      </c>
      <c r="V115" s="88" t="s">
        <v>132</v>
      </c>
      <c r="W115" s="88" t="s">
        <v>132</v>
      </c>
      <c r="X115" s="88" t="s">
        <v>132</v>
      </c>
      <c r="Y115" s="88" t="s">
        <v>132</v>
      </c>
      <c r="Z115" s="88" t="s">
        <v>132</v>
      </c>
      <c r="AA115" s="138"/>
    </row>
    <row r="116" spans="1:27" s="140" customFormat="1" ht="11.25" customHeight="1">
      <c r="A116" s="137">
        <v>2</v>
      </c>
      <c r="B116" s="87" t="s">
        <v>155</v>
      </c>
      <c r="C116" s="87" t="s">
        <v>133</v>
      </c>
      <c r="D116" s="157" t="s">
        <v>96</v>
      </c>
      <c r="E116" s="136"/>
      <c r="F116" s="139"/>
      <c r="G116" s="88" t="s">
        <v>132</v>
      </c>
      <c r="H116" s="88" t="s">
        <v>132</v>
      </c>
      <c r="I116" s="88" t="s">
        <v>132</v>
      </c>
      <c r="J116" s="88" t="s">
        <v>132</v>
      </c>
      <c r="K116" s="88" t="s">
        <v>132</v>
      </c>
      <c r="L116" s="88" t="s">
        <v>132</v>
      </c>
      <c r="M116" s="88" t="s">
        <v>132</v>
      </c>
      <c r="N116" s="88" t="s">
        <v>132</v>
      </c>
      <c r="O116" s="139"/>
      <c r="P116" s="88" t="s">
        <v>132</v>
      </c>
      <c r="Q116" s="88" t="s">
        <v>132</v>
      </c>
      <c r="R116" s="88" t="s">
        <v>132</v>
      </c>
      <c r="S116" s="88" t="s">
        <v>132</v>
      </c>
      <c r="T116" s="88" t="s">
        <v>132</v>
      </c>
      <c r="U116" s="88" t="s">
        <v>132</v>
      </c>
      <c r="V116" s="88" t="s">
        <v>132</v>
      </c>
      <c r="W116" s="88" t="s">
        <v>132</v>
      </c>
      <c r="X116" s="88" t="s">
        <v>132</v>
      </c>
      <c r="Y116" s="88" t="s">
        <v>132</v>
      </c>
      <c r="Z116" s="88" t="s">
        <v>132</v>
      </c>
      <c r="AA116" s="138"/>
    </row>
    <row r="117" spans="1:27" s="140" customFormat="1" ht="11.25" customHeight="1">
      <c r="A117" s="137">
        <v>3</v>
      </c>
      <c r="B117" s="87" t="s">
        <v>220</v>
      </c>
      <c r="C117" s="87" t="s">
        <v>134</v>
      </c>
      <c r="D117" s="157" t="s">
        <v>96</v>
      </c>
      <c r="E117" s="136"/>
      <c r="F117" s="139"/>
      <c r="G117" s="88">
        <f>IF('3c_PC'!G14="-","-",'3c_PC'!G55)</f>
        <v>6.5567588596821027</v>
      </c>
      <c r="H117" s="88">
        <f>IF('3c_PC'!H14="-","-",'3c_PC'!H55)</f>
        <v>6.5567588596821027</v>
      </c>
      <c r="I117" s="88">
        <f>IF('3c_PC'!I14="-","-",'3c_PC'!I55)</f>
        <v>6.6197359495950758</v>
      </c>
      <c r="J117" s="88">
        <f>IF('3c_PC'!J14="-","-",'3c_PC'!J55)</f>
        <v>6.6197359495950758</v>
      </c>
      <c r="K117" s="88">
        <f>IF('3c_PC'!K14="-","-",'3c_PC'!K55)</f>
        <v>6.6995028867368616</v>
      </c>
      <c r="L117" s="88">
        <f>IF('3c_PC'!L14="-","-",'3c_PC'!L55)</f>
        <v>6.6995028867368616</v>
      </c>
      <c r="M117" s="88">
        <f>IF('3c_PC'!M14="-","-",'3c_PC'!M55)</f>
        <v>7.1131218301273513</v>
      </c>
      <c r="N117" s="88">
        <f>IF('3c_PC'!N14="-","-",'3c_PC'!N55)</f>
        <v>7.1131218301273513</v>
      </c>
      <c r="O117" s="139"/>
      <c r="P117" s="88">
        <f>'3c_PC'!P55</f>
        <v>7.1131218301273513</v>
      </c>
      <c r="Q117" s="88">
        <f>'3c_PC'!Q55</f>
        <v>7.2804579515147188</v>
      </c>
      <c r="R117" s="88">
        <f>'3c_PC'!R55</f>
        <v>7.1935840895118579</v>
      </c>
      <c r="S117" s="88">
        <f>'3c_PC'!S55</f>
        <v>7.3593999937099728</v>
      </c>
      <c r="T117" s="88">
        <f>'3c_PC'!T55</f>
        <v>7.0492243060839304</v>
      </c>
      <c r="U117" s="88" t="str">
        <f>'3c_PC'!U55</f>
        <v>-</v>
      </c>
      <c r="V117" s="88" t="str">
        <f>'3c_PC'!V55</f>
        <v>-</v>
      </c>
      <c r="W117" s="88" t="str">
        <f>'3c_PC'!W55</f>
        <v>-</v>
      </c>
      <c r="X117" s="88" t="str">
        <f>'3c_PC'!X55</f>
        <v>-</v>
      </c>
      <c r="Y117" s="88" t="str">
        <f>'3c_PC'!Y55</f>
        <v>-</v>
      </c>
      <c r="Z117" s="88" t="str">
        <f>'3c_PC'!Z55</f>
        <v>-</v>
      </c>
      <c r="AA117" s="138"/>
    </row>
    <row r="118" spans="1:27" s="140" customFormat="1" ht="11.25" customHeight="1">
      <c r="A118" s="137">
        <v>4</v>
      </c>
      <c r="B118" s="87" t="s">
        <v>221</v>
      </c>
      <c r="C118" s="87" t="s">
        <v>135</v>
      </c>
      <c r="D118" s="157" t="s">
        <v>96</v>
      </c>
      <c r="E118" s="136"/>
      <c r="F118" s="139"/>
      <c r="G118" s="88">
        <f>IF('3d_NC-Elec'!H24="-","-",'3d_NC-Elec'!H24)</f>
        <v>16.643999999999998</v>
      </c>
      <c r="H118" s="88">
        <f>IF('3d_NC-Elec'!I24="-","-",'3d_NC-Elec'!I24)</f>
        <v>16.643999999999998</v>
      </c>
      <c r="I118" s="88">
        <f>IF('3d_NC-Elec'!J24="-","-",'3d_NC-Elec'!J24)</f>
        <v>22.191999999999997</v>
      </c>
      <c r="J118" s="88">
        <f>IF('3d_NC-Elec'!K24="-","-",'3d_NC-Elec'!K24)</f>
        <v>22.191999999999997</v>
      </c>
      <c r="K118" s="88">
        <f>IF('3d_NC-Elec'!L24="-","-",'3d_NC-Elec'!L24)</f>
        <v>17.009</v>
      </c>
      <c r="L118" s="88">
        <f>IF('3d_NC-Elec'!M24="-","-",'3d_NC-Elec'!M24)</f>
        <v>17.009</v>
      </c>
      <c r="M118" s="88">
        <f>IF('3d_NC-Elec'!N24="-","-",'3d_NC-Elec'!N24)</f>
        <v>19.162500000000001</v>
      </c>
      <c r="N118" s="88">
        <f>IF('3d_NC-Elec'!O24="-","-",'3d_NC-Elec'!O24)</f>
        <v>19.162500000000001</v>
      </c>
      <c r="O118" s="139"/>
      <c r="P118" s="88">
        <f>'3d_NC-Elec'!Q24</f>
        <v>19.162500000000001</v>
      </c>
      <c r="Q118" s="88">
        <f>'3d_NC-Elec'!R24</f>
        <v>18.614999999999998</v>
      </c>
      <c r="R118" s="88">
        <f>'3d_NC-Elec'!S24</f>
        <v>18.614999999999998</v>
      </c>
      <c r="S118" s="88">
        <f>'3d_NC-Elec'!T24</f>
        <v>17.957999999999998</v>
      </c>
      <c r="T118" s="88">
        <f>'3d_NC-Elec'!U24</f>
        <v>17.957999999999998</v>
      </c>
      <c r="U118" s="88" t="str">
        <f>'3d_NC-Elec'!V24</f>
        <v>-</v>
      </c>
      <c r="V118" s="88" t="str">
        <f>'3d_NC-Elec'!W24</f>
        <v>-</v>
      </c>
      <c r="W118" s="88" t="str">
        <f>'3d_NC-Elec'!X24</f>
        <v>-</v>
      </c>
      <c r="X118" s="88" t="str">
        <f>'3d_NC-Elec'!Y24</f>
        <v>-</v>
      </c>
      <c r="Y118" s="88" t="str">
        <f>'3d_NC-Elec'!Z24</f>
        <v>-</v>
      </c>
      <c r="Z118" s="88" t="str">
        <f>'3d_NC-Elec'!AA24</f>
        <v>-</v>
      </c>
      <c r="AA118" s="138"/>
    </row>
    <row r="119" spans="1:27" s="140" customFormat="1" ht="11.25" customHeight="1">
      <c r="A119" s="137">
        <v>5</v>
      </c>
      <c r="B119" s="87" t="s">
        <v>168</v>
      </c>
      <c r="C119" s="87" t="s">
        <v>136</v>
      </c>
      <c r="D119" s="157" t="s">
        <v>96</v>
      </c>
      <c r="E119" s="136"/>
      <c r="F119" s="139"/>
      <c r="G119" s="88">
        <f>IF('3f_CPIH'!C$16="-","-",'3g_OC_'!$E$7*('3f_CPIH'!C$16/'3f_CPIH'!$G$16))</f>
        <v>38.772147945205475</v>
      </c>
      <c r="H119" s="88">
        <f>IF('3f_CPIH'!D$16="-","-",'3g_OC_'!$E$7*('3f_CPIH'!D$16/'3f_CPIH'!$G$16))</f>
        <v>38.849769863013698</v>
      </c>
      <c r="I119" s="88">
        <f>IF('3f_CPIH'!E$16="-","-",'3g_OC_'!$E$7*('3f_CPIH'!E$16/'3f_CPIH'!$G$16))</f>
        <v>38.966202739726029</v>
      </c>
      <c r="J119" s="88">
        <f>IF('3f_CPIH'!F$16="-","-",'3g_OC_'!$E$7*('3f_CPIH'!F$16/'3f_CPIH'!$G$16))</f>
        <v>39.199068493150683</v>
      </c>
      <c r="K119" s="88">
        <f>IF('3f_CPIH'!G$16="-","-",'3g_OC_'!$E$7*('3f_CPIH'!G$16/'3f_CPIH'!$G$16))</f>
        <v>39.6648</v>
      </c>
      <c r="L119" s="88">
        <f>IF('3f_CPIH'!H$16="-","-",'3g_OC_'!$E$7*('3f_CPIH'!H$16/'3f_CPIH'!$G$16))</f>
        <v>40.169342465753431</v>
      </c>
      <c r="M119" s="88">
        <f>IF('3f_CPIH'!I$16="-","-",'3g_OC_'!$E$7*('3f_CPIH'!I$16/'3f_CPIH'!$G$16))</f>
        <v>40.751506849315064</v>
      </c>
      <c r="N119" s="88">
        <f>IF('3f_CPIH'!J$16="-","-",'3g_OC_'!$E$7*('3f_CPIH'!J$16/'3f_CPIH'!$G$16))</f>
        <v>41.100805479452056</v>
      </c>
      <c r="O119" s="139"/>
      <c r="P119" s="88">
        <f>IF('3f_CPIH'!L$16="-","-",'3g_OC_'!$E$7*('3f_CPIH'!L$16/'3f_CPIH'!$G$16))</f>
        <v>41.100805479452056</v>
      </c>
      <c r="Q119" s="88">
        <f>IF('3f_CPIH'!M$16="-","-",'3g_OC_'!$E$7*('3f_CPIH'!M$16/'3f_CPIH'!$G$16))</f>
        <v>41.566536986301365</v>
      </c>
      <c r="R119" s="88">
        <f>IF('3f_CPIH'!N$16="-","-",'3g_OC_'!$E$7*('3f_CPIH'!N$16/'3f_CPIH'!$G$16))</f>
        <v>41.877024657534243</v>
      </c>
      <c r="S119" s="88">
        <f>IF('3f_CPIH'!O$16="-","-",'3g_OC_'!$E$7*('3f_CPIH'!O$16/'3f_CPIH'!$G$16))</f>
        <v>42.109890410958904</v>
      </c>
      <c r="T119" s="88">
        <f>IF('3f_CPIH'!P$16="-","-",'3g_OC_'!$E$7*('3f_CPIH'!P$16/'3f_CPIH'!$G$16))</f>
        <v>42.226323287671228</v>
      </c>
      <c r="U119" s="88" t="str">
        <f>IF('3f_CPIH'!Q$16="-","-",'3g_OC_'!$E$7*('3f_CPIH'!Q$16/'3f_CPIH'!$G$16))</f>
        <v>-</v>
      </c>
      <c r="V119" s="88" t="str">
        <f>IF('3f_CPIH'!R$16="-","-",'3g_OC_'!$E$7*('3f_CPIH'!R$16/'3f_CPIH'!$G$16))</f>
        <v>-</v>
      </c>
      <c r="W119" s="88" t="str">
        <f>IF('3f_CPIH'!S$16="-","-",'3g_OC_'!$E$7*('3f_CPIH'!S$16/'3f_CPIH'!$G$16))</f>
        <v>-</v>
      </c>
      <c r="X119" s="88" t="str">
        <f>IF('3f_CPIH'!T$16="-","-",'3g_OC_'!$E$7*('3f_CPIH'!T$16/'3f_CPIH'!$G$16))</f>
        <v>-</v>
      </c>
      <c r="Y119" s="88" t="str">
        <f>IF('3f_CPIH'!U$16="-","-",'3g_OC_'!$E$7*('3f_CPIH'!U$16/'3f_CPIH'!$G$16))</f>
        <v>-</v>
      </c>
      <c r="Z119" s="88" t="str">
        <f>IF('3f_CPIH'!V$16="-","-",'3g_OC_'!$E$7*('3f_CPIH'!V$16/'3f_CPIH'!$G$16))</f>
        <v>-</v>
      </c>
      <c r="AA119" s="138"/>
    </row>
    <row r="120" spans="1:27" s="140" customFormat="1" ht="11.25" customHeight="1">
      <c r="A120" s="137">
        <v>6</v>
      </c>
      <c r="B120" s="87" t="s">
        <v>168</v>
      </c>
      <c r="C120" s="87" t="s">
        <v>137</v>
      </c>
      <c r="D120" s="157" t="s">
        <v>96</v>
      </c>
      <c r="E120" s="136"/>
      <c r="F120" s="139"/>
      <c r="G120" s="88" t="s">
        <v>132</v>
      </c>
      <c r="H120" s="88" t="s">
        <v>132</v>
      </c>
      <c r="I120" s="88" t="s">
        <v>132</v>
      </c>
      <c r="J120" s="88" t="s">
        <v>132</v>
      </c>
      <c r="K120" s="88">
        <f>IF('3h_SMNCC'!F$37="-","-",'3h_SMNCC'!F$37)</f>
        <v>0</v>
      </c>
      <c r="L120" s="88">
        <f>IF('3h_SMNCC'!G$37="-","-",'3h_SMNCC'!G$37)</f>
        <v>-0.13106672002308281</v>
      </c>
      <c r="M120" s="88">
        <f>IF('3h_SMNCC'!H$37="-","-",'3h_SMNCC'!H$37)</f>
        <v>1.6490085512788448</v>
      </c>
      <c r="N120" s="88">
        <f>IF('3h_SMNCC'!I$37="-","-",'3h_SMNCC'!I$37)</f>
        <v>1.7011698553751105</v>
      </c>
      <c r="O120" s="139"/>
      <c r="P120" s="88">
        <f>IF('3h_SMNCC'!K$37="-","-",'3h_SMNCC'!K$37)</f>
        <v>1.7011698553751105</v>
      </c>
      <c r="Q120" s="88">
        <f>IF('3h_SMNCC'!L$37="-","-",'3h_SMNCC'!L$37)</f>
        <v>3.37071596157242</v>
      </c>
      <c r="R120" s="88">
        <f>IF('3h_SMNCC'!M$37="-","-",'3h_SMNCC'!M$37)</f>
        <v>3.2761312765157915</v>
      </c>
      <c r="S120" s="88">
        <f>IF('3h_SMNCC'!N$37="-","-",'3h_SMNCC'!N$37)</f>
        <v>4.8946129781636989</v>
      </c>
      <c r="T120" s="88">
        <f>IF('3h_SMNCC'!O$37="-","-",'3h_SMNCC'!O$37)</f>
        <v>4.2887571563853468</v>
      </c>
      <c r="U120" s="88" t="str">
        <f>IF('3h_SMNCC'!P$37="-","-",'3h_SMNCC'!P$37)</f>
        <v>-</v>
      </c>
      <c r="V120" s="88" t="str">
        <f>IF('3h_SMNCC'!Q$37="-","-",'3h_SMNCC'!Q$37)</f>
        <v>-</v>
      </c>
      <c r="W120" s="88" t="str">
        <f>IF('3h_SMNCC'!R$37="-","-",'3h_SMNCC'!R$37)</f>
        <v>-</v>
      </c>
      <c r="X120" s="88" t="str">
        <f>IF('3h_SMNCC'!S$37="-","-",'3h_SMNCC'!S$37)</f>
        <v>-</v>
      </c>
      <c r="Y120" s="88" t="str">
        <f>IF('3h_SMNCC'!T$37="-","-",'3h_SMNCC'!T$37)</f>
        <v>-</v>
      </c>
      <c r="Z120" s="88" t="str">
        <f>IF('3h_SMNCC'!U$37="-","-",'3h_SMNCC'!U$37)</f>
        <v>-</v>
      </c>
      <c r="AA120" s="138"/>
    </row>
    <row r="121" spans="1:27" s="140" customFormat="1" ht="12.5" customHeight="1">
      <c r="A121" s="137">
        <v>7</v>
      </c>
      <c r="B121" s="87" t="s">
        <v>168</v>
      </c>
      <c r="C121" s="87" t="s">
        <v>124</v>
      </c>
      <c r="D121" s="157" t="s">
        <v>96</v>
      </c>
      <c r="E121" s="136"/>
      <c r="F121" s="139"/>
      <c r="G121" s="88">
        <f>IF('3f_CPIH'!C$16="-","-",'3i_PPM'!$G$7*('3f_CPIH'!C$16/'3f_CPIH'!$G$16))</f>
        <v>23.857918590998043</v>
      </c>
      <c r="H121" s="88">
        <f>IF('3f_CPIH'!D$16="-","-",'3i_PPM'!$G$7*('3f_CPIH'!D$16/'3f_CPIH'!$G$16))</f>
        <v>23.905682191780819</v>
      </c>
      <c r="I121" s="88">
        <f>IF('3f_CPIH'!E$16="-","-",'3i_PPM'!$G$7*('3f_CPIH'!E$16/'3f_CPIH'!$G$16))</f>
        <v>23.977327592954992</v>
      </c>
      <c r="J121" s="88">
        <f>IF('3f_CPIH'!F$16="-","-",'3i_PPM'!$G$7*('3f_CPIH'!F$16/'3f_CPIH'!$G$16))</f>
        <v>24.120618395303325</v>
      </c>
      <c r="K121" s="88">
        <f>IF('3f_CPIH'!G$16="-","-",'3i_PPM'!$G$7*('3f_CPIH'!G$16/'3f_CPIH'!$G$16))</f>
        <v>24.4072</v>
      </c>
      <c r="L121" s="88">
        <f>IF('3f_CPIH'!H$16="-","-",'3i_PPM'!$G$7*('3f_CPIH'!H$16/'3f_CPIH'!$G$16))</f>
        <v>24.717663405088064</v>
      </c>
      <c r="M121" s="88">
        <f>IF('3f_CPIH'!I$16="-","-",'3i_PPM'!$G$7*('3f_CPIH'!I$16/'3f_CPIH'!$G$16))</f>
        <v>25.075890410958902</v>
      </c>
      <c r="N121" s="88">
        <f>IF('3f_CPIH'!J$16="-","-",'3i_PPM'!$G$7*('3f_CPIH'!J$16/'3f_CPIH'!$G$16))</f>
        <v>25.290826614481411</v>
      </c>
      <c r="O121" s="139"/>
      <c r="P121" s="88">
        <f>IF('3f_CPIH'!L$16="-","-",'3i_PPM'!$G$7*('3f_CPIH'!L$16/'3f_CPIH'!$G$16))</f>
        <v>25.290826614481411</v>
      </c>
      <c r="Q121" s="88">
        <f>IF('3f_CPIH'!M$16="-","-",'3i_PPM'!$G$7*('3f_CPIH'!M$16/'3f_CPIH'!$G$16))</f>
        <v>25.577408219178082</v>
      </c>
      <c r="R121" s="88">
        <f>IF('3f_CPIH'!N$16="-","-",'3i_PPM'!$G$7*('3f_CPIH'!N$16/'3f_CPIH'!$G$16))</f>
        <v>25.768462622309197</v>
      </c>
      <c r="S121" s="88">
        <f>IF('3f_CPIH'!O$16="-","-",'3i_PPM'!$G$7*('3f_CPIH'!O$16/'3f_CPIH'!$G$16))</f>
        <v>25.911753424657533</v>
      </c>
      <c r="T121" s="88">
        <f>IF('3f_CPIH'!P$16="-","-",'3i_PPM'!$G$7*('3f_CPIH'!P$16/'3f_CPIH'!$G$16))</f>
        <v>25.983398825831699</v>
      </c>
      <c r="U121" s="88" t="str">
        <f>IF('3f_CPIH'!Q$16="-","-",'3i_PPM'!$G$7*('3f_CPIH'!Q$16/'3f_CPIH'!$G$16))</f>
        <v>-</v>
      </c>
      <c r="V121" s="88" t="str">
        <f>IF('3f_CPIH'!R$16="-","-",'3i_PPM'!$G$7*('3f_CPIH'!R$16/'3f_CPIH'!$G$16))</f>
        <v>-</v>
      </c>
      <c r="W121" s="88" t="str">
        <f>IF('3f_CPIH'!S$16="-","-",'3i_PPM'!$G$7*('3f_CPIH'!S$16/'3f_CPIH'!$G$16))</f>
        <v>-</v>
      </c>
      <c r="X121" s="88" t="str">
        <f>IF('3f_CPIH'!T$16="-","-",'3i_PPM'!$G$7*('3f_CPIH'!T$16/'3f_CPIH'!$G$16))</f>
        <v>-</v>
      </c>
      <c r="Y121" s="88" t="str">
        <f>IF('3f_CPIH'!U$16="-","-",'3i_PPM'!$G$7*('3f_CPIH'!U$16/'3f_CPIH'!$G$16))</f>
        <v>-</v>
      </c>
      <c r="Z121" s="88" t="str">
        <f>IF('3f_CPIH'!V$16="-","-",'3i_PPM'!$G$7*('3f_CPIH'!V$16/'3f_CPIH'!$G$16))</f>
        <v>-</v>
      </c>
      <c r="AA121" s="138"/>
    </row>
    <row r="122" spans="1:27" s="140" customFormat="1" ht="11.25">
      <c r="A122" s="137">
        <v>9</v>
      </c>
      <c r="B122" s="87" t="s">
        <v>138</v>
      </c>
      <c r="C122" s="87" t="s">
        <v>222</v>
      </c>
      <c r="D122" s="157" t="s">
        <v>96</v>
      </c>
      <c r="E122" s="136"/>
      <c r="F122" s="139"/>
      <c r="G122" s="88">
        <f>IF(G117="-","-",SUM(G115:G121)*'3j_EBIT'!$E$7)</f>
        <v>1.6623714262675124</v>
      </c>
      <c r="H122" s="88">
        <f>IF(H117="-","-",SUM(H115:H121)*'3j_EBIT'!$E$7)</f>
        <v>1.6647998929915833</v>
      </c>
      <c r="I122" s="88">
        <f>IF(I117="-","-",SUM(I115:I121)*'3j_EBIT'!$E$7)</f>
        <v>1.7771159973551234</v>
      </c>
      <c r="J122" s="88">
        <f>IF(J117="-","-",SUM(J115:J121)*'3j_EBIT'!$E$7)</f>
        <v>1.7844013975273345</v>
      </c>
      <c r="K122" s="88">
        <f>IF(K117="-","-",SUM(K115:K121)*'3j_EBIT'!$E$7)</f>
        <v>1.7001327799103196</v>
      </c>
      <c r="L122" s="88">
        <f>IF(L117="-","-",SUM(L115:L121)*'3j_EBIT'!$E$7)</f>
        <v>1.7133793133833706</v>
      </c>
      <c r="M122" s="88">
        <f>IF(M117="-","-",SUM(M115:M121)*'3j_EBIT'!$E$7)</f>
        <v>1.8157892713640613</v>
      </c>
      <c r="N122" s="88">
        <f>IF(N117="-","-",SUM(N115:N121)*'3j_EBIT'!$E$7)</f>
        <v>1.8277276317601154</v>
      </c>
      <c r="O122" s="139"/>
      <c r="P122" s="88">
        <f>IF(P117="-","-",SUM(P115:P121)*'3j_EBIT'!$E$7)</f>
        <v>1.8277276317601154</v>
      </c>
      <c r="Q122" s="88">
        <f>IF(Q117="-","-",SUM(Q115:Q121)*'3j_EBIT'!$E$7)</f>
        <v>1.8672711870883976</v>
      </c>
      <c r="R122" s="88">
        <f>IF(R117="-","-",SUM(R115:R121)*'3j_EBIT'!$E$7)</f>
        <v>1.8734705648452314</v>
      </c>
      <c r="S122" s="88">
        <f>IF(S117="-","-",SUM(S115:S121)*'3j_EBIT'!$E$7)</f>
        <v>1.9025894650474682</v>
      </c>
      <c r="T122" s="88">
        <f>IF(T117="-","-",SUM(T115:T121)*'3j_EBIT'!$E$7)</f>
        <v>1.8884904668594296</v>
      </c>
      <c r="U122" s="88" t="str">
        <f>IF(U117="-","-",SUM(U115:U121)*'3j_EBIT'!$E$7)</f>
        <v>-</v>
      </c>
      <c r="V122" s="88" t="str">
        <f>IF(V117="-","-",SUM(V115:V121)*'3j_EBIT'!$E$7)</f>
        <v>-</v>
      </c>
      <c r="W122" s="88" t="str">
        <f>IF(W117="-","-",SUM(W115:W121)*'3j_EBIT'!$E$7)</f>
        <v>-</v>
      </c>
      <c r="X122" s="88" t="str">
        <f>IF(X117="-","-",SUM(X115:X121)*'3j_EBIT'!$E$7)</f>
        <v>-</v>
      </c>
      <c r="Y122" s="88" t="str">
        <f>IF(Y117="-","-",SUM(Y115:Y121)*'3j_EBIT'!$E$7)</f>
        <v>-</v>
      </c>
      <c r="Z122" s="88" t="str">
        <f>IF(Z117="-","-",SUM(Z115:Z121)*'3j_EBIT'!$E$7)</f>
        <v>-</v>
      </c>
      <c r="AA122" s="138"/>
    </row>
    <row r="123" spans="1:27" s="140" customFormat="1" ht="11.25">
      <c r="A123" s="137">
        <v>10</v>
      </c>
      <c r="B123" s="87" t="s">
        <v>223</v>
      </c>
      <c r="C123" s="151" t="s">
        <v>224</v>
      </c>
      <c r="D123" s="157" t="s">
        <v>96</v>
      </c>
      <c r="E123" s="150"/>
      <c r="F123" s="139"/>
      <c r="G123" s="88">
        <f>IF(G119="-","-",SUM(G115:G117,G119:G122)*'3k_HAP'!$E$8)</f>
        <v>1.037303090673144</v>
      </c>
      <c r="H123" s="88">
        <f>IF(H119="-","-",SUM(H115:H117,H119:H122)*'3k_HAP'!$E$8)</f>
        <v>1.039174415232142</v>
      </c>
      <c r="I123" s="88">
        <f>IF(I119="-","-",SUM(I115:I117,I119:I122)*'3k_HAP'!$E$8)</f>
        <v>1.0444945369560805</v>
      </c>
      <c r="J123" s="88">
        <f>IF(J119="-","-",SUM(J115:J117,J119:J122)*'3k_HAP'!$E$8)</f>
        <v>1.0501085106330743</v>
      </c>
      <c r="K123" s="88">
        <f>IF(K119="-","-",SUM(K115:K117,K119:K122)*'3k_HAP'!$E$8)</f>
        <v>1.0610572177953812</v>
      </c>
      <c r="L123" s="88">
        <f>IF(L119="-","-",SUM(L115:L117,L119:L122)*'3k_HAP'!$E$8)</f>
        <v>1.0712647133990927</v>
      </c>
      <c r="M123" s="88">
        <f>IF(M119="-","-",SUM(M115:M117,M119:M122)*'3k_HAP'!$E$8)</f>
        <v>1.1186502449238807</v>
      </c>
      <c r="N123" s="88">
        <f>IF(N119="-","-",SUM(N115:N117,N119:N122)*'3k_HAP'!$E$8)</f>
        <v>1.1278496903113211</v>
      </c>
      <c r="O123" s="139"/>
      <c r="P123" s="88">
        <f>IF(P119="-","-",SUM(P115:P117,P119:P122)*'3k_HAP'!$E$8)</f>
        <v>1.1278496903113211</v>
      </c>
      <c r="Q123" s="88">
        <f>IF(Q119="-","-",SUM(Q115:Q117,Q119:Q122)*'3k_HAP'!$E$8)</f>
        <v>1.1663370564650946</v>
      </c>
      <c r="R123" s="88">
        <f>IF(R119="-","-",SUM(R115:R117,R119:R122)*'3k_HAP'!$E$8)</f>
        <v>1.1711141644780978</v>
      </c>
      <c r="S123" s="88">
        <f>IF(S119="-","-",SUM(S115:S117,S119:S122)*'3k_HAP'!$E$8)</f>
        <v>1.2031717036762226</v>
      </c>
      <c r="T123" s="88">
        <f>IF(T119="-","-",SUM(T115:T117,T119:T122)*'3k_HAP'!$E$8)</f>
        <v>1.1923073169810978</v>
      </c>
      <c r="U123" s="88" t="str">
        <f>IF(U119="-","-",SUM(U115:U117,U119:U122)*'3k_HAP'!$E$8)</f>
        <v>-</v>
      </c>
      <c r="V123" s="88" t="str">
        <f>IF(V119="-","-",SUM(V115:V117,V119:V122)*'3k_HAP'!$E$8)</f>
        <v>-</v>
      </c>
      <c r="W123" s="88" t="str">
        <f>IF(W119="-","-",SUM(W115:W117,W119:W122)*'3k_HAP'!$E$8)</f>
        <v>-</v>
      </c>
      <c r="X123" s="88" t="str">
        <f>IF(X119="-","-",SUM(X115:X117,X119:X122)*'3k_HAP'!$E$8)</f>
        <v>-</v>
      </c>
      <c r="Y123" s="88" t="str">
        <f>IF(Y119="-","-",SUM(Y115:Y117,Y119:Y122)*'3k_HAP'!$E$8)</f>
        <v>-</v>
      </c>
      <c r="Z123" s="88" t="str">
        <f>IF(Z119="-","-",SUM(Z115:Z117,Z119:Z122)*'3k_HAP'!$E$8)</f>
        <v>-</v>
      </c>
      <c r="AA123" s="138"/>
    </row>
    <row r="124" spans="1:27" s="140" customFormat="1" ht="11.25">
      <c r="A124" s="137">
        <v>11</v>
      </c>
      <c r="B124" s="87" t="s">
        <v>225</v>
      </c>
      <c r="C124" s="87" t="str">
        <f>B124&amp;"_"&amp;D124</f>
        <v>Total_Southern Western</v>
      </c>
      <c r="D124" s="157" t="s">
        <v>96</v>
      </c>
      <c r="E124" s="136"/>
      <c r="F124" s="139"/>
      <c r="G124" s="88">
        <f t="shared" ref="G124:N124" si="20">IF(G119="-","-",SUM(G115:G123))</f>
        <v>88.530499912826272</v>
      </c>
      <c r="H124" s="88">
        <f t="shared" si="20"/>
        <v>88.660185222700349</v>
      </c>
      <c r="I124" s="88">
        <f t="shared" si="20"/>
        <v>94.576876816587301</v>
      </c>
      <c r="J124" s="88">
        <f t="shared" si="20"/>
        <v>94.965932746209489</v>
      </c>
      <c r="K124" s="88">
        <f t="shared" si="20"/>
        <v>90.541692884442568</v>
      </c>
      <c r="L124" s="88">
        <f t="shared" si="20"/>
        <v>91.249086064337732</v>
      </c>
      <c r="M124" s="88">
        <f t="shared" si="20"/>
        <v>96.68646715796811</v>
      </c>
      <c r="N124" s="88">
        <f t="shared" si="20"/>
        <v>97.324001101507378</v>
      </c>
      <c r="O124" s="139"/>
      <c r="P124" s="88">
        <f t="shared" ref="P124:Z124" si="21">IF(P119="-","-",SUM(P115:P123))</f>
        <v>97.324001101507378</v>
      </c>
      <c r="Q124" s="88">
        <f t="shared" si="21"/>
        <v>99.443727362120072</v>
      </c>
      <c r="R124" s="88">
        <f t="shared" si="21"/>
        <v>99.774787375194435</v>
      </c>
      <c r="S124" s="88">
        <f t="shared" si="21"/>
        <v>101.33941797621378</v>
      </c>
      <c r="T124" s="88">
        <f t="shared" si="21"/>
        <v>100.58650135981273</v>
      </c>
      <c r="U124" s="88" t="str">
        <f t="shared" si="21"/>
        <v>-</v>
      </c>
      <c r="V124" s="88" t="str">
        <f t="shared" si="21"/>
        <v>-</v>
      </c>
      <c r="W124" s="88" t="str">
        <f t="shared" si="21"/>
        <v>-</v>
      </c>
      <c r="X124" s="88" t="str">
        <f t="shared" si="21"/>
        <v>-</v>
      </c>
      <c r="Y124" s="88" t="str">
        <f t="shared" si="21"/>
        <v>-</v>
      </c>
      <c r="Z124" s="88" t="str">
        <f t="shared" si="21"/>
        <v>-</v>
      </c>
      <c r="AA124" s="138"/>
    </row>
    <row r="125" spans="1:27" s="140" customFormat="1" ht="11.25" customHeight="1">
      <c r="A125" s="137">
        <v>1</v>
      </c>
      <c r="B125" s="152" t="s">
        <v>155</v>
      </c>
      <c r="C125" s="152" t="s">
        <v>131</v>
      </c>
      <c r="D125" s="158" t="s">
        <v>86</v>
      </c>
      <c r="E125" s="154"/>
      <c r="F125" s="139"/>
      <c r="G125" s="155" t="s">
        <v>132</v>
      </c>
      <c r="H125" s="155" t="s">
        <v>132</v>
      </c>
      <c r="I125" s="155" t="s">
        <v>132</v>
      </c>
      <c r="J125" s="155" t="s">
        <v>132</v>
      </c>
      <c r="K125" s="155" t="s">
        <v>132</v>
      </c>
      <c r="L125" s="155" t="s">
        <v>132</v>
      </c>
      <c r="M125" s="155" t="s">
        <v>132</v>
      </c>
      <c r="N125" s="155" t="s">
        <v>132</v>
      </c>
      <c r="O125" s="139"/>
      <c r="P125" s="155" t="s">
        <v>132</v>
      </c>
      <c r="Q125" s="155" t="s">
        <v>132</v>
      </c>
      <c r="R125" s="155" t="s">
        <v>132</v>
      </c>
      <c r="S125" s="155" t="s">
        <v>132</v>
      </c>
      <c r="T125" s="155" t="s">
        <v>132</v>
      </c>
      <c r="U125" s="155" t="s">
        <v>132</v>
      </c>
      <c r="V125" s="155" t="s">
        <v>132</v>
      </c>
      <c r="W125" s="155" t="s">
        <v>132</v>
      </c>
      <c r="X125" s="155" t="s">
        <v>132</v>
      </c>
      <c r="Y125" s="155" t="s">
        <v>132</v>
      </c>
      <c r="Z125" s="155" t="s">
        <v>132</v>
      </c>
      <c r="AA125" s="138"/>
    </row>
    <row r="126" spans="1:27" s="140" customFormat="1" ht="11.25" customHeight="1">
      <c r="A126" s="137">
        <v>2</v>
      </c>
      <c r="B126" s="152" t="s">
        <v>155</v>
      </c>
      <c r="C126" s="152" t="s">
        <v>133</v>
      </c>
      <c r="D126" s="158" t="s">
        <v>86</v>
      </c>
      <c r="E126" s="154"/>
      <c r="F126" s="139"/>
      <c r="G126" s="155" t="s">
        <v>132</v>
      </c>
      <c r="H126" s="155" t="s">
        <v>132</v>
      </c>
      <c r="I126" s="155" t="s">
        <v>132</v>
      </c>
      <c r="J126" s="155" t="s">
        <v>132</v>
      </c>
      <c r="K126" s="155" t="s">
        <v>132</v>
      </c>
      <c r="L126" s="155" t="s">
        <v>132</v>
      </c>
      <c r="M126" s="155" t="s">
        <v>132</v>
      </c>
      <c r="N126" s="155" t="s">
        <v>132</v>
      </c>
      <c r="O126" s="139"/>
      <c r="P126" s="155" t="s">
        <v>132</v>
      </c>
      <c r="Q126" s="155" t="s">
        <v>132</v>
      </c>
      <c r="R126" s="155" t="s">
        <v>132</v>
      </c>
      <c r="S126" s="155" t="s">
        <v>132</v>
      </c>
      <c r="T126" s="155" t="s">
        <v>132</v>
      </c>
      <c r="U126" s="155" t="s">
        <v>132</v>
      </c>
      <c r="V126" s="155" t="s">
        <v>132</v>
      </c>
      <c r="W126" s="155" t="s">
        <v>132</v>
      </c>
      <c r="X126" s="155" t="s">
        <v>132</v>
      </c>
      <c r="Y126" s="155" t="s">
        <v>132</v>
      </c>
      <c r="Z126" s="155" t="s">
        <v>132</v>
      </c>
      <c r="AA126" s="138"/>
    </row>
    <row r="127" spans="1:27" s="140" customFormat="1" ht="11.25" customHeight="1">
      <c r="A127" s="137">
        <v>3</v>
      </c>
      <c r="B127" s="152" t="s">
        <v>220</v>
      </c>
      <c r="C127" s="152" t="s">
        <v>134</v>
      </c>
      <c r="D127" s="158" t="s">
        <v>86</v>
      </c>
      <c r="E127" s="154"/>
      <c r="F127" s="139"/>
      <c r="G127" s="155">
        <f>IF('3c_PC'!G14="-","-",'3c_PC'!G55)</f>
        <v>6.5567588596821027</v>
      </c>
      <c r="H127" s="155">
        <f>IF('3c_PC'!H14="-","-",'3c_PC'!H55)</f>
        <v>6.5567588596821027</v>
      </c>
      <c r="I127" s="155">
        <f>IF('3c_PC'!I14="-","-",'3c_PC'!I55)</f>
        <v>6.6197359495950758</v>
      </c>
      <c r="J127" s="155">
        <f>IF('3c_PC'!J14="-","-",'3c_PC'!J55)</f>
        <v>6.6197359495950758</v>
      </c>
      <c r="K127" s="155">
        <f>IF('3c_PC'!K14="-","-",'3c_PC'!K55)</f>
        <v>6.6995028867368616</v>
      </c>
      <c r="L127" s="155">
        <f>IF('3c_PC'!L14="-","-",'3c_PC'!L55)</f>
        <v>6.6995028867368616</v>
      </c>
      <c r="M127" s="155">
        <f>IF('3c_PC'!M14="-","-",'3c_PC'!M55)</f>
        <v>7.1131218301273513</v>
      </c>
      <c r="N127" s="155">
        <f>IF('3c_PC'!N14="-","-",'3c_PC'!N55)</f>
        <v>7.1131218301273513</v>
      </c>
      <c r="O127" s="139"/>
      <c r="P127" s="155">
        <f>'3c_PC'!P55</f>
        <v>7.1131218301273513</v>
      </c>
      <c r="Q127" s="155">
        <f>'3c_PC'!Q55</f>
        <v>7.2804579515147188</v>
      </c>
      <c r="R127" s="155">
        <f>'3c_PC'!R55</f>
        <v>7.1935840895118579</v>
      </c>
      <c r="S127" s="155">
        <f>'3c_PC'!S55</f>
        <v>7.3593999937099728</v>
      </c>
      <c r="T127" s="155">
        <f>'3c_PC'!T55</f>
        <v>7.0492243060839304</v>
      </c>
      <c r="U127" s="155" t="str">
        <f>'3c_PC'!U55</f>
        <v>-</v>
      </c>
      <c r="V127" s="155" t="str">
        <f>'3c_PC'!V55</f>
        <v>-</v>
      </c>
      <c r="W127" s="155" t="str">
        <f>'3c_PC'!W55</f>
        <v>-</v>
      </c>
      <c r="X127" s="155" t="str">
        <f>'3c_PC'!X55</f>
        <v>-</v>
      </c>
      <c r="Y127" s="155" t="str">
        <f>'3c_PC'!Y55</f>
        <v>-</v>
      </c>
      <c r="Z127" s="155" t="str">
        <f>'3c_PC'!Z55</f>
        <v>-</v>
      </c>
      <c r="AA127" s="138"/>
    </row>
    <row r="128" spans="1:27" s="140" customFormat="1" ht="11.25" customHeight="1">
      <c r="A128" s="137">
        <v>4</v>
      </c>
      <c r="B128" s="152" t="s">
        <v>221</v>
      </c>
      <c r="C128" s="152" t="s">
        <v>135</v>
      </c>
      <c r="D128" s="158" t="s">
        <v>86</v>
      </c>
      <c r="E128" s="154"/>
      <c r="F128" s="139"/>
      <c r="G128" s="155">
        <f>IF('3d_NC-Elec'!H25="-","-",'3d_NC-Elec'!H25)</f>
        <v>25.367499999999996</v>
      </c>
      <c r="H128" s="155">
        <f>IF('3d_NC-Elec'!I25="-","-",'3d_NC-Elec'!I25)</f>
        <v>25.367499999999996</v>
      </c>
      <c r="I128" s="155">
        <f>IF('3d_NC-Elec'!J25="-","-",'3d_NC-Elec'!J25)</f>
        <v>19.381500000000003</v>
      </c>
      <c r="J128" s="155">
        <f>IF('3d_NC-Elec'!K25="-","-",'3d_NC-Elec'!K25)</f>
        <v>19.381500000000003</v>
      </c>
      <c r="K128" s="155">
        <f>IF('3d_NC-Elec'!L25="-","-",'3d_NC-Elec'!L25)</f>
        <v>18.651500000000002</v>
      </c>
      <c r="L128" s="155">
        <f>IF('3d_NC-Elec'!M25="-","-",'3d_NC-Elec'!M25)</f>
        <v>18.651500000000002</v>
      </c>
      <c r="M128" s="155">
        <f>IF('3d_NC-Elec'!N25="-","-",'3d_NC-Elec'!N25)</f>
        <v>18.906999999999996</v>
      </c>
      <c r="N128" s="155">
        <f>IF('3d_NC-Elec'!O25="-","-",'3d_NC-Elec'!O25)</f>
        <v>18.906999999999996</v>
      </c>
      <c r="O128" s="139"/>
      <c r="P128" s="155">
        <f>'3d_NC-Elec'!Q25</f>
        <v>18.906999999999996</v>
      </c>
      <c r="Q128" s="155">
        <f>'3d_NC-Elec'!R25</f>
        <v>21.097000000000001</v>
      </c>
      <c r="R128" s="155">
        <f>'3d_NC-Elec'!S25</f>
        <v>21.097000000000001</v>
      </c>
      <c r="S128" s="155">
        <f>'3d_NC-Elec'!T25</f>
        <v>24.856499999999997</v>
      </c>
      <c r="T128" s="155">
        <f>'3d_NC-Elec'!U25</f>
        <v>24.856499999999997</v>
      </c>
      <c r="U128" s="155" t="str">
        <f>'3d_NC-Elec'!V25</f>
        <v>-</v>
      </c>
      <c r="V128" s="155" t="str">
        <f>'3d_NC-Elec'!W25</f>
        <v>-</v>
      </c>
      <c r="W128" s="155" t="str">
        <f>'3d_NC-Elec'!X25</f>
        <v>-</v>
      </c>
      <c r="X128" s="155" t="str">
        <f>'3d_NC-Elec'!Y25</f>
        <v>-</v>
      </c>
      <c r="Y128" s="155" t="str">
        <f>'3d_NC-Elec'!Z25</f>
        <v>-</v>
      </c>
      <c r="Z128" s="155" t="str">
        <f>'3d_NC-Elec'!AA25</f>
        <v>-</v>
      </c>
      <c r="AA128" s="138"/>
    </row>
    <row r="129" spans="1:27" s="140" customFormat="1" ht="11.25" customHeight="1">
      <c r="A129" s="137">
        <v>5</v>
      </c>
      <c r="B129" s="152" t="s">
        <v>168</v>
      </c>
      <c r="C129" s="152" t="s">
        <v>136</v>
      </c>
      <c r="D129" s="158" t="s">
        <v>86</v>
      </c>
      <c r="E129" s="154"/>
      <c r="F129" s="139"/>
      <c r="G129" s="155">
        <f>IF('3f_CPIH'!C$16="-","-",'3g_OC_'!$E$7*('3f_CPIH'!C$16/'3f_CPIH'!$G$16))</f>
        <v>38.772147945205475</v>
      </c>
      <c r="H129" s="155">
        <f>IF('3f_CPIH'!D$16="-","-",'3g_OC_'!$E$7*('3f_CPIH'!D$16/'3f_CPIH'!$G$16))</f>
        <v>38.849769863013698</v>
      </c>
      <c r="I129" s="155">
        <f>IF('3f_CPIH'!E$16="-","-",'3g_OC_'!$E$7*('3f_CPIH'!E$16/'3f_CPIH'!$G$16))</f>
        <v>38.966202739726029</v>
      </c>
      <c r="J129" s="155">
        <f>IF('3f_CPIH'!F$16="-","-",'3g_OC_'!$E$7*('3f_CPIH'!F$16/'3f_CPIH'!$G$16))</f>
        <v>39.199068493150683</v>
      </c>
      <c r="K129" s="155">
        <f>IF('3f_CPIH'!G$16="-","-",'3g_OC_'!$E$7*('3f_CPIH'!G$16/'3f_CPIH'!$G$16))</f>
        <v>39.6648</v>
      </c>
      <c r="L129" s="155">
        <f>IF('3f_CPIH'!H$16="-","-",'3g_OC_'!$E$7*('3f_CPIH'!H$16/'3f_CPIH'!$G$16))</f>
        <v>40.169342465753431</v>
      </c>
      <c r="M129" s="155">
        <f>IF('3f_CPIH'!I$16="-","-",'3g_OC_'!$E$7*('3f_CPIH'!I$16/'3f_CPIH'!$G$16))</f>
        <v>40.751506849315064</v>
      </c>
      <c r="N129" s="155">
        <f>IF('3f_CPIH'!J$16="-","-",'3g_OC_'!$E$7*('3f_CPIH'!J$16/'3f_CPIH'!$G$16))</f>
        <v>41.100805479452056</v>
      </c>
      <c r="O129" s="139"/>
      <c r="P129" s="155">
        <f>IF('3f_CPIH'!L$16="-","-",'3g_OC_'!$E$7*('3f_CPIH'!L$16/'3f_CPIH'!$G$16))</f>
        <v>41.100805479452056</v>
      </c>
      <c r="Q129" s="155">
        <f>IF('3f_CPIH'!M$16="-","-",'3g_OC_'!$E$7*('3f_CPIH'!M$16/'3f_CPIH'!$G$16))</f>
        <v>41.566536986301365</v>
      </c>
      <c r="R129" s="155">
        <f>IF('3f_CPIH'!N$16="-","-",'3g_OC_'!$E$7*('3f_CPIH'!N$16/'3f_CPIH'!$G$16))</f>
        <v>41.877024657534243</v>
      </c>
      <c r="S129" s="155">
        <f>IF('3f_CPIH'!O$16="-","-",'3g_OC_'!$E$7*('3f_CPIH'!O$16/'3f_CPIH'!$G$16))</f>
        <v>42.109890410958904</v>
      </c>
      <c r="T129" s="155">
        <f>IF('3f_CPIH'!P$16="-","-",'3g_OC_'!$E$7*('3f_CPIH'!P$16/'3f_CPIH'!$G$16))</f>
        <v>42.226323287671228</v>
      </c>
      <c r="U129" s="155" t="str">
        <f>IF('3f_CPIH'!Q$16="-","-",'3g_OC_'!$E$7*('3f_CPIH'!Q$16/'3f_CPIH'!$G$16))</f>
        <v>-</v>
      </c>
      <c r="V129" s="155" t="str">
        <f>IF('3f_CPIH'!R$16="-","-",'3g_OC_'!$E$7*('3f_CPIH'!R$16/'3f_CPIH'!$G$16))</f>
        <v>-</v>
      </c>
      <c r="W129" s="155" t="str">
        <f>IF('3f_CPIH'!S$16="-","-",'3g_OC_'!$E$7*('3f_CPIH'!S$16/'3f_CPIH'!$G$16))</f>
        <v>-</v>
      </c>
      <c r="X129" s="155" t="str">
        <f>IF('3f_CPIH'!T$16="-","-",'3g_OC_'!$E$7*('3f_CPIH'!T$16/'3f_CPIH'!$G$16))</f>
        <v>-</v>
      </c>
      <c r="Y129" s="155" t="str">
        <f>IF('3f_CPIH'!U$16="-","-",'3g_OC_'!$E$7*('3f_CPIH'!U$16/'3f_CPIH'!$G$16))</f>
        <v>-</v>
      </c>
      <c r="Z129" s="155" t="str">
        <f>IF('3f_CPIH'!V$16="-","-",'3g_OC_'!$E$7*('3f_CPIH'!V$16/'3f_CPIH'!$G$16))</f>
        <v>-</v>
      </c>
      <c r="AA129" s="138"/>
    </row>
    <row r="130" spans="1:27" s="140" customFormat="1" ht="11.25" customHeight="1">
      <c r="A130" s="137">
        <v>6</v>
      </c>
      <c r="B130" s="152" t="s">
        <v>168</v>
      </c>
      <c r="C130" s="152" t="s">
        <v>137</v>
      </c>
      <c r="D130" s="158" t="s">
        <v>86</v>
      </c>
      <c r="E130" s="154"/>
      <c r="F130" s="139"/>
      <c r="G130" s="155" t="s">
        <v>132</v>
      </c>
      <c r="H130" s="155" t="s">
        <v>132</v>
      </c>
      <c r="I130" s="155" t="s">
        <v>132</v>
      </c>
      <c r="J130" s="155" t="s">
        <v>132</v>
      </c>
      <c r="K130" s="155">
        <f>IF('3h_SMNCC'!F$37="-","-",'3h_SMNCC'!F$37)</f>
        <v>0</v>
      </c>
      <c r="L130" s="155">
        <f>IF('3h_SMNCC'!G$37="-","-",'3h_SMNCC'!G$37)</f>
        <v>-0.13106672002308281</v>
      </c>
      <c r="M130" s="155">
        <f>IF('3h_SMNCC'!H$37="-","-",'3h_SMNCC'!H$37)</f>
        <v>1.6490085512788448</v>
      </c>
      <c r="N130" s="155">
        <f>IF('3h_SMNCC'!I$37="-","-",'3h_SMNCC'!I$37)</f>
        <v>1.7011698553751105</v>
      </c>
      <c r="O130" s="139"/>
      <c r="P130" s="155">
        <f>IF('3h_SMNCC'!K$37="-","-",'3h_SMNCC'!K$37)</f>
        <v>1.7011698553751105</v>
      </c>
      <c r="Q130" s="155">
        <f>IF('3h_SMNCC'!L$37="-","-",'3h_SMNCC'!L$37)</f>
        <v>3.37071596157242</v>
      </c>
      <c r="R130" s="155">
        <f>IF('3h_SMNCC'!M$37="-","-",'3h_SMNCC'!M$37)</f>
        <v>3.2761312765157915</v>
      </c>
      <c r="S130" s="155">
        <f>IF('3h_SMNCC'!N$37="-","-",'3h_SMNCC'!N$37)</f>
        <v>4.8946129781636989</v>
      </c>
      <c r="T130" s="155">
        <f>IF('3h_SMNCC'!O$37="-","-",'3h_SMNCC'!O$37)</f>
        <v>4.2887571563853468</v>
      </c>
      <c r="U130" s="155" t="str">
        <f>IF('3h_SMNCC'!P$37="-","-",'3h_SMNCC'!P$37)</f>
        <v>-</v>
      </c>
      <c r="V130" s="155" t="str">
        <f>IF('3h_SMNCC'!Q$37="-","-",'3h_SMNCC'!Q$37)</f>
        <v>-</v>
      </c>
      <c r="W130" s="155" t="str">
        <f>IF('3h_SMNCC'!R$37="-","-",'3h_SMNCC'!R$37)</f>
        <v>-</v>
      </c>
      <c r="X130" s="155" t="str">
        <f>IF('3h_SMNCC'!S$37="-","-",'3h_SMNCC'!S$37)</f>
        <v>-</v>
      </c>
      <c r="Y130" s="155" t="str">
        <f>IF('3h_SMNCC'!T$37="-","-",'3h_SMNCC'!T$37)</f>
        <v>-</v>
      </c>
      <c r="Z130" s="155" t="str">
        <f>IF('3h_SMNCC'!U$37="-","-",'3h_SMNCC'!U$37)</f>
        <v>-</v>
      </c>
      <c r="AA130" s="138"/>
    </row>
    <row r="131" spans="1:27" s="140" customFormat="1" ht="11.25" customHeight="1">
      <c r="A131" s="137">
        <v>7</v>
      </c>
      <c r="B131" s="152" t="s">
        <v>168</v>
      </c>
      <c r="C131" s="152" t="s">
        <v>124</v>
      </c>
      <c r="D131" s="158" t="s">
        <v>86</v>
      </c>
      <c r="E131" s="154"/>
      <c r="F131" s="139"/>
      <c r="G131" s="155">
        <f>IF('3f_CPIH'!C$16="-","-",'3i_PPM'!$G$7*('3f_CPIH'!C$16/'3f_CPIH'!$G$16))</f>
        <v>23.857918590998043</v>
      </c>
      <c r="H131" s="155">
        <f>IF('3f_CPIH'!D$16="-","-",'3i_PPM'!$G$7*('3f_CPIH'!D$16/'3f_CPIH'!$G$16))</f>
        <v>23.905682191780819</v>
      </c>
      <c r="I131" s="155">
        <f>IF('3f_CPIH'!E$16="-","-",'3i_PPM'!$G$7*('3f_CPIH'!E$16/'3f_CPIH'!$G$16))</f>
        <v>23.977327592954992</v>
      </c>
      <c r="J131" s="155">
        <f>IF('3f_CPIH'!F$16="-","-",'3i_PPM'!$G$7*('3f_CPIH'!F$16/'3f_CPIH'!$G$16))</f>
        <v>24.120618395303325</v>
      </c>
      <c r="K131" s="155">
        <f>IF('3f_CPIH'!G$16="-","-",'3i_PPM'!$G$7*('3f_CPIH'!G$16/'3f_CPIH'!$G$16))</f>
        <v>24.4072</v>
      </c>
      <c r="L131" s="155">
        <f>IF('3f_CPIH'!H$16="-","-",'3i_PPM'!$G$7*('3f_CPIH'!H$16/'3f_CPIH'!$G$16))</f>
        <v>24.717663405088064</v>
      </c>
      <c r="M131" s="155">
        <f>IF('3f_CPIH'!I$16="-","-",'3i_PPM'!$G$7*('3f_CPIH'!I$16/'3f_CPIH'!$G$16))</f>
        <v>25.075890410958902</v>
      </c>
      <c r="N131" s="155">
        <f>IF('3f_CPIH'!J$16="-","-",'3i_PPM'!$G$7*('3f_CPIH'!J$16/'3f_CPIH'!$G$16))</f>
        <v>25.290826614481411</v>
      </c>
      <c r="O131" s="139"/>
      <c r="P131" s="155">
        <f>IF('3f_CPIH'!L$16="-","-",'3i_PPM'!$G$7*('3f_CPIH'!L$16/'3f_CPIH'!$G$16))</f>
        <v>25.290826614481411</v>
      </c>
      <c r="Q131" s="155">
        <f>IF('3f_CPIH'!M$16="-","-",'3i_PPM'!$G$7*('3f_CPIH'!M$16/'3f_CPIH'!$G$16))</f>
        <v>25.577408219178082</v>
      </c>
      <c r="R131" s="155">
        <f>IF('3f_CPIH'!N$16="-","-",'3i_PPM'!$G$7*('3f_CPIH'!N$16/'3f_CPIH'!$G$16))</f>
        <v>25.768462622309197</v>
      </c>
      <c r="S131" s="155">
        <f>IF('3f_CPIH'!O$16="-","-",'3i_PPM'!$G$7*('3f_CPIH'!O$16/'3f_CPIH'!$G$16))</f>
        <v>25.911753424657533</v>
      </c>
      <c r="T131" s="155">
        <f>IF('3f_CPIH'!P$16="-","-",'3i_PPM'!$G$7*('3f_CPIH'!P$16/'3f_CPIH'!$G$16))</f>
        <v>25.983398825831699</v>
      </c>
      <c r="U131" s="155" t="str">
        <f>IF('3f_CPIH'!Q$16="-","-",'3i_PPM'!$G$7*('3f_CPIH'!Q$16/'3f_CPIH'!$G$16))</f>
        <v>-</v>
      </c>
      <c r="V131" s="155" t="str">
        <f>IF('3f_CPIH'!R$16="-","-",'3i_PPM'!$G$7*('3f_CPIH'!R$16/'3f_CPIH'!$G$16))</f>
        <v>-</v>
      </c>
      <c r="W131" s="155" t="str">
        <f>IF('3f_CPIH'!S$16="-","-",'3i_PPM'!$G$7*('3f_CPIH'!S$16/'3f_CPIH'!$G$16))</f>
        <v>-</v>
      </c>
      <c r="X131" s="155" t="str">
        <f>IF('3f_CPIH'!T$16="-","-",'3i_PPM'!$G$7*('3f_CPIH'!T$16/'3f_CPIH'!$G$16))</f>
        <v>-</v>
      </c>
      <c r="Y131" s="155" t="str">
        <f>IF('3f_CPIH'!U$16="-","-",'3i_PPM'!$G$7*('3f_CPIH'!U$16/'3f_CPIH'!$G$16))</f>
        <v>-</v>
      </c>
      <c r="Z131" s="155" t="str">
        <f>IF('3f_CPIH'!V$16="-","-",'3i_PPM'!$G$7*('3f_CPIH'!V$16/'3f_CPIH'!$G$16))</f>
        <v>-</v>
      </c>
      <c r="AA131" s="138"/>
    </row>
    <row r="132" spans="1:27" s="140" customFormat="1" ht="11.25">
      <c r="A132" s="137">
        <v>9</v>
      </c>
      <c r="B132" s="152" t="s">
        <v>138</v>
      </c>
      <c r="C132" s="152" t="s">
        <v>222</v>
      </c>
      <c r="D132" s="158" t="s">
        <v>86</v>
      </c>
      <c r="E132" s="159"/>
      <c r="F132" s="139"/>
      <c r="G132" s="155">
        <f>IF(G127="-","-",SUM(G125:G131)*'3j_EBIT'!$E$7)</f>
        <v>1.8313281742675125</v>
      </c>
      <c r="H132" s="155">
        <f>IF(H127="-","-",SUM(H125:H131)*'3j_EBIT'!$E$7)</f>
        <v>1.8337566409915829</v>
      </c>
      <c r="I132" s="155">
        <f>IF(I127="-","-",SUM(I125:I131)*'3j_EBIT'!$E$7)</f>
        <v>1.7226822333551235</v>
      </c>
      <c r="J132" s="155">
        <f>IF(J127="-","-",SUM(J125:J131)*'3j_EBIT'!$E$7)</f>
        <v>1.7299676335273346</v>
      </c>
      <c r="K132" s="155">
        <f>IF(K127="-","-",SUM(K125:K131)*'3j_EBIT'!$E$7)</f>
        <v>1.7319447199103197</v>
      </c>
      <c r="L132" s="155">
        <f>IF(L127="-","-",SUM(L125:L131)*'3j_EBIT'!$E$7)</f>
        <v>1.7451912533833704</v>
      </c>
      <c r="M132" s="155">
        <f>IF(M127="-","-",SUM(M125:M131)*'3j_EBIT'!$E$7)</f>
        <v>1.8108407473640613</v>
      </c>
      <c r="N132" s="155">
        <f>IF(N127="-","-",SUM(N125:N131)*'3j_EBIT'!$E$7)</f>
        <v>1.8227791077601152</v>
      </c>
      <c r="O132" s="139"/>
      <c r="P132" s="155">
        <f>IF(P127="-","-",SUM(P125:P131)*'3j_EBIT'!$E$7)</f>
        <v>1.8227791077601152</v>
      </c>
      <c r="Q132" s="155">
        <f>IF(Q127="-","-",SUM(Q125:Q131)*'3j_EBIT'!$E$7)</f>
        <v>1.9153425630883976</v>
      </c>
      <c r="R132" s="155">
        <f>IF(R127="-","-",SUM(R125:R131)*'3j_EBIT'!$E$7)</f>
        <v>1.9215419408452314</v>
      </c>
      <c r="S132" s="155">
        <f>IF(S127="-","-",SUM(S125:S131)*'3j_EBIT'!$E$7)</f>
        <v>2.0361996130474682</v>
      </c>
      <c r="T132" s="155">
        <f>IF(T127="-","-",SUM(T125:T131)*'3j_EBIT'!$E$7)</f>
        <v>2.0221006148594292</v>
      </c>
      <c r="U132" s="155" t="str">
        <f>IF(U127="-","-",SUM(U125:U131)*'3j_EBIT'!$E$7)</f>
        <v>-</v>
      </c>
      <c r="V132" s="155" t="str">
        <f>IF(V127="-","-",SUM(V125:V131)*'3j_EBIT'!$E$7)</f>
        <v>-</v>
      </c>
      <c r="W132" s="155" t="str">
        <f>IF(W127="-","-",SUM(W125:W131)*'3j_EBIT'!$E$7)</f>
        <v>-</v>
      </c>
      <c r="X132" s="155" t="str">
        <f>IF(X127="-","-",SUM(X125:X131)*'3j_EBIT'!$E$7)</f>
        <v>-</v>
      </c>
      <c r="Y132" s="155" t="str">
        <f>IF(Y127="-","-",SUM(Y125:Y131)*'3j_EBIT'!$E$7)</f>
        <v>-</v>
      </c>
      <c r="Z132" s="155" t="str">
        <f>IF(Z127="-","-",SUM(Z125:Z131)*'3j_EBIT'!$E$7)</f>
        <v>-</v>
      </c>
      <c r="AA132" s="138"/>
    </row>
    <row r="133" spans="1:27" s="140" customFormat="1" ht="11.25">
      <c r="A133" s="137">
        <v>10</v>
      </c>
      <c r="B133" s="152" t="s">
        <v>223</v>
      </c>
      <c r="C133" s="156" t="s">
        <v>224</v>
      </c>
      <c r="D133" s="158" t="s">
        <v>86</v>
      </c>
      <c r="E133" s="158"/>
      <c r="F133" s="139"/>
      <c r="G133" s="155">
        <f>IF(G129="-","-",SUM(G125:G127,G129:G132)*'3k_HAP'!$E$8)</f>
        <v>1.039776786420612</v>
      </c>
      <c r="H133" s="155">
        <f>IF(H129="-","-",SUM(H125:H127,H129:H132)*'3k_HAP'!$E$8)</f>
        <v>1.0416481109796099</v>
      </c>
      <c r="I133" s="155">
        <f>IF(I129="-","-",SUM(I125:I127,I129:I132)*'3k_HAP'!$E$8)</f>
        <v>1.0436975722173567</v>
      </c>
      <c r="J133" s="155">
        <f>IF(J129="-","-",SUM(J125:J127,J129:J132)*'3k_HAP'!$E$8)</f>
        <v>1.0493115458943503</v>
      </c>
      <c r="K133" s="155">
        <f>IF(K129="-","-",SUM(K125:K127,K129:K132)*'3k_HAP'!$E$8)</f>
        <v>1.0615229764089211</v>
      </c>
      <c r="L133" s="155">
        <f>IF(L129="-","-",SUM(L125:L127,L129:L132)*'3k_HAP'!$E$8)</f>
        <v>1.0717304720126326</v>
      </c>
      <c r="M133" s="155">
        <f>IF(M129="-","-",SUM(M125:M127,M129:M132)*'3k_HAP'!$E$8)</f>
        <v>1.1185777935839964</v>
      </c>
      <c r="N133" s="155">
        <f>IF(N129="-","-",SUM(N125:N127,N129:N132)*'3k_HAP'!$E$8)</f>
        <v>1.1277772389714371</v>
      </c>
      <c r="O133" s="139"/>
      <c r="P133" s="155">
        <f>IF(P129="-","-",SUM(P125:P127,P129:P132)*'3k_HAP'!$E$8)</f>
        <v>1.1277772389714371</v>
      </c>
      <c r="Q133" s="155">
        <f>IF(Q129="-","-",SUM(Q125:Q127,Q129:Q132)*'3k_HAP'!$E$8)</f>
        <v>1.1670408694811107</v>
      </c>
      <c r="R133" s="155">
        <f>IF(R129="-","-",SUM(R125:R127,R129:R132)*'3k_HAP'!$E$8)</f>
        <v>1.1718179774941138</v>
      </c>
      <c r="S133" s="155">
        <f>IF(S129="-","-",SUM(S125:S127,S129:S132)*'3k_HAP'!$E$8)</f>
        <v>1.2051278898530906</v>
      </c>
      <c r="T133" s="155">
        <f>IF(T129="-","-",SUM(T125:T127,T129:T132)*'3k_HAP'!$E$8)</f>
        <v>1.1942635031579658</v>
      </c>
      <c r="U133" s="155" t="str">
        <f>IF(U129="-","-",SUM(U125:U127,U129:U132)*'3k_HAP'!$E$8)</f>
        <v>-</v>
      </c>
      <c r="V133" s="155" t="str">
        <f>IF(V129="-","-",SUM(V125:V127,V129:V132)*'3k_HAP'!$E$8)</f>
        <v>-</v>
      </c>
      <c r="W133" s="155" t="str">
        <f>IF(W129="-","-",SUM(W125:W127,W129:W132)*'3k_HAP'!$E$8)</f>
        <v>-</v>
      </c>
      <c r="X133" s="155" t="str">
        <f>IF(X129="-","-",SUM(X125:X127,X129:X132)*'3k_HAP'!$E$8)</f>
        <v>-</v>
      </c>
      <c r="Y133" s="155" t="str">
        <f>IF(Y129="-","-",SUM(Y125:Y127,Y129:Y132)*'3k_HAP'!$E$8)</f>
        <v>-</v>
      </c>
      <c r="Z133" s="155" t="str">
        <f>IF(Z129="-","-",SUM(Z125:Z127,Z129:Z132)*'3k_HAP'!$E$8)</f>
        <v>-</v>
      </c>
      <c r="AA133" s="138"/>
    </row>
    <row r="134" spans="1:27" s="140" customFormat="1" ht="11.25" customHeight="1">
      <c r="A134" s="137">
        <v>11</v>
      </c>
      <c r="B134" s="152" t="s">
        <v>225</v>
      </c>
      <c r="C134" s="152" t="str">
        <f>B134&amp;"_"&amp;D134</f>
        <v>Total_Yorkshire</v>
      </c>
      <c r="D134" s="158" t="s">
        <v>86</v>
      </c>
      <c r="E134" s="159"/>
      <c r="F134" s="139"/>
      <c r="G134" s="155">
        <f t="shared" ref="G134:N134" si="22">IF(G129="-","-",SUM(G125:G133))</f>
        <v>97.425430356573742</v>
      </c>
      <c r="H134" s="155">
        <f t="shared" si="22"/>
        <v>97.55511566644779</v>
      </c>
      <c r="I134" s="155">
        <f t="shared" si="22"/>
        <v>91.71114608784859</v>
      </c>
      <c r="J134" s="155">
        <f t="shared" si="22"/>
        <v>92.100202017470778</v>
      </c>
      <c r="K134" s="155">
        <f t="shared" si="22"/>
        <v>92.216470583056108</v>
      </c>
      <c r="L134" s="155">
        <f t="shared" si="22"/>
        <v>92.923863762951271</v>
      </c>
      <c r="M134" s="155">
        <f t="shared" si="22"/>
        <v>96.425946182628223</v>
      </c>
      <c r="N134" s="155">
        <f t="shared" si="22"/>
        <v>97.063480126167477</v>
      </c>
      <c r="O134" s="139"/>
      <c r="P134" s="155">
        <f t="shared" ref="P134:Z134" si="23">IF(P129="-","-",SUM(P125:P133))</f>
        <v>97.063480126167477</v>
      </c>
      <c r="Q134" s="155">
        <f t="shared" si="23"/>
        <v>101.9745025511361</v>
      </c>
      <c r="R134" s="155">
        <f t="shared" si="23"/>
        <v>102.30556256421045</v>
      </c>
      <c r="S134" s="155">
        <f t="shared" si="23"/>
        <v>108.37348431039067</v>
      </c>
      <c r="T134" s="155">
        <f t="shared" si="23"/>
        <v>107.62056769398959</v>
      </c>
      <c r="U134" s="155" t="str">
        <f t="shared" si="23"/>
        <v>-</v>
      </c>
      <c r="V134" s="155" t="str">
        <f t="shared" si="23"/>
        <v>-</v>
      </c>
      <c r="W134" s="155" t="str">
        <f t="shared" si="23"/>
        <v>-</v>
      </c>
      <c r="X134" s="155" t="str">
        <f t="shared" si="23"/>
        <v>-</v>
      </c>
      <c r="Y134" s="155" t="str">
        <f t="shared" si="23"/>
        <v>-</v>
      </c>
      <c r="Z134" s="155" t="str">
        <f t="shared" si="23"/>
        <v>-</v>
      </c>
      <c r="AA134" s="138"/>
    </row>
    <row r="135" spans="1:27" s="140" customFormat="1" ht="11.25" customHeight="1">
      <c r="A135" s="137">
        <v>1</v>
      </c>
      <c r="B135" s="87" t="s">
        <v>155</v>
      </c>
      <c r="C135" s="87" t="s">
        <v>131</v>
      </c>
      <c r="D135" s="157" t="s">
        <v>89</v>
      </c>
      <c r="E135" s="160"/>
      <c r="F135" s="139"/>
      <c r="G135" s="88" t="s">
        <v>132</v>
      </c>
      <c r="H135" s="88" t="s">
        <v>132</v>
      </c>
      <c r="I135" s="88" t="s">
        <v>132</v>
      </c>
      <c r="J135" s="88" t="s">
        <v>132</v>
      </c>
      <c r="K135" s="88" t="s">
        <v>132</v>
      </c>
      <c r="L135" s="88" t="s">
        <v>132</v>
      </c>
      <c r="M135" s="88" t="s">
        <v>132</v>
      </c>
      <c r="N135" s="88" t="s">
        <v>132</v>
      </c>
      <c r="O135" s="139"/>
      <c r="P135" s="88" t="s">
        <v>132</v>
      </c>
      <c r="Q135" s="88" t="s">
        <v>132</v>
      </c>
      <c r="R135" s="88" t="s">
        <v>132</v>
      </c>
      <c r="S135" s="88" t="s">
        <v>132</v>
      </c>
      <c r="T135" s="88" t="s">
        <v>132</v>
      </c>
      <c r="U135" s="88" t="s">
        <v>132</v>
      </c>
      <c r="V135" s="88" t="s">
        <v>132</v>
      </c>
      <c r="W135" s="88" t="s">
        <v>132</v>
      </c>
      <c r="X135" s="88" t="s">
        <v>132</v>
      </c>
      <c r="Y135" s="88" t="s">
        <v>132</v>
      </c>
      <c r="Z135" s="88" t="s">
        <v>132</v>
      </c>
      <c r="AA135" s="138"/>
    </row>
    <row r="136" spans="1:27" s="140" customFormat="1" ht="11.25" customHeight="1">
      <c r="A136" s="137">
        <v>2</v>
      </c>
      <c r="B136" s="87" t="s">
        <v>155</v>
      </c>
      <c r="C136" s="87" t="s">
        <v>133</v>
      </c>
      <c r="D136" s="157" t="s">
        <v>89</v>
      </c>
      <c r="E136" s="160"/>
      <c r="F136" s="139"/>
      <c r="G136" s="88" t="s">
        <v>132</v>
      </c>
      <c r="H136" s="88" t="s">
        <v>132</v>
      </c>
      <c r="I136" s="88" t="s">
        <v>132</v>
      </c>
      <c r="J136" s="88" t="s">
        <v>132</v>
      </c>
      <c r="K136" s="88" t="s">
        <v>132</v>
      </c>
      <c r="L136" s="88" t="s">
        <v>132</v>
      </c>
      <c r="M136" s="88" t="s">
        <v>132</v>
      </c>
      <c r="N136" s="88" t="s">
        <v>132</v>
      </c>
      <c r="O136" s="139"/>
      <c r="P136" s="88" t="s">
        <v>132</v>
      </c>
      <c r="Q136" s="88" t="s">
        <v>132</v>
      </c>
      <c r="R136" s="88" t="s">
        <v>132</v>
      </c>
      <c r="S136" s="88" t="s">
        <v>132</v>
      </c>
      <c r="T136" s="88" t="s">
        <v>132</v>
      </c>
      <c r="U136" s="88" t="s">
        <v>132</v>
      </c>
      <c r="V136" s="88" t="s">
        <v>132</v>
      </c>
      <c r="W136" s="88" t="s">
        <v>132</v>
      </c>
      <c r="X136" s="88" t="s">
        <v>132</v>
      </c>
      <c r="Y136" s="88" t="s">
        <v>132</v>
      </c>
      <c r="Z136" s="88" t="s">
        <v>132</v>
      </c>
      <c r="AA136" s="138"/>
    </row>
    <row r="137" spans="1:27" s="140" customFormat="1" ht="11.25" customHeight="1">
      <c r="A137" s="137">
        <v>3</v>
      </c>
      <c r="B137" s="87" t="s">
        <v>220</v>
      </c>
      <c r="C137" s="87" t="s">
        <v>134</v>
      </c>
      <c r="D137" s="157" t="s">
        <v>89</v>
      </c>
      <c r="E137" s="160"/>
      <c r="F137" s="139"/>
      <c r="G137" s="88">
        <f>IF('3c_PC'!G14="-","-",'3c_PC'!G55)</f>
        <v>6.5567588596821027</v>
      </c>
      <c r="H137" s="88">
        <f>IF('3c_PC'!H14="-","-",'3c_PC'!H55)</f>
        <v>6.5567588596821027</v>
      </c>
      <c r="I137" s="88">
        <f>IF('3c_PC'!I14="-","-",'3c_PC'!I55)</f>
        <v>6.6197359495950758</v>
      </c>
      <c r="J137" s="88">
        <f>IF('3c_PC'!J14="-","-",'3c_PC'!J55)</f>
        <v>6.6197359495950758</v>
      </c>
      <c r="K137" s="88">
        <f>IF('3c_PC'!K14="-","-",'3c_PC'!K55)</f>
        <v>6.6995028867368616</v>
      </c>
      <c r="L137" s="88">
        <f>IF('3c_PC'!L14="-","-",'3c_PC'!L55)</f>
        <v>6.6995028867368616</v>
      </c>
      <c r="M137" s="88">
        <f>IF('3c_PC'!M14="-","-",'3c_PC'!M55)</f>
        <v>7.1131218301273513</v>
      </c>
      <c r="N137" s="88">
        <f>IF('3c_PC'!N14="-","-",'3c_PC'!N55)</f>
        <v>7.1131218301273513</v>
      </c>
      <c r="O137" s="139"/>
      <c r="P137" s="88">
        <f>'3c_PC'!P55</f>
        <v>7.1131218301273513</v>
      </c>
      <c r="Q137" s="88">
        <f>'3c_PC'!Q55</f>
        <v>7.2804579515147188</v>
      </c>
      <c r="R137" s="88">
        <f>'3c_PC'!R55</f>
        <v>7.1935840895118579</v>
      </c>
      <c r="S137" s="88">
        <f>'3c_PC'!S55</f>
        <v>7.3593999937099728</v>
      </c>
      <c r="T137" s="88">
        <f>'3c_PC'!T55</f>
        <v>7.0492243060839304</v>
      </c>
      <c r="U137" s="88" t="str">
        <f>'3c_PC'!U55</f>
        <v>-</v>
      </c>
      <c r="V137" s="88" t="str">
        <f>'3c_PC'!V55</f>
        <v>-</v>
      </c>
      <c r="W137" s="88" t="str">
        <f>'3c_PC'!W55</f>
        <v>-</v>
      </c>
      <c r="X137" s="88" t="str">
        <f>'3c_PC'!X55</f>
        <v>-</v>
      </c>
      <c r="Y137" s="88" t="str">
        <f>'3c_PC'!Y55</f>
        <v>-</v>
      </c>
      <c r="Z137" s="88" t="str">
        <f>'3c_PC'!Z55</f>
        <v>-</v>
      </c>
      <c r="AA137" s="138"/>
    </row>
    <row r="138" spans="1:27" s="140" customFormat="1" ht="11.25" customHeight="1">
      <c r="A138" s="137">
        <v>4</v>
      </c>
      <c r="B138" s="87" t="s">
        <v>221</v>
      </c>
      <c r="C138" s="87" t="s">
        <v>135</v>
      </c>
      <c r="D138" s="157" t="s">
        <v>89</v>
      </c>
      <c r="E138" s="160"/>
      <c r="F138" s="139"/>
      <c r="G138" s="88">
        <f>IF('3d_NC-Elec'!H26="-","-",'3d_NC-Elec'!H26)</f>
        <v>18.2135</v>
      </c>
      <c r="H138" s="88">
        <f>IF('3d_NC-Elec'!I26="-","-",'3d_NC-Elec'!I26)</f>
        <v>18.2135</v>
      </c>
      <c r="I138" s="88">
        <f>IF('3d_NC-Elec'!J26="-","-",'3d_NC-Elec'!J26)</f>
        <v>18.140499999999999</v>
      </c>
      <c r="J138" s="88">
        <f>IF('3d_NC-Elec'!K26="-","-",'3d_NC-Elec'!K26)</f>
        <v>18.140499999999999</v>
      </c>
      <c r="K138" s="88">
        <f>IF('3d_NC-Elec'!L26="-","-",'3d_NC-Elec'!L26)</f>
        <v>18.797499999999999</v>
      </c>
      <c r="L138" s="88">
        <f>IF('3d_NC-Elec'!M26="-","-",'3d_NC-Elec'!M26)</f>
        <v>18.797499999999999</v>
      </c>
      <c r="M138" s="88">
        <f>IF('3d_NC-Elec'!N26="-","-",'3d_NC-Elec'!N26)</f>
        <v>18.614999999999998</v>
      </c>
      <c r="N138" s="88">
        <f>IF('3d_NC-Elec'!O26="-","-",'3d_NC-Elec'!O26)</f>
        <v>18.614999999999998</v>
      </c>
      <c r="O138" s="139"/>
      <c r="P138" s="88">
        <f>'3d_NC-Elec'!Q26</f>
        <v>18.614999999999998</v>
      </c>
      <c r="Q138" s="88">
        <f>'3d_NC-Elec'!R26</f>
        <v>16.8995</v>
      </c>
      <c r="R138" s="88">
        <f>'3d_NC-Elec'!S26</f>
        <v>16.8995</v>
      </c>
      <c r="S138" s="88">
        <f>'3d_NC-Elec'!T26</f>
        <v>15.768000000000002</v>
      </c>
      <c r="T138" s="88">
        <f>'3d_NC-Elec'!U26</f>
        <v>15.768000000000002</v>
      </c>
      <c r="U138" s="88" t="str">
        <f>'3d_NC-Elec'!V26</f>
        <v>-</v>
      </c>
      <c r="V138" s="88" t="str">
        <f>'3d_NC-Elec'!W26</f>
        <v>-</v>
      </c>
      <c r="W138" s="88" t="str">
        <f>'3d_NC-Elec'!X26</f>
        <v>-</v>
      </c>
      <c r="X138" s="88" t="str">
        <f>'3d_NC-Elec'!Y26</f>
        <v>-</v>
      </c>
      <c r="Y138" s="88" t="str">
        <f>'3d_NC-Elec'!Z26</f>
        <v>-</v>
      </c>
      <c r="Z138" s="88" t="str">
        <f>'3d_NC-Elec'!AA26</f>
        <v>-</v>
      </c>
      <c r="AA138" s="138"/>
    </row>
    <row r="139" spans="1:27" s="140" customFormat="1" ht="11.25" customHeight="1">
      <c r="A139" s="137">
        <v>5</v>
      </c>
      <c r="B139" s="87" t="s">
        <v>168</v>
      </c>
      <c r="C139" s="87" t="s">
        <v>136</v>
      </c>
      <c r="D139" s="157" t="s">
        <v>89</v>
      </c>
      <c r="E139" s="160"/>
      <c r="F139" s="139"/>
      <c r="G139" s="88">
        <f>IF('3f_CPIH'!C$16="-","-",'3g_OC_'!$E$7*('3f_CPIH'!C$16/'3f_CPIH'!$G$16))</f>
        <v>38.772147945205475</v>
      </c>
      <c r="H139" s="88">
        <f>IF('3f_CPIH'!D$16="-","-",'3g_OC_'!$E$7*('3f_CPIH'!D$16/'3f_CPIH'!$G$16))</f>
        <v>38.849769863013698</v>
      </c>
      <c r="I139" s="88">
        <f>IF('3f_CPIH'!E$16="-","-",'3g_OC_'!$E$7*('3f_CPIH'!E$16/'3f_CPIH'!$G$16))</f>
        <v>38.966202739726029</v>
      </c>
      <c r="J139" s="88">
        <f>IF('3f_CPIH'!F$16="-","-",'3g_OC_'!$E$7*('3f_CPIH'!F$16/'3f_CPIH'!$G$16))</f>
        <v>39.199068493150683</v>
      </c>
      <c r="K139" s="88">
        <f>IF('3f_CPIH'!G$16="-","-",'3g_OC_'!$E$7*('3f_CPIH'!G$16/'3f_CPIH'!$G$16))</f>
        <v>39.6648</v>
      </c>
      <c r="L139" s="88">
        <f>IF('3f_CPIH'!H$16="-","-",'3g_OC_'!$E$7*('3f_CPIH'!H$16/'3f_CPIH'!$G$16))</f>
        <v>40.169342465753431</v>
      </c>
      <c r="M139" s="88">
        <f>IF('3f_CPIH'!I$16="-","-",'3g_OC_'!$E$7*('3f_CPIH'!I$16/'3f_CPIH'!$G$16))</f>
        <v>40.751506849315064</v>
      </c>
      <c r="N139" s="88">
        <f>IF('3f_CPIH'!J$16="-","-",'3g_OC_'!$E$7*('3f_CPIH'!J$16/'3f_CPIH'!$G$16))</f>
        <v>41.100805479452056</v>
      </c>
      <c r="O139" s="139"/>
      <c r="P139" s="88">
        <f>IF('3f_CPIH'!L$16="-","-",'3g_OC_'!$E$7*('3f_CPIH'!L$16/'3f_CPIH'!$G$16))</f>
        <v>41.100805479452056</v>
      </c>
      <c r="Q139" s="88">
        <f>IF('3f_CPIH'!M$16="-","-",'3g_OC_'!$E$7*('3f_CPIH'!M$16/'3f_CPIH'!$G$16))</f>
        <v>41.566536986301365</v>
      </c>
      <c r="R139" s="88">
        <f>IF('3f_CPIH'!N$16="-","-",'3g_OC_'!$E$7*('3f_CPIH'!N$16/'3f_CPIH'!$G$16))</f>
        <v>41.877024657534243</v>
      </c>
      <c r="S139" s="88">
        <f>IF('3f_CPIH'!O$16="-","-",'3g_OC_'!$E$7*('3f_CPIH'!O$16/'3f_CPIH'!$G$16))</f>
        <v>42.109890410958904</v>
      </c>
      <c r="T139" s="88">
        <f>IF('3f_CPIH'!P$16="-","-",'3g_OC_'!$E$7*('3f_CPIH'!P$16/'3f_CPIH'!$G$16))</f>
        <v>42.226323287671228</v>
      </c>
      <c r="U139" s="88" t="str">
        <f>IF('3f_CPIH'!Q$16="-","-",'3g_OC_'!$E$7*('3f_CPIH'!Q$16/'3f_CPIH'!$G$16))</f>
        <v>-</v>
      </c>
      <c r="V139" s="88" t="str">
        <f>IF('3f_CPIH'!R$16="-","-",'3g_OC_'!$E$7*('3f_CPIH'!R$16/'3f_CPIH'!$G$16))</f>
        <v>-</v>
      </c>
      <c r="W139" s="88" t="str">
        <f>IF('3f_CPIH'!S$16="-","-",'3g_OC_'!$E$7*('3f_CPIH'!S$16/'3f_CPIH'!$G$16))</f>
        <v>-</v>
      </c>
      <c r="X139" s="88" t="str">
        <f>IF('3f_CPIH'!T$16="-","-",'3g_OC_'!$E$7*('3f_CPIH'!T$16/'3f_CPIH'!$G$16))</f>
        <v>-</v>
      </c>
      <c r="Y139" s="88" t="str">
        <f>IF('3f_CPIH'!U$16="-","-",'3g_OC_'!$E$7*('3f_CPIH'!U$16/'3f_CPIH'!$G$16))</f>
        <v>-</v>
      </c>
      <c r="Z139" s="88" t="str">
        <f>IF('3f_CPIH'!V$16="-","-",'3g_OC_'!$E$7*('3f_CPIH'!V$16/'3f_CPIH'!$G$16))</f>
        <v>-</v>
      </c>
      <c r="AA139" s="138"/>
    </row>
    <row r="140" spans="1:27" s="140" customFormat="1" ht="11.25" customHeight="1">
      <c r="A140" s="137">
        <v>6</v>
      </c>
      <c r="B140" s="87" t="s">
        <v>168</v>
      </c>
      <c r="C140" s="87" t="s">
        <v>137</v>
      </c>
      <c r="D140" s="157" t="s">
        <v>89</v>
      </c>
      <c r="E140" s="160"/>
      <c r="F140" s="139"/>
      <c r="G140" s="88" t="s">
        <v>132</v>
      </c>
      <c r="H140" s="88" t="s">
        <v>132</v>
      </c>
      <c r="I140" s="88" t="s">
        <v>132</v>
      </c>
      <c r="J140" s="88" t="s">
        <v>132</v>
      </c>
      <c r="K140" s="88">
        <f>IF('3h_SMNCC'!F$37="-","-",'3h_SMNCC'!F$37)</f>
        <v>0</v>
      </c>
      <c r="L140" s="88">
        <f>IF('3h_SMNCC'!G$37="-","-",'3h_SMNCC'!G$37)</f>
        <v>-0.13106672002308281</v>
      </c>
      <c r="M140" s="88">
        <f>IF('3h_SMNCC'!H$37="-","-",'3h_SMNCC'!H$37)</f>
        <v>1.6490085512788448</v>
      </c>
      <c r="N140" s="88">
        <f>IF('3h_SMNCC'!I$37="-","-",'3h_SMNCC'!I$37)</f>
        <v>1.7011698553751105</v>
      </c>
      <c r="O140" s="139"/>
      <c r="P140" s="88">
        <f>IF('3h_SMNCC'!K$37="-","-",'3h_SMNCC'!K$37)</f>
        <v>1.7011698553751105</v>
      </c>
      <c r="Q140" s="88">
        <f>IF('3h_SMNCC'!L$37="-","-",'3h_SMNCC'!L$37)</f>
        <v>3.37071596157242</v>
      </c>
      <c r="R140" s="88">
        <f>IF('3h_SMNCC'!M$37="-","-",'3h_SMNCC'!M$37)</f>
        <v>3.2761312765157915</v>
      </c>
      <c r="S140" s="88">
        <f>IF('3h_SMNCC'!N$37="-","-",'3h_SMNCC'!N$37)</f>
        <v>4.8946129781636989</v>
      </c>
      <c r="T140" s="88">
        <f>IF('3h_SMNCC'!O$37="-","-",'3h_SMNCC'!O$37)</f>
        <v>4.2887571563853468</v>
      </c>
      <c r="U140" s="88" t="str">
        <f>IF('3h_SMNCC'!P$37="-","-",'3h_SMNCC'!P$37)</f>
        <v>-</v>
      </c>
      <c r="V140" s="88" t="str">
        <f>IF('3h_SMNCC'!Q$37="-","-",'3h_SMNCC'!Q$37)</f>
        <v>-</v>
      </c>
      <c r="W140" s="88" t="str">
        <f>IF('3h_SMNCC'!R$37="-","-",'3h_SMNCC'!R$37)</f>
        <v>-</v>
      </c>
      <c r="X140" s="88" t="str">
        <f>IF('3h_SMNCC'!S$37="-","-",'3h_SMNCC'!S$37)</f>
        <v>-</v>
      </c>
      <c r="Y140" s="88" t="str">
        <f>IF('3h_SMNCC'!T$37="-","-",'3h_SMNCC'!T$37)</f>
        <v>-</v>
      </c>
      <c r="Z140" s="88" t="str">
        <f>IF('3h_SMNCC'!U$37="-","-",'3h_SMNCC'!U$37)</f>
        <v>-</v>
      </c>
      <c r="AA140" s="138"/>
    </row>
    <row r="141" spans="1:27" s="140" customFormat="1" ht="11.25">
      <c r="A141" s="137">
        <v>7</v>
      </c>
      <c r="B141" s="87" t="s">
        <v>168</v>
      </c>
      <c r="C141" s="87" t="s">
        <v>124</v>
      </c>
      <c r="D141" s="157" t="s">
        <v>89</v>
      </c>
      <c r="E141" s="160"/>
      <c r="F141" s="139"/>
      <c r="G141" s="88">
        <f>IF('3f_CPIH'!C$16="-","-",'3i_PPM'!$G$7*('3f_CPIH'!C$16/'3f_CPIH'!$G$16))</f>
        <v>23.857918590998043</v>
      </c>
      <c r="H141" s="88">
        <f>IF('3f_CPIH'!D$16="-","-",'3i_PPM'!$G$7*('3f_CPIH'!D$16/'3f_CPIH'!$G$16))</f>
        <v>23.905682191780819</v>
      </c>
      <c r="I141" s="88">
        <f>IF('3f_CPIH'!E$16="-","-",'3i_PPM'!$G$7*('3f_CPIH'!E$16/'3f_CPIH'!$G$16))</f>
        <v>23.977327592954992</v>
      </c>
      <c r="J141" s="88">
        <f>IF('3f_CPIH'!F$16="-","-",'3i_PPM'!$G$7*('3f_CPIH'!F$16/'3f_CPIH'!$G$16))</f>
        <v>24.120618395303325</v>
      </c>
      <c r="K141" s="88">
        <f>IF('3f_CPIH'!G$16="-","-",'3i_PPM'!$G$7*('3f_CPIH'!G$16/'3f_CPIH'!$G$16))</f>
        <v>24.4072</v>
      </c>
      <c r="L141" s="88">
        <f>IF('3f_CPIH'!H$16="-","-",'3i_PPM'!$G$7*('3f_CPIH'!H$16/'3f_CPIH'!$G$16))</f>
        <v>24.717663405088064</v>
      </c>
      <c r="M141" s="88">
        <f>IF('3f_CPIH'!I$16="-","-",'3i_PPM'!$G$7*('3f_CPIH'!I$16/'3f_CPIH'!$G$16))</f>
        <v>25.075890410958902</v>
      </c>
      <c r="N141" s="88">
        <f>IF('3f_CPIH'!J$16="-","-",'3i_PPM'!$G$7*('3f_CPIH'!J$16/'3f_CPIH'!$G$16))</f>
        <v>25.290826614481411</v>
      </c>
      <c r="O141" s="139"/>
      <c r="P141" s="88">
        <f>IF('3f_CPIH'!L$16="-","-",'3i_PPM'!$G$7*('3f_CPIH'!L$16/'3f_CPIH'!$G$16))</f>
        <v>25.290826614481411</v>
      </c>
      <c r="Q141" s="88">
        <f>IF('3f_CPIH'!M$16="-","-",'3i_PPM'!$G$7*('3f_CPIH'!M$16/'3f_CPIH'!$G$16))</f>
        <v>25.577408219178082</v>
      </c>
      <c r="R141" s="88">
        <f>IF('3f_CPIH'!N$16="-","-",'3i_PPM'!$G$7*('3f_CPIH'!N$16/'3f_CPIH'!$G$16))</f>
        <v>25.768462622309197</v>
      </c>
      <c r="S141" s="88">
        <f>IF('3f_CPIH'!O$16="-","-",'3i_PPM'!$G$7*('3f_CPIH'!O$16/'3f_CPIH'!$G$16))</f>
        <v>25.911753424657533</v>
      </c>
      <c r="T141" s="88">
        <f>IF('3f_CPIH'!P$16="-","-",'3i_PPM'!$G$7*('3f_CPIH'!P$16/'3f_CPIH'!$G$16))</f>
        <v>25.983398825831699</v>
      </c>
      <c r="U141" s="88" t="str">
        <f>IF('3f_CPIH'!Q$16="-","-",'3i_PPM'!$G$7*('3f_CPIH'!Q$16/'3f_CPIH'!$G$16))</f>
        <v>-</v>
      </c>
      <c r="V141" s="88" t="str">
        <f>IF('3f_CPIH'!R$16="-","-",'3i_PPM'!$G$7*('3f_CPIH'!R$16/'3f_CPIH'!$G$16))</f>
        <v>-</v>
      </c>
      <c r="W141" s="88" t="str">
        <f>IF('3f_CPIH'!S$16="-","-",'3i_PPM'!$G$7*('3f_CPIH'!S$16/'3f_CPIH'!$G$16))</f>
        <v>-</v>
      </c>
      <c r="X141" s="88" t="str">
        <f>IF('3f_CPIH'!T$16="-","-",'3i_PPM'!$G$7*('3f_CPIH'!T$16/'3f_CPIH'!$G$16))</f>
        <v>-</v>
      </c>
      <c r="Y141" s="88" t="str">
        <f>IF('3f_CPIH'!U$16="-","-",'3i_PPM'!$G$7*('3f_CPIH'!U$16/'3f_CPIH'!$G$16))</f>
        <v>-</v>
      </c>
      <c r="Z141" s="88" t="str">
        <f>IF('3f_CPIH'!V$16="-","-",'3i_PPM'!$G$7*('3f_CPIH'!V$16/'3f_CPIH'!$G$16))</f>
        <v>-</v>
      </c>
      <c r="AA141" s="138"/>
    </row>
    <row r="142" spans="1:27" s="140" customFormat="1" ht="11.25">
      <c r="A142" s="137">
        <v>9</v>
      </c>
      <c r="B142" s="87" t="s">
        <v>138</v>
      </c>
      <c r="C142" s="87" t="s">
        <v>222</v>
      </c>
      <c r="D142" s="157" t="s">
        <v>89</v>
      </c>
      <c r="E142" s="160"/>
      <c r="F142" s="139"/>
      <c r="G142" s="88">
        <f>IF(G137="-","-",SUM(G135:G141)*'3j_EBIT'!$E$7)</f>
        <v>1.6927695022675127</v>
      </c>
      <c r="H142" s="88">
        <f>IF(H137="-","-",SUM(H135:H141)*'3j_EBIT'!$E$7)</f>
        <v>1.695197968991583</v>
      </c>
      <c r="I142" s="88">
        <f>IF(I137="-","-",SUM(I135:I141)*'3j_EBIT'!$E$7)</f>
        <v>1.6986465453551234</v>
      </c>
      <c r="J142" s="88">
        <f>IF(J137="-","-",SUM(J135:J141)*'3j_EBIT'!$E$7)</f>
        <v>1.7059319455273347</v>
      </c>
      <c r="K142" s="88">
        <f>IF(K137="-","-",SUM(K135:K141)*'3j_EBIT'!$E$7)</f>
        <v>1.7347724479103197</v>
      </c>
      <c r="L142" s="88">
        <f>IF(L137="-","-",SUM(L135:L141)*'3j_EBIT'!$E$7)</f>
        <v>1.7480189813833704</v>
      </c>
      <c r="M142" s="88">
        <f>IF(M137="-","-",SUM(M135:M141)*'3j_EBIT'!$E$7)</f>
        <v>1.8051852913640614</v>
      </c>
      <c r="N142" s="88">
        <f>IF(N137="-","-",SUM(N135:N141)*'3j_EBIT'!$E$7)</f>
        <v>1.817123651760115</v>
      </c>
      <c r="O142" s="139"/>
      <c r="P142" s="88">
        <f>IF(P137="-","-",SUM(P135:P141)*'3j_EBIT'!$E$7)</f>
        <v>1.817123651760115</v>
      </c>
      <c r="Q142" s="88">
        <f>IF(Q137="-","-",SUM(Q135:Q141)*'3j_EBIT'!$E$7)</f>
        <v>1.8340453830883974</v>
      </c>
      <c r="R142" s="88">
        <f>IF(R137="-","-",SUM(R135:R141)*'3j_EBIT'!$E$7)</f>
        <v>1.8402447608452315</v>
      </c>
      <c r="S142" s="88">
        <f>IF(S137="-","-",SUM(S135:S141)*'3j_EBIT'!$E$7)</f>
        <v>1.8601735450474683</v>
      </c>
      <c r="T142" s="88">
        <f>IF(T137="-","-",SUM(T135:T141)*'3j_EBIT'!$E$7)</f>
        <v>1.8460745468594297</v>
      </c>
      <c r="U142" s="88" t="str">
        <f>IF(U137="-","-",SUM(U135:U141)*'3j_EBIT'!$E$7)</f>
        <v>-</v>
      </c>
      <c r="V142" s="88" t="str">
        <f>IF(V137="-","-",SUM(V135:V141)*'3j_EBIT'!$E$7)</f>
        <v>-</v>
      </c>
      <c r="W142" s="88" t="str">
        <f>IF(W137="-","-",SUM(W135:W141)*'3j_EBIT'!$E$7)</f>
        <v>-</v>
      </c>
      <c r="X142" s="88" t="str">
        <f>IF(X137="-","-",SUM(X135:X141)*'3j_EBIT'!$E$7)</f>
        <v>-</v>
      </c>
      <c r="Y142" s="88" t="str">
        <f>IF(Y137="-","-",SUM(Y135:Y141)*'3j_EBIT'!$E$7)</f>
        <v>-</v>
      </c>
      <c r="Z142" s="88" t="str">
        <f>IF(Z137="-","-",SUM(Z135:Z141)*'3j_EBIT'!$E$7)</f>
        <v>-</v>
      </c>
      <c r="AA142" s="138"/>
    </row>
    <row r="143" spans="1:27" s="140" customFormat="1" ht="11.25" customHeight="1">
      <c r="A143" s="137">
        <v>10</v>
      </c>
      <c r="B143" s="87" t="s">
        <v>223</v>
      </c>
      <c r="C143" s="161" t="s">
        <v>224</v>
      </c>
      <c r="D143" s="157" t="s">
        <v>89</v>
      </c>
      <c r="E143" s="150"/>
      <c r="F143" s="139"/>
      <c r="G143" s="88">
        <f>IF(G139="-","-",SUM(G135:G137,G139:G142)*'3k_HAP'!$E$8)</f>
        <v>1.03774814890386</v>
      </c>
      <c r="H143" s="88">
        <f>IF(H139="-","-",SUM(H135:H137,H139:H142)*'3k_HAP'!$E$8)</f>
        <v>1.0396194734628579</v>
      </c>
      <c r="I143" s="88">
        <f>IF(I139="-","-",SUM(I135:I137,I139:I142)*'3k_HAP'!$E$8)</f>
        <v>1.0433456657093485</v>
      </c>
      <c r="J143" s="88">
        <f>IF(J139="-","-",SUM(J135:J137,J139:J142)*'3k_HAP'!$E$8)</f>
        <v>1.0489596393863423</v>
      </c>
      <c r="K143" s="88">
        <f>IF(K139="-","-",SUM(K135:K137,K139:K142)*'3k_HAP'!$E$8)</f>
        <v>1.0615643771745691</v>
      </c>
      <c r="L143" s="88">
        <f>IF(L139="-","-",SUM(L135:L137,L139:L142)*'3k_HAP'!$E$8)</f>
        <v>1.0717718727782806</v>
      </c>
      <c r="M143" s="88">
        <f>IF(M139="-","-",SUM(M135:M137,M139:M142)*'3k_HAP'!$E$8)</f>
        <v>1.1184949920527003</v>
      </c>
      <c r="N143" s="88">
        <f>IF(N139="-","-",SUM(N135:N137,N139:N142)*'3k_HAP'!$E$8)</f>
        <v>1.1276944374401412</v>
      </c>
      <c r="O143" s="139"/>
      <c r="P143" s="88">
        <f>IF(P139="-","-",SUM(P135:P137,P139:P142)*'3k_HAP'!$E$8)</f>
        <v>1.1276944374401412</v>
      </c>
      <c r="Q143" s="88">
        <f>IF(Q139="-","-",SUM(Q135:Q137,Q139:Q142)*'3k_HAP'!$E$8)</f>
        <v>1.1658505974687305</v>
      </c>
      <c r="R143" s="88">
        <f>IF(R139="-","-",SUM(R135:R137,R139:R142)*'3k_HAP'!$E$8)</f>
        <v>1.1706277054817338</v>
      </c>
      <c r="S143" s="88">
        <f>IF(S139="-","-",SUM(S135:S137,S139:S142)*'3k_HAP'!$E$8)</f>
        <v>1.2025506921915028</v>
      </c>
      <c r="T143" s="88">
        <f>IF(T139="-","-",SUM(T135:T137,T139:T142)*'3k_HAP'!$E$8)</f>
        <v>1.191686305496378</v>
      </c>
      <c r="U143" s="88" t="str">
        <f>IF(U139="-","-",SUM(U135:U137,U139:U142)*'3k_HAP'!$E$8)</f>
        <v>-</v>
      </c>
      <c r="V143" s="88" t="str">
        <f>IF(V139="-","-",SUM(V135:V137,V139:V142)*'3k_HAP'!$E$8)</f>
        <v>-</v>
      </c>
      <c r="W143" s="88" t="str">
        <f>IF(W139="-","-",SUM(W135:W137,W139:W142)*'3k_HAP'!$E$8)</f>
        <v>-</v>
      </c>
      <c r="X143" s="88" t="str">
        <f>IF(X139="-","-",SUM(X135:X137,X139:X142)*'3k_HAP'!$E$8)</f>
        <v>-</v>
      </c>
      <c r="Y143" s="88" t="str">
        <f>IF(Y139="-","-",SUM(Y135:Y137,Y139:Y142)*'3k_HAP'!$E$8)</f>
        <v>-</v>
      </c>
      <c r="Z143" s="88" t="str">
        <f>IF(Z139="-","-",SUM(Z135:Z137,Z139:Z142)*'3k_HAP'!$E$8)</f>
        <v>-</v>
      </c>
      <c r="AA143" s="138"/>
    </row>
    <row r="144" spans="1:27" s="140" customFormat="1" ht="11.25" customHeight="1">
      <c r="A144" s="137">
        <v>11</v>
      </c>
      <c r="B144" s="87" t="s">
        <v>225</v>
      </c>
      <c r="C144" s="162" t="str">
        <f>B144&amp;"_"&amp;D144</f>
        <v>Total_Southern Scotland</v>
      </c>
      <c r="D144" s="157" t="s">
        <v>89</v>
      </c>
      <c r="E144" s="136"/>
      <c r="F144" s="139"/>
      <c r="G144" s="88">
        <f t="shared" ref="G144:N144" si="24">IF(G139="-","-",SUM(G135:G143))</f>
        <v>90.130843047056985</v>
      </c>
      <c r="H144" s="88">
        <f t="shared" si="24"/>
        <v>90.260528356931061</v>
      </c>
      <c r="I144" s="88">
        <f t="shared" si="24"/>
        <v>90.445758493340563</v>
      </c>
      <c r="J144" s="88">
        <f t="shared" si="24"/>
        <v>90.834814422962765</v>
      </c>
      <c r="K144" s="88">
        <f t="shared" si="24"/>
        <v>92.365339711821747</v>
      </c>
      <c r="L144" s="88">
        <f t="shared" si="24"/>
        <v>93.072732891716925</v>
      </c>
      <c r="M144" s="88">
        <f t="shared" si="24"/>
        <v>96.128207925096916</v>
      </c>
      <c r="N144" s="88">
        <f t="shared" si="24"/>
        <v>96.765741868636184</v>
      </c>
      <c r="O144" s="139"/>
      <c r="P144" s="88">
        <f t="shared" ref="P144:Z144" si="25">IF(P139="-","-",SUM(P135:P143))</f>
        <v>96.765741868636184</v>
      </c>
      <c r="Q144" s="88">
        <f t="shared" si="25"/>
        <v>97.694515099123706</v>
      </c>
      <c r="R144" s="88">
        <f t="shared" si="25"/>
        <v>98.025575112198069</v>
      </c>
      <c r="S144" s="88">
        <f t="shared" si="25"/>
        <v>99.10638104472909</v>
      </c>
      <c r="T144" s="88">
        <f t="shared" si="25"/>
        <v>98.35346442832801</v>
      </c>
      <c r="U144" s="88" t="str">
        <f t="shared" si="25"/>
        <v>-</v>
      </c>
      <c r="V144" s="88" t="str">
        <f t="shared" si="25"/>
        <v>-</v>
      </c>
      <c r="W144" s="88" t="str">
        <f t="shared" si="25"/>
        <v>-</v>
      </c>
      <c r="X144" s="88" t="str">
        <f t="shared" si="25"/>
        <v>-</v>
      </c>
      <c r="Y144" s="88" t="str">
        <f t="shared" si="25"/>
        <v>-</v>
      </c>
      <c r="Z144" s="88" t="str">
        <f t="shared" si="25"/>
        <v>-</v>
      </c>
      <c r="AA144" s="138"/>
    </row>
    <row r="145" spans="1:27" s="140" customFormat="1" ht="11.25" customHeight="1">
      <c r="A145" s="137">
        <v>1</v>
      </c>
      <c r="B145" s="152" t="s">
        <v>155</v>
      </c>
      <c r="C145" s="163" t="s">
        <v>131</v>
      </c>
      <c r="D145" s="158" t="s">
        <v>87</v>
      </c>
      <c r="E145" s="154"/>
      <c r="F145" s="139"/>
      <c r="G145" s="155" t="s">
        <v>132</v>
      </c>
      <c r="H145" s="155" t="s">
        <v>132</v>
      </c>
      <c r="I145" s="155" t="s">
        <v>132</v>
      </c>
      <c r="J145" s="155" t="s">
        <v>132</v>
      </c>
      <c r="K145" s="155" t="s">
        <v>132</v>
      </c>
      <c r="L145" s="155" t="s">
        <v>132</v>
      </c>
      <c r="M145" s="155" t="s">
        <v>132</v>
      </c>
      <c r="N145" s="155" t="s">
        <v>132</v>
      </c>
      <c r="O145" s="139"/>
      <c r="P145" s="155" t="s">
        <v>132</v>
      </c>
      <c r="Q145" s="155" t="s">
        <v>132</v>
      </c>
      <c r="R145" s="155" t="s">
        <v>132</v>
      </c>
      <c r="S145" s="155" t="s">
        <v>132</v>
      </c>
      <c r="T145" s="155" t="s">
        <v>132</v>
      </c>
      <c r="U145" s="155" t="s">
        <v>132</v>
      </c>
      <c r="V145" s="155" t="s">
        <v>132</v>
      </c>
      <c r="W145" s="155" t="s">
        <v>132</v>
      </c>
      <c r="X145" s="155" t="s">
        <v>132</v>
      </c>
      <c r="Y145" s="155" t="s">
        <v>132</v>
      </c>
      <c r="Z145" s="155" t="s">
        <v>132</v>
      </c>
      <c r="AA145" s="138"/>
    </row>
    <row r="146" spans="1:27" s="140" customFormat="1" ht="11.25" customHeight="1">
      <c r="A146" s="137">
        <v>2</v>
      </c>
      <c r="B146" s="152" t="s">
        <v>155</v>
      </c>
      <c r="C146" s="163" t="s">
        <v>133</v>
      </c>
      <c r="D146" s="158" t="s">
        <v>87</v>
      </c>
      <c r="E146" s="154"/>
      <c r="F146" s="139"/>
      <c r="G146" s="155" t="s">
        <v>132</v>
      </c>
      <c r="H146" s="155" t="s">
        <v>132</v>
      </c>
      <c r="I146" s="155" t="s">
        <v>132</v>
      </c>
      <c r="J146" s="155" t="s">
        <v>132</v>
      </c>
      <c r="K146" s="155" t="s">
        <v>132</v>
      </c>
      <c r="L146" s="155" t="s">
        <v>132</v>
      </c>
      <c r="M146" s="155" t="s">
        <v>132</v>
      </c>
      <c r="N146" s="155" t="s">
        <v>132</v>
      </c>
      <c r="O146" s="139"/>
      <c r="P146" s="155" t="s">
        <v>132</v>
      </c>
      <c r="Q146" s="155" t="s">
        <v>132</v>
      </c>
      <c r="R146" s="155" t="s">
        <v>132</v>
      </c>
      <c r="S146" s="155" t="s">
        <v>132</v>
      </c>
      <c r="T146" s="155" t="s">
        <v>132</v>
      </c>
      <c r="U146" s="155" t="s">
        <v>132</v>
      </c>
      <c r="V146" s="155" t="s">
        <v>132</v>
      </c>
      <c r="W146" s="155" t="s">
        <v>132</v>
      </c>
      <c r="X146" s="155" t="s">
        <v>132</v>
      </c>
      <c r="Y146" s="155" t="s">
        <v>132</v>
      </c>
      <c r="Z146" s="155" t="s">
        <v>132</v>
      </c>
      <c r="AA146" s="138"/>
    </row>
    <row r="147" spans="1:27" s="140" customFormat="1" ht="11.25" customHeight="1">
      <c r="A147" s="137">
        <v>3</v>
      </c>
      <c r="B147" s="152" t="s">
        <v>220</v>
      </c>
      <c r="C147" s="163" t="s">
        <v>134</v>
      </c>
      <c r="D147" s="158" t="s">
        <v>87</v>
      </c>
      <c r="E147" s="154"/>
      <c r="F147" s="139"/>
      <c r="G147" s="155">
        <f>IF('3c_PC'!G14="-","-",'3c_PC'!G55)</f>
        <v>6.5567588596821027</v>
      </c>
      <c r="H147" s="155">
        <f>IF('3c_PC'!H14="-","-",'3c_PC'!H55)</f>
        <v>6.5567588596821027</v>
      </c>
      <c r="I147" s="155">
        <f>IF('3c_PC'!I14="-","-",'3c_PC'!I55)</f>
        <v>6.6197359495950758</v>
      </c>
      <c r="J147" s="155">
        <f>IF('3c_PC'!J14="-","-",'3c_PC'!J55)</f>
        <v>6.6197359495950758</v>
      </c>
      <c r="K147" s="155">
        <f>IF('3c_PC'!K14="-","-",'3c_PC'!K55)</f>
        <v>6.6995028867368616</v>
      </c>
      <c r="L147" s="155">
        <f>IF('3c_PC'!L14="-","-",'3c_PC'!L55)</f>
        <v>6.6995028867368616</v>
      </c>
      <c r="M147" s="155">
        <f>IF('3c_PC'!M14="-","-",'3c_PC'!M55)</f>
        <v>7.1131218301273513</v>
      </c>
      <c r="N147" s="155">
        <f>IF('3c_PC'!N14="-","-",'3c_PC'!N55)</f>
        <v>7.1131218301273513</v>
      </c>
      <c r="O147" s="139"/>
      <c r="P147" s="155">
        <f>'3c_PC'!P55</f>
        <v>7.1131218301273513</v>
      </c>
      <c r="Q147" s="155">
        <f>'3c_PC'!Q55</f>
        <v>7.2804579515147188</v>
      </c>
      <c r="R147" s="155">
        <f>'3c_PC'!R55</f>
        <v>7.1935840895118579</v>
      </c>
      <c r="S147" s="155">
        <f>'3c_PC'!S55</f>
        <v>7.3593999937099728</v>
      </c>
      <c r="T147" s="155">
        <f>'3c_PC'!T55</f>
        <v>7.0492243060839304</v>
      </c>
      <c r="U147" s="155" t="str">
        <f>'3c_PC'!U55</f>
        <v>-</v>
      </c>
      <c r="V147" s="155" t="str">
        <f>'3c_PC'!V55</f>
        <v>-</v>
      </c>
      <c r="W147" s="155" t="str">
        <f>'3c_PC'!W55</f>
        <v>-</v>
      </c>
      <c r="X147" s="155" t="str">
        <f>'3c_PC'!X55</f>
        <v>-</v>
      </c>
      <c r="Y147" s="155" t="str">
        <f>'3c_PC'!Y55</f>
        <v>-</v>
      </c>
      <c r="Z147" s="155" t="str">
        <f>'3c_PC'!Z55</f>
        <v>-</v>
      </c>
      <c r="AA147" s="138"/>
    </row>
    <row r="148" spans="1:27" s="140" customFormat="1" ht="11.25" customHeight="1">
      <c r="A148" s="137">
        <v>4</v>
      </c>
      <c r="B148" s="152" t="s">
        <v>221</v>
      </c>
      <c r="C148" s="163" t="s">
        <v>135</v>
      </c>
      <c r="D148" s="158" t="s">
        <v>87</v>
      </c>
      <c r="E148" s="154"/>
      <c r="F148" s="139"/>
      <c r="G148" s="155">
        <f>IF('3d_NC-Elec'!H27="-","-",'3d_NC-Elec'!H27)</f>
        <v>27.776500000000002</v>
      </c>
      <c r="H148" s="155">
        <f>IF('3d_NC-Elec'!I27="-","-",'3d_NC-Elec'!I27)</f>
        <v>27.776500000000002</v>
      </c>
      <c r="I148" s="155">
        <f>IF('3d_NC-Elec'!J27="-","-",'3d_NC-Elec'!J27)</f>
        <v>25.732499999999995</v>
      </c>
      <c r="J148" s="155">
        <f>IF('3d_NC-Elec'!K27="-","-",'3d_NC-Elec'!K27)</f>
        <v>25.732499999999995</v>
      </c>
      <c r="K148" s="155">
        <f>IF('3d_NC-Elec'!L27="-","-",'3d_NC-Elec'!L27)</f>
        <v>29.784000000000002</v>
      </c>
      <c r="L148" s="155">
        <f>IF('3d_NC-Elec'!M27="-","-",'3d_NC-Elec'!M27)</f>
        <v>29.784000000000002</v>
      </c>
      <c r="M148" s="155">
        <f>IF('3d_NC-Elec'!N27="-","-",'3d_NC-Elec'!N27)</f>
        <v>29.272999999999996</v>
      </c>
      <c r="N148" s="155">
        <f>IF('3d_NC-Elec'!O27="-","-",'3d_NC-Elec'!O27)</f>
        <v>29.272999999999996</v>
      </c>
      <c r="O148" s="139"/>
      <c r="P148" s="155">
        <f>'3d_NC-Elec'!Q27</f>
        <v>29.272999999999996</v>
      </c>
      <c r="Q148" s="155">
        <f>'3d_NC-Elec'!R27</f>
        <v>24.381999999999998</v>
      </c>
      <c r="R148" s="155">
        <f>'3d_NC-Elec'!S27</f>
        <v>24.381999999999998</v>
      </c>
      <c r="S148" s="155">
        <f>'3d_NC-Elec'!T27</f>
        <v>24.527999999999999</v>
      </c>
      <c r="T148" s="155">
        <f>'3d_NC-Elec'!U27</f>
        <v>24.527999999999999</v>
      </c>
      <c r="U148" s="155" t="str">
        <f>'3d_NC-Elec'!V27</f>
        <v>-</v>
      </c>
      <c r="V148" s="155" t="str">
        <f>'3d_NC-Elec'!W27</f>
        <v>-</v>
      </c>
      <c r="W148" s="155" t="str">
        <f>'3d_NC-Elec'!X27</f>
        <v>-</v>
      </c>
      <c r="X148" s="155" t="str">
        <f>'3d_NC-Elec'!Y27</f>
        <v>-</v>
      </c>
      <c r="Y148" s="155" t="str">
        <f>'3d_NC-Elec'!Z27</f>
        <v>-</v>
      </c>
      <c r="Z148" s="155" t="str">
        <f>'3d_NC-Elec'!AA27</f>
        <v>-</v>
      </c>
      <c r="AA148" s="138"/>
    </row>
    <row r="149" spans="1:27" s="140" customFormat="1" ht="11.25" customHeight="1">
      <c r="A149" s="137">
        <v>5</v>
      </c>
      <c r="B149" s="152" t="s">
        <v>168</v>
      </c>
      <c r="C149" s="163" t="s">
        <v>136</v>
      </c>
      <c r="D149" s="158" t="s">
        <v>87</v>
      </c>
      <c r="E149" s="154"/>
      <c r="F149" s="139"/>
      <c r="G149" s="155">
        <f>IF('3f_CPIH'!C$16="-","-",'3g_OC_'!$E$7*('3f_CPIH'!C$16/'3f_CPIH'!$G$16))</f>
        <v>38.772147945205475</v>
      </c>
      <c r="H149" s="155">
        <f>IF('3f_CPIH'!D$16="-","-",'3g_OC_'!$E$7*('3f_CPIH'!D$16/'3f_CPIH'!$G$16))</f>
        <v>38.849769863013698</v>
      </c>
      <c r="I149" s="155">
        <f>IF('3f_CPIH'!E$16="-","-",'3g_OC_'!$E$7*('3f_CPIH'!E$16/'3f_CPIH'!$G$16))</f>
        <v>38.966202739726029</v>
      </c>
      <c r="J149" s="155">
        <f>IF('3f_CPIH'!F$16="-","-",'3g_OC_'!$E$7*('3f_CPIH'!F$16/'3f_CPIH'!$G$16))</f>
        <v>39.199068493150683</v>
      </c>
      <c r="K149" s="155">
        <f>IF('3f_CPIH'!G$16="-","-",'3g_OC_'!$E$7*('3f_CPIH'!G$16/'3f_CPIH'!$G$16))</f>
        <v>39.6648</v>
      </c>
      <c r="L149" s="155">
        <f>IF('3f_CPIH'!H$16="-","-",'3g_OC_'!$E$7*('3f_CPIH'!H$16/'3f_CPIH'!$G$16))</f>
        <v>40.169342465753431</v>
      </c>
      <c r="M149" s="155">
        <f>IF('3f_CPIH'!I$16="-","-",'3g_OC_'!$E$7*('3f_CPIH'!I$16/'3f_CPIH'!$G$16))</f>
        <v>40.751506849315064</v>
      </c>
      <c r="N149" s="155">
        <f>IF('3f_CPIH'!J$16="-","-",'3g_OC_'!$E$7*('3f_CPIH'!J$16/'3f_CPIH'!$G$16))</f>
        <v>41.100805479452056</v>
      </c>
      <c r="O149" s="139"/>
      <c r="P149" s="155">
        <f>IF('3f_CPIH'!L$16="-","-",'3g_OC_'!$E$7*('3f_CPIH'!L$16/'3f_CPIH'!$G$16))</f>
        <v>41.100805479452056</v>
      </c>
      <c r="Q149" s="155">
        <f>IF('3f_CPIH'!M$16="-","-",'3g_OC_'!$E$7*('3f_CPIH'!M$16/'3f_CPIH'!$G$16))</f>
        <v>41.566536986301365</v>
      </c>
      <c r="R149" s="155">
        <f>IF('3f_CPIH'!N$16="-","-",'3g_OC_'!$E$7*('3f_CPIH'!N$16/'3f_CPIH'!$G$16))</f>
        <v>41.877024657534243</v>
      </c>
      <c r="S149" s="155">
        <f>IF('3f_CPIH'!O$16="-","-",'3g_OC_'!$E$7*('3f_CPIH'!O$16/'3f_CPIH'!$G$16))</f>
        <v>42.109890410958904</v>
      </c>
      <c r="T149" s="155">
        <f>IF('3f_CPIH'!P$16="-","-",'3g_OC_'!$E$7*('3f_CPIH'!P$16/'3f_CPIH'!$G$16))</f>
        <v>42.226323287671228</v>
      </c>
      <c r="U149" s="155" t="str">
        <f>IF('3f_CPIH'!Q$16="-","-",'3g_OC_'!$E$7*('3f_CPIH'!Q$16/'3f_CPIH'!$G$16))</f>
        <v>-</v>
      </c>
      <c r="V149" s="155" t="str">
        <f>IF('3f_CPIH'!R$16="-","-",'3g_OC_'!$E$7*('3f_CPIH'!R$16/'3f_CPIH'!$G$16))</f>
        <v>-</v>
      </c>
      <c r="W149" s="155" t="str">
        <f>IF('3f_CPIH'!S$16="-","-",'3g_OC_'!$E$7*('3f_CPIH'!S$16/'3f_CPIH'!$G$16))</f>
        <v>-</v>
      </c>
      <c r="X149" s="155" t="str">
        <f>IF('3f_CPIH'!T$16="-","-",'3g_OC_'!$E$7*('3f_CPIH'!T$16/'3f_CPIH'!$G$16))</f>
        <v>-</v>
      </c>
      <c r="Y149" s="155" t="str">
        <f>IF('3f_CPIH'!U$16="-","-",'3g_OC_'!$E$7*('3f_CPIH'!U$16/'3f_CPIH'!$G$16))</f>
        <v>-</v>
      </c>
      <c r="Z149" s="155" t="str">
        <f>IF('3f_CPIH'!V$16="-","-",'3g_OC_'!$E$7*('3f_CPIH'!V$16/'3f_CPIH'!$G$16))</f>
        <v>-</v>
      </c>
      <c r="AA149" s="138"/>
    </row>
    <row r="150" spans="1:27" s="140" customFormat="1" ht="11.25" customHeight="1">
      <c r="A150" s="137">
        <v>6</v>
      </c>
      <c r="B150" s="152" t="s">
        <v>168</v>
      </c>
      <c r="C150" s="163" t="s">
        <v>137</v>
      </c>
      <c r="D150" s="158" t="s">
        <v>87</v>
      </c>
      <c r="E150" s="154"/>
      <c r="F150" s="139"/>
      <c r="G150" s="155" t="s">
        <v>132</v>
      </c>
      <c r="H150" s="155" t="s">
        <v>132</v>
      </c>
      <c r="I150" s="155" t="s">
        <v>132</v>
      </c>
      <c r="J150" s="155" t="s">
        <v>132</v>
      </c>
      <c r="K150" s="155">
        <f>IF('3h_SMNCC'!F$37="-","-",'3h_SMNCC'!F$37)</f>
        <v>0</v>
      </c>
      <c r="L150" s="155">
        <f>IF('3h_SMNCC'!G$37="-","-",'3h_SMNCC'!G$37)</f>
        <v>-0.13106672002308281</v>
      </c>
      <c r="M150" s="155">
        <f>IF('3h_SMNCC'!H$37="-","-",'3h_SMNCC'!H$37)</f>
        <v>1.6490085512788448</v>
      </c>
      <c r="N150" s="155">
        <f>IF('3h_SMNCC'!I$37="-","-",'3h_SMNCC'!I$37)</f>
        <v>1.7011698553751105</v>
      </c>
      <c r="O150" s="139"/>
      <c r="P150" s="155">
        <f>IF('3h_SMNCC'!K$37="-","-",'3h_SMNCC'!K$37)</f>
        <v>1.7011698553751105</v>
      </c>
      <c r="Q150" s="155">
        <f>IF('3h_SMNCC'!L$37="-","-",'3h_SMNCC'!L$37)</f>
        <v>3.37071596157242</v>
      </c>
      <c r="R150" s="155">
        <f>IF('3h_SMNCC'!M$37="-","-",'3h_SMNCC'!M$37)</f>
        <v>3.2761312765157915</v>
      </c>
      <c r="S150" s="155">
        <f>IF('3h_SMNCC'!N$37="-","-",'3h_SMNCC'!N$37)</f>
        <v>4.8946129781636989</v>
      </c>
      <c r="T150" s="155">
        <f>IF('3h_SMNCC'!O$37="-","-",'3h_SMNCC'!O$37)</f>
        <v>4.2887571563853468</v>
      </c>
      <c r="U150" s="155" t="str">
        <f>IF('3h_SMNCC'!P$37="-","-",'3h_SMNCC'!P$37)</f>
        <v>-</v>
      </c>
      <c r="V150" s="155" t="str">
        <f>IF('3h_SMNCC'!Q$37="-","-",'3h_SMNCC'!Q$37)</f>
        <v>-</v>
      </c>
      <c r="W150" s="155" t="str">
        <f>IF('3h_SMNCC'!R$37="-","-",'3h_SMNCC'!R$37)</f>
        <v>-</v>
      </c>
      <c r="X150" s="155" t="str">
        <f>IF('3h_SMNCC'!S$37="-","-",'3h_SMNCC'!S$37)</f>
        <v>-</v>
      </c>
      <c r="Y150" s="155" t="str">
        <f>IF('3h_SMNCC'!T$37="-","-",'3h_SMNCC'!T$37)</f>
        <v>-</v>
      </c>
      <c r="Z150" s="155" t="str">
        <f>IF('3h_SMNCC'!U$37="-","-",'3h_SMNCC'!U$37)</f>
        <v>-</v>
      </c>
      <c r="AA150" s="138"/>
    </row>
    <row r="151" spans="1:27" s="140" customFormat="1" ht="12.5" customHeight="1">
      <c r="A151" s="137">
        <v>7</v>
      </c>
      <c r="B151" s="152" t="s">
        <v>168</v>
      </c>
      <c r="C151" s="163" t="s">
        <v>124</v>
      </c>
      <c r="D151" s="158" t="s">
        <v>87</v>
      </c>
      <c r="E151" s="154"/>
      <c r="F151" s="139"/>
      <c r="G151" s="155">
        <f>IF('3f_CPIH'!C$16="-","-",'3i_PPM'!$G$7*('3f_CPIH'!C$16/'3f_CPIH'!$G$16))</f>
        <v>23.857918590998043</v>
      </c>
      <c r="H151" s="155">
        <f>IF('3f_CPIH'!D$16="-","-",'3i_PPM'!$G$7*('3f_CPIH'!D$16/'3f_CPIH'!$G$16))</f>
        <v>23.905682191780819</v>
      </c>
      <c r="I151" s="155">
        <f>IF('3f_CPIH'!E$16="-","-",'3i_PPM'!$G$7*('3f_CPIH'!E$16/'3f_CPIH'!$G$16))</f>
        <v>23.977327592954992</v>
      </c>
      <c r="J151" s="155">
        <f>IF('3f_CPIH'!F$16="-","-",'3i_PPM'!$G$7*('3f_CPIH'!F$16/'3f_CPIH'!$G$16))</f>
        <v>24.120618395303325</v>
      </c>
      <c r="K151" s="155">
        <f>IF('3f_CPIH'!G$16="-","-",'3i_PPM'!$G$7*('3f_CPIH'!G$16/'3f_CPIH'!$G$16))</f>
        <v>24.4072</v>
      </c>
      <c r="L151" s="155">
        <f>IF('3f_CPIH'!H$16="-","-",'3i_PPM'!$G$7*('3f_CPIH'!H$16/'3f_CPIH'!$G$16))</f>
        <v>24.717663405088064</v>
      </c>
      <c r="M151" s="155">
        <f>IF('3f_CPIH'!I$16="-","-",'3i_PPM'!$G$7*('3f_CPIH'!I$16/'3f_CPIH'!$G$16))</f>
        <v>25.075890410958902</v>
      </c>
      <c r="N151" s="155">
        <f>IF('3f_CPIH'!J$16="-","-",'3i_PPM'!$G$7*('3f_CPIH'!J$16/'3f_CPIH'!$G$16))</f>
        <v>25.290826614481411</v>
      </c>
      <c r="O151" s="139"/>
      <c r="P151" s="155">
        <f>IF('3f_CPIH'!L$16="-","-",'3i_PPM'!$G$7*('3f_CPIH'!L$16/'3f_CPIH'!$G$16))</f>
        <v>25.290826614481411</v>
      </c>
      <c r="Q151" s="155">
        <f>IF('3f_CPIH'!M$16="-","-",'3i_PPM'!$G$7*('3f_CPIH'!M$16/'3f_CPIH'!$G$16))</f>
        <v>25.577408219178082</v>
      </c>
      <c r="R151" s="155">
        <f>IF('3f_CPIH'!N$16="-","-",'3i_PPM'!$G$7*('3f_CPIH'!N$16/'3f_CPIH'!$G$16))</f>
        <v>25.768462622309197</v>
      </c>
      <c r="S151" s="155">
        <f>IF('3f_CPIH'!O$16="-","-",'3i_PPM'!$G$7*('3f_CPIH'!O$16/'3f_CPIH'!$G$16))</f>
        <v>25.911753424657533</v>
      </c>
      <c r="T151" s="155">
        <f>IF('3f_CPIH'!P$16="-","-",'3i_PPM'!$G$7*('3f_CPIH'!P$16/'3f_CPIH'!$G$16))</f>
        <v>25.983398825831699</v>
      </c>
      <c r="U151" s="155" t="str">
        <f>IF('3f_CPIH'!Q$16="-","-",'3i_PPM'!$G$7*('3f_CPIH'!Q$16/'3f_CPIH'!$G$16))</f>
        <v>-</v>
      </c>
      <c r="V151" s="155" t="str">
        <f>IF('3f_CPIH'!R$16="-","-",'3i_PPM'!$G$7*('3f_CPIH'!R$16/'3f_CPIH'!$G$16))</f>
        <v>-</v>
      </c>
      <c r="W151" s="155" t="str">
        <f>IF('3f_CPIH'!S$16="-","-",'3i_PPM'!$G$7*('3f_CPIH'!S$16/'3f_CPIH'!$G$16))</f>
        <v>-</v>
      </c>
      <c r="X151" s="155" t="str">
        <f>IF('3f_CPIH'!T$16="-","-",'3i_PPM'!$G$7*('3f_CPIH'!T$16/'3f_CPIH'!$G$16))</f>
        <v>-</v>
      </c>
      <c r="Y151" s="155" t="str">
        <f>IF('3f_CPIH'!U$16="-","-",'3i_PPM'!$G$7*('3f_CPIH'!U$16/'3f_CPIH'!$G$16))</f>
        <v>-</v>
      </c>
      <c r="Z151" s="155" t="str">
        <f>IF('3f_CPIH'!V$16="-","-",'3i_PPM'!$G$7*('3f_CPIH'!V$16/'3f_CPIH'!$G$16))</f>
        <v>-</v>
      </c>
      <c r="AA151" s="138"/>
    </row>
    <row r="152" spans="1:27">
      <c r="A152" s="137">
        <v>9</v>
      </c>
      <c r="B152" s="152" t="s">
        <v>138</v>
      </c>
      <c r="C152" s="163" t="s">
        <v>222</v>
      </c>
      <c r="D152" s="158" t="s">
        <v>87</v>
      </c>
      <c r="E152" s="154"/>
      <c r="F152" s="139"/>
      <c r="G152" s="155">
        <f>IF(G147="-","-",SUM(G145:G151)*'3j_EBIT'!$E$7)</f>
        <v>1.8779856862675126</v>
      </c>
      <c r="H152" s="155">
        <f>IF(H147="-","-",SUM(H145:H151)*'3j_EBIT'!$E$7)</f>
        <v>1.8804141529915832</v>
      </c>
      <c r="I152" s="155">
        <f>IF(I147="-","-",SUM(I145:I151)*'3j_EBIT'!$E$7)</f>
        <v>1.8456884013551234</v>
      </c>
      <c r="J152" s="155">
        <f>IF(J147="-","-",SUM(J145:J151)*'3j_EBIT'!$E$7)</f>
        <v>1.8529738015273347</v>
      </c>
      <c r="K152" s="155">
        <f>IF(K147="-","-",SUM(K145:K151)*'3j_EBIT'!$E$7)</f>
        <v>1.9475589799103197</v>
      </c>
      <c r="L152" s="155">
        <f>IF(L147="-","-",SUM(L145:L151)*'3j_EBIT'!$E$7)</f>
        <v>1.9608055133833704</v>
      </c>
      <c r="M152" s="155">
        <f>IF(M147="-","-",SUM(M145:M151)*'3j_EBIT'!$E$7)</f>
        <v>2.0116094353640612</v>
      </c>
      <c r="N152" s="155">
        <f>IF(N147="-","-",SUM(N145:N151)*'3j_EBIT'!$E$7)</f>
        <v>2.0235477957601153</v>
      </c>
      <c r="O152" s="139"/>
      <c r="P152" s="155">
        <f>IF(P147="-","-",SUM(P145:P151)*'3j_EBIT'!$E$7)</f>
        <v>2.0235477957601153</v>
      </c>
      <c r="Q152" s="155">
        <f>IF(Q147="-","-",SUM(Q145:Q151)*'3j_EBIT'!$E$7)</f>
        <v>1.9789664430883975</v>
      </c>
      <c r="R152" s="155">
        <f>IF(R147="-","-",SUM(R145:R151)*'3j_EBIT'!$E$7)</f>
        <v>1.9851658208452314</v>
      </c>
      <c r="S152" s="155">
        <f>IF(S147="-","-",SUM(S145:S151)*'3j_EBIT'!$E$7)</f>
        <v>2.0298372250474683</v>
      </c>
      <c r="T152" s="155">
        <f>IF(T147="-","-",SUM(T145:T151)*'3j_EBIT'!$E$7)</f>
        <v>2.0157382268594297</v>
      </c>
      <c r="U152" s="155" t="str">
        <f>IF(U147="-","-",SUM(U145:U151)*'3j_EBIT'!$E$7)</f>
        <v>-</v>
      </c>
      <c r="V152" s="155" t="str">
        <f>IF(V147="-","-",SUM(V145:V151)*'3j_EBIT'!$E$7)</f>
        <v>-</v>
      </c>
      <c r="W152" s="155" t="str">
        <f>IF(W147="-","-",SUM(W145:W151)*'3j_EBIT'!$E$7)</f>
        <v>-</v>
      </c>
      <c r="X152" s="155" t="str">
        <f>IF(X147="-","-",SUM(X145:X151)*'3j_EBIT'!$E$7)</f>
        <v>-</v>
      </c>
      <c r="Y152" s="155" t="str">
        <f>IF(Y147="-","-",SUM(Y145:Y151)*'3j_EBIT'!$E$7)</f>
        <v>-</v>
      </c>
      <c r="Z152" s="155" t="str">
        <f>IF(Z147="-","-",SUM(Z145:Z151)*'3j_EBIT'!$E$7)</f>
        <v>-</v>
      </c>
    </row>
    <row r="153" spans="1:27">
      <c r="A153" s="137">
        <v>10</v>
      </c>
      <c r="B153" s="152" t="s">
        <v>223</v>
      </c>
      <c r="C153" s="164" t="s">
        <v>224</v>
      </c>
      <c r="D153" s="158" t="s">
        <v>87</v>
      </c>
      <c r="E153" s="153"/>
      <c r="F153" s="139"/>
      <c r="G153" s="155">
        <f>IF(G149="-","-",SUM(G145:G147,G149:G152)*'3k_HAP'!$E$8)</f>
        <v>1.0404598990538039</v>
      </c>
      <c r="H153" s="155">
        <f>IF(H149="-","-",SUM(H145:H147,H149:H152)*'3k_HAP'!$E$8)</f>
        <v>1.0423312236128019</v>
      </c>
      <c r="I153" s="155">
        <f>IF(I149="-","-",SUM(I145:I147,I149:I152)*'3k_HAP'!$E$8)</f>
        <v>1.0454985055230446</v>
      </c>
      <c r="J153" s="155">
        <f>IF(J149="-","-",SUM(J145:J147,J149:J152)*'3k_HAP'!$E$8)</f>
        <v>1.0511124792000384</v>
      </c>
      <c r="K153" s="155">
        <f>IF(K149="-","-",SUM(K145:K147,K149:K152)*'3k_HAP'!$E$8)</f>
        <v>1.0646797847895813</v>
      </c>
      <c r="L153" s="155">
        <f>IF(L149="-","-",SUM(L145:L147,L149:L152)*'3k_HAP'!$E$8)</f>
        <v>1.0748872803932927</v>
      </c>
      <c r="M153" s="155">
        <f>IF(M149="-","-",SUM(M145:M147,M149:M152)*'3k_HAP'!$E$8)</f>
        <v>1.1215172479450044</v>
      </c>
      <c r="N153" s="155">
        <f>IF(N149="-","-",SUM(N145:N147,N149:N152)*'3k_HAP'!$E$8)</f>
        <v>1.1307166933324451</v>
      </c>
      <c r="O153" s="139"/>
      <c r="P153" s="155">
        <f>IF(P149="-","-",SUM(P145:P147,P149:P152)*'3k_HAP'!$E$8)</f>
        <v>1.1307166933324451</v>
      </c>
      <c r="Q153" s="155">
        <f>IF(Q149="-","-",SUM(Q145:Q147,Q149:Q152)*'3k_HAP'!$E$8)</f>
        <v>1.1679723867081906</v>
      </c>
      <c r="R153" s="155">
        <f>IF(R149="-","-",SUM(R145:R147,R149:R152)*'3k_HAP'!$E$8)</f>
        <v>1.1727494947211936</v>
      </c>
      <c r="S153" s="155">
        <f>IF(S149="-","-",SUM(S145:S147,S149:S152)*'3k_HAP'!$E$8)</f>
        <v>1.2050347381303828</v>
      </c>
      <c r="T153" s="155">
        <f>IF(T149="-","-",SUM(T145:T147,T149:T152)*'3k_HAP'!$E$8)</f>
        <v>1.194170351435258</v>
      </c>
      <c r="U153" s="155" t="str">
        <f>IF(U149="-","-",SUM(U145:U147,U149:U152)*'3k_HAP'!$E$8)</f>
        <v>-</v>
      </c>
      <c r="V153" s="155" t="str">
        <f>IF(V149="-","-",SUM(V145:V147,V149:V152)*'3k_HAP'!$E$8)</f>
        <v>-</v>
      </c>
      <c r="W153" s="155" t="str">
        <f>IF(W149="-","-",SUM(W145:W147,W149:W152)*'3k_HAP'!$E$8)</f>
        <v>-</v>
      </c>
      <c r="X153" s="155" t="str">
        <f>IF(X149="-","-",SUM(X145:X147,X149:X152)*'3k_HAP'!$E$8)</f>
        <v>-</v>
      </c>
      <c r="Y153" s="155" t="str">
        <f>IF(Y149="-","-",SUM(Y145:Y147,Y149:Y152)*'3k_HAP'!$E$8)</f>
        <v>-</v>
      </c>
      <c r="Z153" s="155" t="str">
        <f>IF(Z149="-","-",SUM(Z145:Z147,Z149:Z152)*'3k_HAP'!$E$8)</f>
        <v>-</v>
      </c>
    </row>
    <row r="154" spans="1:27">
      <c r="A154" s="137">
        <v>11</v>
      </c>
      <c r="B154" s="152" t="s">
        <v>225</v>
      </c>
      <c r="C154" s="163" t="str">
        <f>B154&amp;"_"&amp;D154</f>
        <v>Total_Northern Scotland</v>
      </c>
      <c r="D154" s="158" t="s">
        <v>87</v>
      </c>
      <c r="E154" s="154"/>
      <c r="F154" s="139"/>
      <c r="G154" s="155">
        <f t="shared" ref="G154:N154" si="26">IF(G149="-","-",SUM(G145:G153))</f>
        <v>99.881770981206927</v>
      </c>
      <c r="H154" s="155">
        <f t="shared" si="26"/>
        <v>100.011456291081</v>
      </c>
      <c r="I154" s="155">
        <f t="shared" si="26"/>
        <v>98.186953189154252</v>
      </c>
      <c r="J154" s="155">
        <f t="shared" si="26"/>
        <v>98.576009118776469</v>
      </c>
      <c r="K154" s="155">
        <f t="shared" si="26"/>
        <v>103.56774165143678</v>
      </c>
      <c r="L154" s="155">
        <f t="shared" si="26"/>
        <v>104.27513483133194</v>
      </c>
      <c r="M154" s="155">
        <f t="shared" si="26"/>
        <v>106.99565432498923</v>
      </c>
      <c r="N154" s="155">
        <f t="shared" si="26"/>
        <v>107.6331882685285</v>
      </c>
      <c r="O154" s="139"/>
      <c r="P154" s="155">
        <f t="shared" ref="P154:Z154" si="27">IF(P149="-","-",SUM(P145:P153))</f>
        <v>107.6331882685285</v>
      </c>
      <c r="Q154" s="155">
        <f t="shared" si="27"/>
        <v>105.32405794836316</v>
      </c>
      <c r="R154" s="155">
        <f t="shared" si="27"/>
        <v>105.65511796143751</v>
      </c>
      <c r="S154" s="155">
        <f t="shared" si="27"/>
        <v>108.03852877066795</v>
      </c>
      <c r="T154" s="155">
        <f t="shared" si="27"/>
        <v>107.28561215426689</v>
      </c>
      <c r="U154" s="155" t="str">
        <f t="shared" si="27"/>
        <v>-</v>
      </c>
      <c r="V154" s="155" t="str">
        <f t="shared" si="27"/>
        <v>-</v>
      </c>
      <c r="W154" s="155" t="str">
        <f t="shared" si="27"/>
        <v>-</v>
      </c>
      <c r="X154" s="155" t="str">
        <f t="shared" si="27"/>
        <v>-</v>
      </c>
      <c r="Y154" s="155" t="str">
        <f t="shared" si="27"/>
        <v>-</v>
      </c>
      <c r="Z154" s="155" t="str">
        <f t="shared" si="27"/>
        <v>-</v>
      </c>
    </row>
    <row r="155" spans="1:27" s="140" customFormat="1" ht="11.25">
      <c r="A155" s="137"/>
      <c r="B155" s="87" t="s">
        <v>155</v>
      </c>
      <c r="C155" s="87" t="s">
        <v>131</v>
      </c>
      <c r="D155" s="157" t="s">
        <v>98</v>
      </c>
      <c r="E155" s="136"/>
      <c r="F155" s="139"/>
      <c r="G155" s="88" t="str">
        <f t="shared" ref="G155:N164" si="28">IF(G15="-","-",AVERAGE(G15,G25,G35,G45,G55,G65,G75,G85,G95,G105,G115,G125,G135,G145))</f>
        <v>-</v>
      </c>
      <c r="H155" s="88" t="str">
        <f t="shared" si="28"/>
        <v>-</v>
      </c>
      <c r="I155" s="88" t="str">
        <f t="shared" si="28"/>
        <v>-</v>
      </c>
      <c r="J155" s="88" t="str">
        <f t="shared" si="28"/>
        <v>-</v>
      </c>
      <c r="K155" s="88" t="str">
        <f t="shared" si="28"/>
        <v>-</v>
      </c>
      <c r="L155" s="88" t="str">
        <f t="shared" si="28"/>
        <v>-</v>
      </c>
      <c r="M155" s="88" t="str">
        <f t="shared" si="28"/>
        <v>-</v>
      </c>
      <c r="N155" s="88" t="str">
        <f t="shared" si="28"/>
        <v>-</v>
      </c>
      <c r="O155" s="139"/>
      <c r="P155" s="88" t="str">
        <f t="shared" ref="P155:Z155" si="29">IF(P15="-","-",AVERAGE(P15,P25,P35,P45,P55,P65,P75,P85,P95,P105,P115,P125,P135,P145))</f>
        <v>-</v>
      </c>
      <c r="Q155" s="88" t="str">
        <f t="shared" si="29"/>
        <v>-</v>
      </c>
      <c r="R155" s="88" t="str">
        <f t="shared" si="29"/>
        <v>-</v>
      </c>
      <c r="S155" s="88" t="str">
        <f t="shared" si="29"/>
        <v>-</v>
      </c>
      <c r="T155" s="88" t="str">
        <f t="shared" si="29"/>
        <v>-</v>
      </c>
      <c r="U155" s="88" t="str">
        <f t="shared" si="29"/>
        <v>-</v>
      </c>
      <c r="V155" s="88" t="str">
        <f t="shared" si="29"/>
        <v>-</v>
      </c>
      <c r="W155" s="88" t="str">
        <f t="shared" si="29"/>
        <v>-</v>
      </c>
      <c r="X155" s="88" t="str">
        <f t="shared" si="29"/>
        <v>-</v>
      </c>
      <c r="Y155" s="88" t="str">
        <f t="shared" si="29"/>
        <v>-</v>
      </c>
      <c r="Z155" s="88" t="str">
        <f t="shared" si="29"/>
        <v>-</v>
      </c>
      <c r="AA155" s="138"/>
    </row>
    <row r="156" spans="1:27" s="140" customFormat="1" ht="11.25">
      <c r="A156" s="137"/>
      <c r="B156" s="87" t="s">
        <v>155</v>
      </c>
      <c r="C156" s="87" t="s">
        <v>133</v>
      </c>
      <c r="D156" s="157" t="s">
        <v>98</v>
      </c>
      <c r="E156" s="136"/>
      <c r="F156" s="139"/>
      <c r="G156" s="88" t="str">
        <f t="shared" si="28"/>
        <v>-</v>
      </c>
      <c r="H156" s="88" t="str">
        <f t="shared" si="28"/>
        <v>-</v>
      </c>
      <c r="I156" s="88" t="str">
        <f t="shared" si="28"/>
        <v>-</v>
      </c>
      <c r="J156" s="88" t="str">
        <f t="shared" si="28"/>
        <v>-</v>
      </c>
      <c r="K156" s="88" t="str">
        <f t="shared" si="28"/>
        <v>-</v>
      </c>
      <c r="L156" s="88" t="str">
        <f t="shared" si="28"/>
        <v>-</v>
      </c>
      <c r="M156" s="88" t="str">
        <f t="shared" si="28"/>
        <v>-</v>
      </c>
      <c r="N156" s="88" t="str">
        <f t="shared" si="28"/>
        <v>-</v>
      </c>
      <c r="O156" s="139"/>
      <c r="P156" s="88" t="str">
        <f t="shared" ref="P156:Z156" si="30">IF(P16="-","-",AVERAGE(P16,P26,P36,P46,P56,P66,P76,P86,P96,P106,P116,P126,P136,P146))</f>
        <v>-</v>
      </c>
      <c r="Q156" s="88" t="str">
        <f t="shared" si="30"/>
        <v>-</v>
      </c>
      <c r="R156" s="88" t="str">
        <f t="shared" si="30"/>
        <v>-</v>
      </c>
      <c r="S156" s="88" t="str">
        <f t="shared" si="30"/>
        <v>-</v>
      </c>
      <c r="T156" s="88" t="str">
        <f t="shared" si="30"/>
        <v>-</v>
      </c>
      <c r="U156" s="88" t="str">
        <f t="shared" si="30"/>
        <v>-</v>
      </c>
      <c r="V156" s="88" t="str">
        <f t="shared" si="30"/>
        <v>-</v>
      </c>
      <c r="W156" s="88" t="str">
        <f t="shared" si="30"/>
        <v>-</v>
      </c>
      <c r="X156" s="88" t="str">
        <f t="shared" si="30"/>
        <v>-</v>
      </c>
      <c r="Y156" s="88" t="str">
        <f t="shared" si="30"/>
        <v>-</v>
      </c>
      <c r="Z156" s="88" t="str">
        <f t="shared" si="30"/>
        <v>-</v>
      </c>
      <c r="AA156" s="138"/>
    </row>
    <row r="157" spans="1:27" s="140" customFormat="1" ht="11.25">
      <c r="A157" s="137"/>
      <c r="B157" s="87" t="s">
        <v>220</v>
      </c>
      <c r="C157" s="87" t="s">
        <v>134</v>
      </c>
      <c r="D157" s="157" t="s">
        <v>98</v>
      </c>
      <c r="E157" s="136"/>
      <c r="F157" s="139"/>
      <c r="G157" s="88">
        <f t="shared" si="28"/>
        <v>6.5567588596821045</v>
      </c>
      <c r="H157" s="88">
        <f t="shared" si="28"/>
        <v>6.5567588596821045</v>
      </c>
      <c r="I157" s="88">
        <f t="shared" si="28"/>
        <v>6.6197359495950776</v>
      </c>
      <c r="J157" s="88">
        <f t="shared" si="28"/>
        <v>6.6197359495950776</v>
      </c>
      <c r="K157" s="88">
        <f t="shared" si="28"/>
        <v>6.6995028867368616</v>
      </c>
      <c r="L157" s="88">
        <f t="shared" si="28"/>
        <v>6.6995028867368616</v>
      </c>
      <c r="M157" s="88">
        <f t="shared" si="28"/>
        <v>7.113121830127354</v>
      </c>
      <c r="N157" s="88">
        <f t="shared" si="28"/>
        <v>7.113121830127354</v>
      </c>
      <c r="O157" s="139"/>
      <c r="P157" s="88">
        <f t="shared" ref="P157:Z157" si="31">IF(P17="-","-",AVERAGE(P17,P27,P37,P47,P57,P67,P77,P87,P97,P107,P117,P127,P137,P147))</f>
        <v>7.113121830127354</v>
      </c>
      <c r="Q157" s="88">
        <f t="shared" si="31"/>
        <v>7.2804579515147188</v>
      </c>
      <c r="R157" s="88">
        <f t="shared" si="31"/>
        <v>7.1935840895118579</v>
      </c>
      <c r="S157" s="88">
        <f t="shared" si="31"/>
        <v>7.3593999937099719</v>
      </c>
      <c r="T157" s="88">
        <f t="shared" si="31"/>
        <v>7.0492243060839295</v>
      </c>
      <c r="U157" s="88" t="str">
        <f t="shared" si="31"/>
        <v>-</v>
      </c>
      <c r="V157" s="88" t="str">
        <f t="shared" si="31"/>
        <v>-</v>
      </c>
      <c r="W157" s="88" t="str">
        <f t="shared" si="31"/>
        <v>-</v>
      </c>
      <c r="X157" s="88" t="str">
        <f t="shared" si="31"/>
        <v>-</v>
      </c>
      <c r="Y157" s="88" t="str">
        <f t="shared" si="31"/>
        <v>-</v>
      </c>
      <c r="Z157" s="88" t="str">
        <f t="shared" si="31"/>
        <v>-</v>
      </c>
      <c r="AA157" s="138"/>
    </row>
    <row r="158" spans="1:27" s="140" customFormat="1" ht="11.25">
      <c r="A158" s="137"/>
      <c r="B158" s="87" t="s">
        <v>221</v>
      </c>
      <c r="C158" s="87" t="s">
        <v>135</v>
      </c>
      <c r="D158" s="157" t="s">
        <v>98</v>
      </c>
      <c r="E158" s="136"/>
      <c r="F158" s="139"/>
      <c r="G158" s="88">
        <f t="shared" si="28"/>
        <v>18.082100000000001</v>
      </c>
      <c r="H158" s="88">
        <f t="shared" si="28"/>
        <v>18.082100000000001</v>
      </c>
      <c r="I158" s="88">
        <f t="shared" si="28"/>
        <v>18.844950000000004</v>
      </c>
      <c r="J158" s="88">
        <f t="shared" si="28"/>
        <v>18.844950000000004</v>
      </c>
      <c r="K158" s="88">
        <f t="shared" si="28"/>
        <v>16.43282142857143</v>
      </c>
      <c r="L158" s="88">
        <f t="shared" si="28"/>
        <v>16.43282142857143</v>
      </c>
      <c r="M158" s="88">
        <f t="shared" si="28"/>
        <v>16.727428571428572</v>
      </c>
      <c r="N158" s="88">
        <f t="shared" si="28"/>
        <v>16.727428571428572</v>
      </c>
      <c r="O158" s="139"/>
      <c r="P158" s="88">
        <f t="shared" ref="P158:Z158" si="32">IF(P18="-","-",AVERAGE(P18,P28,P38,P48,P58,P68,P78,P88,P98,P108,P118,P128,P138,P148))</f>
        <v>16.727428571428572</v>
      </c>
      <c r="Q158" s="88">
        <f t="shared" si="32"/>
        <v>16.54232142857143</v>
      </c>
      <c r="R158" s="88">
        <f t="shared" si="32"/>
        <v>16.54232142857143</v>
      </c>
      <c r="S158" s="88">
        <f t="shared" si="32"/>
        <v>17.267107142857146</v>
      </c>
      <c r="T158" s="88">
        <f t="shared" si="32"/>
        <v>17.267107142857146</v>
      </c>
      <c r="U158" s="88" t="str">
        <f t="shared" si="32"/>
        <v>-</v>
      </c>
      <c r="V158" s="88" t="str">
        <f t="shared" si="32"/>
        <v>-</v>
      </c>
      <c r="W158" s="88" t="str">
        <f t="shared" si="32"/>
        <v>-</v>
      </c>
      <c r="X158" s="88" t="str">
        <f t="shared" si="32"/>
        <v>-</v>
      </c>
      <c r="Y158" s="88" t="str">
        <f t="shared" si="32"/>
        <v>-</v>
      </c>
      <c r="Z158" s="88" t="str">
        <f t="shared" si="32"/>
        <v>-</v>
      </c>
      <c r="AA158" s="138"/>
    </row>
    <row r="159" spans="1:27" s="140" customFormat="1" ht="11.25">
      <c r="A159" s="137"/>
      <c r="B159" s="87" t="s">
        <v>168</v>
      </c>
      <c r="C159" s="87" t="s">
        <v>136</v>
      </c>
      <c r="D159" s="157" t="s">
        <v>98</v>
      </c>
      <c r="E159" s="136"/>
      <c r="F159" s="139"/>
      <c r="G159" s="88">
        <f t="shared" si="28"/>
        <v>38.772147945205468</v>
      </c>
      <c r="H159" s="88">
        <f t="shared" si="28"/>
        <v>38.849769863013698</v>
      </c>
      <c r="I159" s="88">
        <f t="shared" si="28"/>
        <v>38.966202739726036</v>
      </c>
      <c r="J159" s="88">
        <f t="shared" si="28"/>
        <v>39.199068493150676</v>
      </c>
      <c r="K159" s="88">
        <f t="shared" si="28"/>
        <v>39.664800000000007</v>
      </c>
      <c r="L159" s="88">
        <f t="shared" si="28"/>
        <v>40.169342465753417</v>
      </c>
      <c r="M159" s="88">
        <f t="shared" si="28"/>
        <v>40.751506849315078</v>
      </c>
      <c r="N159" s="88">
        <f t="shared" si="28"/>
        <v>41.100805479452056</v>
      </c>
      <c r="O159" s="139"/>
      <c r="P159" s="88">
        <f t="shared" ref="P159:Z159" si="33">IF(P19="-","-",AVERAGE(P19,P29,P39,P49,P59,P69,P79,P89,P99,P109,P119,P129,P139,P149))</f>
        <v>41.100805479452056</v>
      </c>
      <c r="Q159" s="88">
        <f t="shared" si="33"/>
        <v>41.566536986301358</v>
      </c>
      <c r="R159" s="88">
        <f t="shared" si="33"/>
        <v>41.87702465753425</v>
      </c>
      <c r="S159" s="88">
        <f t="shared" si="33"/>
        <v>42.109890410958897</v>
      </c>
      <c r="T159" s="88">
        <f t="shared" si="33"/>
        <v>42.226323287671228</v>
      </c>
      <c r="U159" s="88" t="str">
        <f t="shared" si="33"/>
        <v>-</v>
      </c>
      <c r="V159" s="88" t="str">
        <f t="shared" si="33"/>
        <v>-</v>
      </c>
      <c r="W159" s="88" t="str">
        <f t="shared" si="33"/>
        <v>-</v>
      </c>
      <c r="X159" s="88" t="str">
        <f t="shared" si="33"/>
        <v>-</v>
      </c>
      <c r="Y159" s="88" t="str">
        <f t="shared" si="33"/>
        <v>-</v>
      </c>
      <c r="Z159" s="88" t="str">
        <f t="shared" si="33"/>
        <v>-</v>
      </c>
      <c r="AA159" s="138"/>
    </row>
    <row r="160" spans="1:27" s="140" customFormat="1" ht="11.25">
      <c r="A160" s="137"/>
      <c r="B160" s="87" t="s">
        <v>168</v>
      </c>
      <c r="C160" s="87" t="s">
        <v>137</v>
      </c>
      <c r="D160" s="157" t="s">
        <v>98</v>
      </c>
      <c r="E160" s="136"/>
      <c r="F160" s="139"/>
      <c r="G160" s="88" t="str">
        <f t="shared" si="28"/>
        <v>-</v>
      </c>
      <c r="H160" s="88" t="str">
        <f t="shared" si="28"/>
        <v>-</v>
      </c>
      <c r="I160" s="88" t="str">
        <f t="shared" si="28"/>
        <v>-</v>
      </c>
      <c r="J160" s="88" t="str">
        <f t="shared" si="28"/>
        <v>-</v>
      </c>
      <c r="K160" s="88">
        <f t="shared" si="28"/>
        <v>0</v>
      </c>
      <c r="L160" s="88">
        <f t="shared" si="28"/>
        <v>-0.13106672002308281</v>
      </c>
      <c r="M160" s="88">
        <f t="shared" si="28"/>
        <v>1.6490085512788444</v>
      </c>
      <c r="N160" s="88">
        <f t="shared" si="28"/>
        <v>1.7011698553751098</v>
      </c>
      <c r="O160" s="139"/>
      <c r="P160" s="88">
        <f t="shared" ref="P160:Z160" si="34">IF(P20="-","-",AVERAGE(P20,P30,P40,P50,P60,P70,P80,P90,P100,P110,P120,P130,P140,P150))</f>
        <v>1.7011698553751098</v>
      </c>
      <c r="Q160" s="88">
        <f t="shared" si="34"/>
        <v>3.37071596157242</v>
      </c>
      <c r="R160" s="88">
        <f t="shared" si="34"/>
        <v>3.2761312765157915</v>
      </c>
      <c r="S160" s="88">
        <f t="shared" si="34"/>
        <v>4.8946129781636989</v>
      </c>
      <c r="T160" s="88">
        <f t="shared" si="34"/>
        <v>4.2887571563853459</v>
      </c>
      <c r="U160" s="88" t="str">
        <f t="shared" si="34"/>
        <v>-</v>
      </c>
      <c r="V160" s="88" t="str">
        <f t="shared" si="34"/>
        <v>-</v>
      </c>
      <c r="W160" s="88" t="str">
        <f t="shared" si="34"/>
        <v>-</v>
      </c>
      <c r="X160" s="88" t="str">
        <f t="shared" si="34"/>
        <v>-</v>
      </c>
      <c r="Y160" s="88" t="str">
        <f t="shared" si="34"/>
        <v>-</v>
      </c>
      <c r="Z160" s="88" t="str">
        <f t="shared" si="34"/>
        <v>-</v>
      </c>
      <c r="AA160" s="138"/>
    </row>
    <row r="161" spans="1:27" s="140" customFormat="1" ht="11.25">
      <c r="A161" s="137"/>
      <c r="B161" s="87" t="s">
        <v>168</v>
      </c>
      <c r="C161" s="87" t="s">
        <v>124</v>
      </c>
      <c r="D161" s="157" t="s">
        <v>98</v>
      </c>
      <c r="E161" s="136"/>
      <c r="F161" s="139"/>
      <c r="G161" s="88">
        <f t="shared" si="28"/>
        <v>23.85791859099805</v>
      </c>
      <c r="H161" s="88">
        <f t="shared" si="28"/>
        <v>23.905682191780819</v>
      </c>
      <c r="I161" s="88">
        <f t="shared" si="28"/>
        <v>23.977327592954996</v>
      </c>
      <c r="J161" s="88">
        <f t="shared" si="28"/>
        <v>24.120618395303325</v>
      </c>
      <c r="K161" s="88">
        <f t="shared" si="28"/>
        <v>24.407199999999992</v>
      </c>
      <c r="L161" s="88">
        <f t="shared" si="28"/>
        <v>24.717663405088064</v>
      </c>
      <c r="M161" s="88">
        <f t="shared" si="28"/>
        <v>25.075890410958895</v>
      </c>
      <c r="N161" s="88">
        <f t="shared" si="28"/>
        <v>25.290826614481411</v>
      </c>
      <c r="O161" s="139"/>
      <c r="P161" s="88">
        <f t="shared" ref="P161:Z161" si="35">IF(P21="-","-",AVERAGE(P21,P31,P41,P51,P61,P71,P81,P91,P101,P111,P121,P131,P141,P151))</f>
        <v>25.290826614481411</v>
      </c>
      <c r="Q161" s="88">
        <f t="shared" si="35"/>
        <v>25.577408219178089</v>
      </c>
      <c r="R161" s="88">
        <f t="shared" si="35"/>
        <v>25.76846262230919</v>
      </c>
      <c r="S161" s="88">
        <f t="shared" si="35"/>
        <v>25.911753424657544</v>
      </c>
      <c r="T161" s="88">
        <f t="shared" si="35"/>
        <v>25.983398825831703</v>
      </c>
      <c r="U161" s="88" t="str">
        <f t="shared" si="35"/>
        <v>-</v>
      </c>
      <c r="V161" s="88" t="str">
        <f t="shared" si="35"/>
        <v>-</v>
      </c>
      <c r="W161" s="88" t="str">
        <f t="shared" si="35"/>
        <v>-</v>
      </c>
      <c r="X161" s="88" t="str">
        <f t="shared" si="35"/>
        <v>-</v>
      </c>
      <c r="Y161" s="88" t="str">
        <f t="shared" si="35"/>
        <v>-</v>
      </c>
      <c r="Z161" s="88" t="str">
        <f t="shared" si="35"/>
        <v>-</v>
      </c>
      <c r="AA161" s="138"/>
    </row>
    <row r="162" spans="1:27" s="140" customFormat="1" ht="11.25">
      <c r="A162" s="137"/>
      <c r="B162" s="87" t="s">
        <v>138</v>
      </c>
      <c r="C162" s="87" t="s">
        <v>222</v>
      </c>
      <c r="D162" s="157" t="s">
        <v>98</v>
      </c>
      <c r="E162" s="136"/>
      <c r="F162" s="139"/>
      <c r="G162" s="88">
        <f t="shared" si="28"/>
        <v>1.6902245470675126</v>
      </c>
      <c r="H162" s="88">
        <f t="shared" si="28"/>
        <v>1.6926530137915832</v>
      </c>
      <c r="I162" s="88">
        <f t="shared" si="28"/>
        <v>1.7122903329551236</v>
      </c>
      <c r="J162" s="88">
        <f t="shared" si="28"/>
        <v>1.7195757331273345</v>
      </c>
      <c r="K162" s="88">
        <f t="shared" si="28"/>
        <v>1.6889733533388911</v>
      </c>
      <c r="L162" s="88">
        <f t="shared" si="28"/>
        <v>1.702219886811942</v>
      </c>
      <c r="M162" s="88">
        <f t="shared" si="28"/>
        <v>1.7686268079354901</v>
      </c>
      <c r="N162" s="88">
        <f t="shared" si="28"/>
        <v>1.780565168331544</v>
      </c>
      <c r="O162" s="139"/>
      <c r="P162" s="88">
        <f t="shared" ref="P162:Z162" si="36">IF(P22="-","-",AVERAGE(P22,P32,P42,P52,P62,P72,P82,P92,P102,P112,P122,P132,P142,P152))</f>
        <v>1.780565168331544</v>
      </c>
      <c r="Q162" s="88">
        <f t="shared" si="36"/>
        <v>1.8271275485169689</v>
      </c>
      <c r="R162" s="88">
        <f t="shared" si="36"/>
        <v>1.8333269262738028</v>
      </c>
      <c r="S162" s="88">
        <f t="shared" si="36"/>
        <v>1.8892082521903257</v>
      </c>
      <c r="T162" s="88">
        <f t="shared" si="36"/>
        <v>1.8751092540022867</v>
      </c>
      <c r="U162" s="88" t="str">
        <f t="shared" si="36"/>
        <v>-</v>
      </c>
      <c r="V162" s="88" t="str">
        <f t="shared" si="36"/>
        <v>-</v>
      </c>
      <c r="W162" s="88" t="str">
        <f t="shared" si="36"/>
        <v>-</v>
      </c>
      <c r="X162" s="88" t="str">
        <f t="shared" si="36"/>
        <v>-</v>
      </c>
      <c r="Y162" s="88" t="str">
        <f t="shared" si="36"/>
        <v>-</v>
      </c>
      <c r="Z162" s="88" t="str">
        <f t="shared" si="36"/>
        <v>-</v>
      </c>
      <c r="AA162" s="138"/>
    </row>
    <row r="163" spans="1:27" s="140" customFormat="1" ht="11.25">
      <c r="A163" s="137"/>
      <c r="B163" s="87" t="s">
        <v>223</v>
      </c>
      <c r="C163" s="87" t="s">
        <v>224</v>
      </c>
      <c r="D163" s="157" t="s">
        <v>98</v>
      </c>
      <c r="E163" s="136"/>
      <c r="F163" s="139"/>
      <c r="G163" s="88">
        <f t="shared" si="28"/>
        <v>1.0377108882147767</v>
      </c>
      <c r="H163" s="88">
        <f t="shared" si="28"/>
        <v>1.0395822127737748</v>
      </c>
      <c r="I163" s="88">
        <f t="shared" si="28"/>
        <v>1.0435454244036</v>
      </c>
      <c r="J163" s="88">
        <f t="shared" si="28"/>
        <v>1.0491593980805938</v>
      </c>
      <c r="K163" s="88">
        <f t="shared" si="28"/>
        <v>1.0608938326309489</v>
      </c>
      <c r="L163" s="88">
        <f t="shared" si="28"/>
        <v>1.0711013282346602</v>
      </c>
      <c r="M163" s="88">
        <f t="shared" si="28"/>
        <v>1.1179597392968228</v>
      </c>
      <c r="N163" s="88">
        <f t="shared" si="28"/>
        <v>1.1271591846842632</v>
      </c>
      <c r="O163" s="139"/>
      <c r="P163" s="88">
        <f t="shared" ref="P163:Z163" si="37">IF(P23="-","-",AVERAGE(P23,P33,P43,P53,P63,P73,P83,P93,P103,P113,P123,P133,P143,P153))</f>
        <v>1.1271591846842632</v>
      </c>
      <c r="Q163" s="88">
        <f t="shared" si="37"/>
        <v>1.1657493134527706</v>
      </c>
      <c r="R163" s="88">
        <f t="shared" si="37"/>
        <v>1.1705264214657733</v>
      </c>
      <c r="S163" s="88">
        <f t="shared" si="37"/>
        <v>1.2029757893387811</v>
      </c>
      <c r="T163" s="88">
        <f t="shared" si="37"/>
        <v>1.1921114026436563</v>
      </c>
      <c r="U163" s="88" t="str">
        <f t="shared" si="37"/>
        <v>-</v>
      </c>
      <c r="V163" s="88" t="str">
        <f t="shared" si="37"/>
        <v>-</v>
      </c>
      <c r="W163" s="88" t="str">
        <f t="shared" si="37"/>
        <v>-</v>
      </c>
      <c r="X163" s="88" t="str">
        <f t="shared" si="37"/>
        <v>-</v>
      </c>
      <c r="Y163" s="88" t="str">
        <f t="shared" si="37"/>
        <v>-</v>
      </c>
      <c r="Z163" s="88" t="str">
        <f t="shared" si="37"/>
        <v>-</v>
      </c>
      <c r="AA163" s="138"/>
    </row>
    <row r="164" spans="1:27" s="140" customFormat="1" ht="11.25">
      <c r="A164" s="137"/>
      <c r="B164" s="87" t="s">
        <v>225</v>
      </c>
      <c r="C164" s="87" t="str">
        <f>B164&amp;"_"&amp;D164</f>
        <v>Total_GB average</v>
      </c>
      <c r="D164" s="150" t="s">
        <v>98</v>
      </c>
      <c r="E164" s="136"/>
      <c r="F164" s="139"/>
      <c r="G164" s="88">
        <f t="shared" si="28"/>
        <v>89.996860831167893</v>
      </c>
      <c r="H164" s="88">
        <f t="shared" si="28"/>
        <v>90.12654614104197</v>
      </c>
      <c r="I164" s="88">
        <f t="shared" si="28"/>
        <v>91.164052039634825</v>
      </c>
      <c r="J164" s="88">
        <f t="shared" si="28"/>
        <v>91.553107969257013</v>
      </c>
      <c r="K164" s="88">
        <f t="shared" si="28"/>
        <v>89.954191501278132</v>
      </c>
      <c r="L164" s="88">
        <f t="shared" si="28"/>
        <v>90.661584681173295</v>
      </c>
      <c r="M164" s="88">
        <f t="shared" si="28"/>
        <v>94.203542760341051</v>
      </c>
      <c r="N164" s="88">
        <f t="shared" si="28"/>
        <v>94.841076703880304</v>
      </c>
      <c r="O164" s="139"/>
      <c r="P164" s="88">
        <f t="shared" ref="P164:Z164" si="38">IF(P24="-","-",AVERAGE(P24,P34,P44,P54,P64,P74,P84,P94,P104,P114,P124,P134,P144,P154))</f>
        <v>94.841076703880304</v>
      </c>
      <c r="Q164" s="88">
        <f t="shared" si="38"/>
        <v>97.330317409107764</v>
      </c>
      <c r="R164" s="88">
        <f t="shared" si="38"/>
        <v>97.661377422182099</v>
      </c>
      <c r="S164" s="88">
        <f t="shared" si="38"/>
        <v>100.63494799187637</v>
      </c>
      <c r="T164" s="88">
        <f t="shared" si="38"/>
        <v>99.882031375475293</v>
      </c>
      <c r="U164" s="88" t="str">
        <f t="shared" si="38"/>
        <v>-</v>
      </c>
      <c r="V164" s="88" t="str">
        <f t="shared" si="38"/>
        <v>-</v>
      </c>
      <c r="W164" s="88" t="str">
        <f t="shared" si="38"/>
        <v>-</v>
      </c>
      <c r="X164" s="88" t="str">
        <f t="shared" si="38"/>
        <v>-</v>
      </c>
      <c r="Y164" s="88" t="str">
        <f t="shared" si="38"/>
        <v>-</v>
      </c>
      <c r="Z164" s="88" t="str">
        <f t="shared" si="38"/>
        <v>-</v>
      </c>
      <c r="AA164" s="138"/>
    </row>
    <row r="165" spans="1:27"/>
    <row r="166" spans="1:27"/>
    <row r="167" spans="1:27"/>
    <row r="168" spans="1:27"/>
    <row r="169" spans="1:27"/>
    <row r="170" spans="1:27"/>
    <row r="171" spans="1:27"/>
    <row r="172" spans="1:27"/>
    <row r="173" spans="1:27"/>
    <row r="174" spans="1:27"/>
    <row r="175" spans="1:27"/>
    <row r="176" spans="1:27"/>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sheetData>
  <mergeCells count="9">
    <mergeCell ref="P10:Z10"/>
    <mergeCell ref="G11:N11"/>
    <mergeCell ref="P11:Z11"/>
    <mergeCell ref="B3:H3"/>
    <mergeCell ref="B10:B14"/>
    <mergeCell ref="C10:C14"/>
    <mergeCell ref="D10:D14"/>
    <mergeCell ref="E10:E11"/>
    <mergeCell ref="G10:N10"/>
  </mergeCells>
  <pageMargins left="0.70000000000000007" right="0.70000000000000007" top="0.75" bottom="0.75" header="0.30000000000000004" footer="0.30000000000000004"/>
  <pageSetup paperSize="9" fitToWidth="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9"/>
  <sheetViews>
    <sheetView workbookViewId="0"/>
  </sheetViews>
  <sheetFormatPr defaultColWidth="0" defaultRowHeight="13.5" zeroHeight="1"/>
  <cols>
    <col min="1" max="1" width="4.64453125" style="129" customWidth="1"/>
    <col min="2" max="2" width="33.3515625" style="131" customWidth="1"/>
    <col min="3" max="3" width="21.3515625" style="131" customWidth="1"/>
    <col min="4" max="4" width="19.703125" style="131" customWidth="1"/>
    <col min="5" max="5" width="25.1171875" style="131" customWidth="1"/>
    <col min="6" max="6" width="2.46875" style="131" customWidth="1"/>
    <col min="7" max="14" width="15.64453125" style="131" customWidth="1"/>
    <col min="15" max="15" width="2.46875" style="131" customWidth="1"/>
    <col min="16" max="26" width="15.64453125" style="131" customWidth="1"/>
    <col min="27" max="27" width="9" style="131" customWidth="1"/>
    <col min="28" max="28" width="0" style="131" hidden="1" customWidth="1"/>
    <col min="29" max="16384" width="0" style="131" hidden="1"/>
  </cols>
  <sheetData>
    <row r="1" spans="1:27" s="31" customFormat="1" ht="12.5" customHeight="1">
      <c r="A1" s="30"/>
    </row>
    <row r="2" spans="1:27" s="31" customFormat="1" ht="18.5" customHeight="1">
      <c r="A2" s="30"/>
      <c r="B2" s="32" t="s">
        <v>176</v>
      </c>
      <c r="C2" s="32"/>
      <c r="D2" s="32"/>
    </row>
    <row r="3" spans="1:27" s="31" customFormat="1" ht="23.25" customHeight="1">
      <c r="A3" s="30"/>
      <c r="B3" s="358" t="s">
        <v>177</v>
      </c>
      <c r="C3" s="358"/>
      <c r="D3" s="358"/>
      <c r="E3" s="358"/>
      <c r="F3" s="358"/>
      <c r="G3" s="358"/>
      <c r="H3" s="358"/>
      <c r="I3" s="34"/>
      <c r="J3" s="34"/>
      <c r="K3" s="34"/>
      <c r="L3" s="34"/>
      <c r="M3" s="34"/>
      <c r="N3" s="34"/>
      <c r="O3" s="34"/>
      <c r="P3" s="34"/>
      <c r="Q3" s="34"/>
    </row>
    <row r="4" spans="1:27" s="31" customFormat="1" ht="16.25" customHeight="1">
      <c r="A4" s="30"/>
      <c r="B4" s="33"/>
      <c r="C4" s="33"/>
      <c r="D4" s="33"/>
      <c r="E4" s="33"/>
      <c r="F4" s="70"/>
      <c r="G4" s="70"/>
      <c r="I4" s="34"/>
      <c r="J4" s="34"/>
      <c r="K4" s="34"/>
      <c r="L4" s="34"/>
      <c r="M4" s="34"/>
      <c r="N4" s="34"/>
      <c r="O4" s="34"/>
      <c r="P4" s="34"/>
      <c r="Q4" s="34"/>
    </row>
    <row r="5" spans="1:27" ht="16.25" customHeight="1">
      <c r="B5" s="130"/>
      <c r="C5" s="130"/>
      <c r="D5" s="130"/>
      <c r="E5" s="130"/>
      <c r="F5" s="130"/>
      <c r="G5" s="130"/>
      <c r="I5" s="132"/>
      <c r="J5" s="132"/>
      <c r="K5" s="132"/>
      <c r="L5" s="132"/>
      <c r="M5" s="132"/>
      <c r="N5" s="132"/>
      <c r="O5" s="132"/>
      <c r="P5" s="132"/>
      <c r="Q5" s="132"/>
    </row>
    <row r="6" spans="1:27" ht="26" customHeight="1">
      <c r="B6" s="133" t="s">
        <v>178</v>
      </c>
      <c r="C6" s="134" t="s">
        <v>148</v>
      </c>
      <c r="D6" s="130"/>
      <c r="E6" s="130"/>
      <c r="F6" s="130"/>
      <c r="G6" s="130"/>
      <c r="I6" s="132"/>
      <c r="J6" s="132"/>
      <c r="K6" s="132"/>
      <c r="L6" s="132"/>
      <c r="M6" s="132"/>
      <c r="N6" s="132"/>
      <c r="O6" s="132"/>
      <c r="P6" s="132"/>
      <c r="Q6" s="132"/>
    </row>
    <row r="7" spans="1:27" ht="14.75" customHeight="1">
      <c r="B7" s="133" t="s">
        <v>179</v>
      </c>
      <c r="C7" s="134" t="s">
        <v>226</v>
      </c>
      <c r="D7" s="130"/>
      <c r="E7" s="130"/>
      <c r="F7" s="130"/>
      <c r="G7" s="130"/>
      <c r="I7" s="132"/>
      <c r="J7" s="132"/>
      <c r="K7" s="132"/>
      <c r="L7" s="132"/>
      <c r="M7" s="132"/>
      <c r="N7" s="132"/>
      <c r="O7" s="132"/>
      <c r="P7" s="132"/>
      <c r="Q7" s="132"/>
    </row>
    <row r="8" spans="1:27" ht="12.5" customHeight="1">
      <c r="B8" s="135" t="s">
        <v>180</v>
      </c>
      <c r="C8" s="136" t="s">
        <v>124</v>
      </c>
    </row>
    <row r="9" spans="1:27" s="138" customFormat="1" ht="11.25">
      <c r="A9" s="137"/>
    </row>
    <row r="10" spans="1:27" s="140" customFormat="1" ht="11.25" customHeight="1">
      <c r="A10" s="137"/>
      <c r="B10" s="391" t="s">
        <v>181</v>
      </c>
      <c r="C10" s="391" t="s">
        <v>182</v>
      </c>
      <c r="D10" s="392" t="s">
        <v>183</v>
      </c>
      <c r="E10" s="393"/>
      <c r="F10" s="139"/>
      <c r="G10" s="389" t="s">
        <v>184</v>
      </c>
      <c r="H10" s="389"/>
      <c r="I10" s="389"/>
      <c r="J10" s="389"/>
      <c r="K10" s="389"/>
      <c r="L10" s="389"/>
      <c r="M10" s="389"/>
      <c r="N10" s="389"/>
      <c r="O10" s="139"/>
      <c r="P10" s="389" t="s">
        <v>185</v>
      </c>
      <c r="Q10" s="389"/>
      <c r="R10" s="389"/>
      <c r="S10" s="389"/>
      <c r="T10" s="389"/>
      <c r="U10" s="389"/>
      <c r="V10" s="389"/>
      <c r="W10" s="389"/>
      <c r="X10" s="389"/>
      <c r="Y10" s="389"/>
      <c r="Z10" s="389"/>
      <c r="AA10" s="138"/>
    </row>
    <row r="11" spans="1:27" s="140" customFormat="1" ht="11.25" customHeight="1">
      <c r="A11" s="137"/>
      <c r="B11" s="391"/>
      <c r="C11" s="391"/>
      <c r="D11" s="392"/>
      <c r="E11" s="393"/>
      <c r="F11" s="139"/>
      <c r="G11" s="390" t="s">
        <v>186</v>
      </c>
      <c r="H11" s="390"/>
      <c r="I11" s="390"/>
      <c r="J11" s="390"/>
      <c r="K11" s="390"/>
      <c r="L11" s="390"/>
      <c r="M11" s="390"/>
      <c r="N11" s="390"/>
      <c r="O11" s="139"/>
      <c r="P11" s="390" t="s">
        <v>187</v>
      </c>
      <c r="Q11" s="390"/>
      <c r="R11" s="390"/>
      <c r="S11" s="390"/>
      <c r="T11" s="390"/>
      <c r="U11" s="390"/>
      <c r="V11" s="390"/>
      <c r="W11" s="390"/>
      <c r="X11" s="390"/>
      <c r="Y11" s="390"/>
      <c r="Z11" s="390"/>
      <c r="AA11" s="138"/>
    </row>
    <row r="12" spans="1:27" s="140" customFormat="1" ht="25.5" customHeight="1">
      <c r="A12" s="137"/>
      <c r="B12" s="391"/>
      <c r="C12" s="391"/>
      <c r="D12" s="392"/>
      <c r="E12" s="141" t="s">
        <v>188</v>
      </c>
      <c r="F12" s="139"/>
      <c r="G12" s="142" t="s">
        <v>103</v>
      </c>
      <c r="H12" s="142" t="s">
        <v>105</v>
      </c>
      <c r="I12" s="142" t="s">
        <v>106</v>
      </c>
      <c r="J12" s="142" t="s">
        <v>107</v>
      </c>
      <c r="K12" s="142" t="s">
        <v>108</v>
      </c>
      <c r="L12" s="143" t="s">
        <v>109</v>
      </c>
      <c r="M12" s="142" t="s">
        <v>110</v>
      </c>
      <c r="N12" s="142" t="s">
        <v>111</v>
      </c>
      <c r="O12" s="139"/>
      <c r="P12" s="85" t="s">
        <v>112</v>
      </c>
      <c r="Q12" s="85" t="s">
        <v>73</v>
      </c>
      <c r="R12" s="85" t="s">
        <v>113</v>
      </c>
      <c r="S12" s="144" t="s">
        <v>114</v>
      </c>
      <c r="T12" s="85" t="s">
        <v>115</v>
      </c>
      <c r="U12" s="85" t="s">
        <v>116</v>
      </c>
      <c r="V12" s="85" t="s">
        <v>117</v>
      </c>
      <c r="W12" s="85" t="s">
        <v>118</v>
      </c>
      <c r="X12" s="85" t="s">
        <v>119</v>
      </c>
      <c r="Y12" s="85" t="s">
        <v>120</v>
      </c>
      <c r="Z12" s="85" t="s">
        <v>121</v>
      </c>
      <c r="AA12" s="138"/>
    </row>
    <row r="13" spans="1:27" s="140" customFormat="1" ht="15" customHeight="1">
      <c r="A13" s="137"/>
      <c r="B13" s="391"/>
      <c r="C13" s="391"/>
      <c r="D13" s="392"/>
      <c r="E13" s="141" t="s">
        <v>189</v>
      </c>
      <c r="F13" s="139"/>
      <c r="G13" s="145" t="s">
        <v>190</v>
      </c>
      <c r="H13" s="145" t="s">
        <v>191</v>
      </c>
      <c r="I13" s="145" t="s">
        <v>192</v>
      </c>
      <c r="J13" s="145" t="s">
        <v>193</v>
      </c>
      <c r="K13" s="145" t="s">
        <v>194</v>
      </c>
      <c r="L13" s="146" t="s">
        <v>195</v>
      </c>
      <c r="M13" s="145" t="s">
        <v>196</v>
      </c>
      <c r="N13" s="145" t="s">
        <v>197</v>
      </c>
      <c r="O13" s="139"/>
      <c r="P13" s="145" t="s">
        <v>198</v>
      </c>
      <c r="Q13" s="145" t="s">
        <v>199</v>
      </c>
      <c r="R13" s="145" t="s">
        <v>200</v>
      </c>
      <c r="S13" s="147" t="s">
        <v>201</v>
      </c>
      <c r="T13" s="145" t="s">
        <v>202</v>
      </c>
      <c r="U13" s="145" t="s">
        <v>203</v>
      </c>
      <c r="V13" s="145" t="s">
        <v>204</v>
      </c>
      <c r="W13" s="145" t="s">
        <v>205</v>
      </c>
      <c r="X13" s="145" t="s">
        <v>206</v>
      </c>
      <c r="Y13" s="145" t="s">
        <v>207</v>
      </c>
      <c r="Z13" s="145" t="s">
        <v>208</v>
      </c>
      <c r="AA13" s="138"/>
    </row>
    <row r="14" spans="1:27" s="140" customFormat="1" ht="15" customHeight="1">
      <c r="A14" s="137"/>
      <c r="B14" s="391"/>
      <c r="C14" s="391"/>
      <c r="D14" s="392"/>
      <c r="E14" s="148" t="s">
        <v>209</v>
      </c>
      <c r="F14" s="139"/>
      <c r="G14" s="85" t="s">
        <v>210</v>
      </c>
      <c r="H14" s="85" t="s">
        <v>210</v>
      </c>
      <c r="I14" s="85" t="s">
        <v>211</v>
      </c>
      <c r="J14" s="85" t="s">
        <v>211</v>
      </c>
      <c r="K14" s="85" t="s">
        <v>212</v>
      </c>
      <c r="L14" s="149" t="s">
        <v>212</v>
      </c>
      <c r="M14" s="85" t="s">
        <v>213</v>
      </c>
      <c r="N14" s="85" t="s">
        <v>213</v>
      </c>
      <c r="O14" s="139"/>
      <c r="P14" s="85" t="s">
        <v>214</v>
      </c>
      <c r="Q14" s="85" t="s">
        <v>215</v>
      </c>
      <c r="R14" s="85" t="s">
        <v>215</v>
      </c>
      <c r="S14" s="144" t="s">
        <v>216</v>
      </c>
      <c r="T14" s="85" t="s">
        <v>216</v>
      </c>
      <c r="U14" s="85" t="s">
        <v>217</v>
      </c>
      <c r="V14" s="85" t="s">
        <v>217</v>
      </c>
      <c r="W14" s="85" t="s">
        <v>218</v>
      </c>
      <c r="X14" s="85" t="s">
        <v>218</v>
      </c>
      <c r="Y14" s="85" t="s">
        <v>219</v>
      </c>
      <c r="Z14" s="85" t="s">
        <v>219</v>
      </c>
      <c r="AA14" s="138"/>
    </row>
    <row r="15" spans="1:27" s="140" customFormat="1" ht="12.5" customHeight="1">
      <c r="A15" s="137">
        <v>1</v>
      </c>
      <c r="B15" s="87" t="s">
        <v>155</v>
      </c>
      <c r="C15" s="87" t="s">
        <v>131</v>
      </c>
      <c r="D15" s="150" t="s">
        <v>93</v>
      </c>
      <c r="E15" s="136"/>
      <c r="F15" s="139"/>
      <c r="G15" s="88">
        <f>IF('3a_DF'!H13="-","-",'3a_DF'!H13)</f>
        <v>191.97091994295369</v>
      </c>
      <c r="H15" s="88">
        <f>'3a_DF'!I13</f>
        <v>171.96724629284955</v>
      </c>
      <c r="I15" s="88">
        <f>'3a_DF'!J13</f>
        <v>154.90765893492028</v>
      </c>
      <c r="J15" s="88">
        <f>'3a_DF'!K13</f>
        <v>147.21109766394588</v>
      </c>
      <c r="K15" s="88">
        <f>'3a_DF'!L13</f>
        <v>172.21254857880399</v>
      </c>
      <c r="L15" s="88">
        <f>'3a_DF'!M13</f>
        <v>165.53768942392196</v>
      </c>
      <c r="M15" s="88">
        <f>'3a_DF'!N13</f>
        <v>174.32210247101548</v>
      </c>
      <c r="N15" s="88">
        <f>'3a_DF'!O13</f>
        <v>193.96951941469163</v>
      </c>
      <c r="O15" s="139"/>
      <c r="P15" s="88">
        <f>'3a_DF'!Q13</f>
        <v>193.96951941469163</v>
      </c>
      <c r="Q15" s="88">
        <f>'3a_DF'!R13</f>
        <v>227.10500288338588</v>
      </c>
      <c r="R15" s="88">
        <f>'3a_DF'!S13</f>
        <v>202.69800409075677</v>
      </c>
      <c r="S15" s="88">
        <f>'3a_DF'!T13</f>
        <v>185.70165658710286</v>
      </c>
      <c r="T15" s="88">
        <f>'3a_DF'!U13</f>
        <v>155.44826033483892</v>
      </c>
      <c r="U15" s="88" t="str">
        <f>'3a_DF'!V13</f>
        <v>-</v>
      </c>
      <c r="V15" s="88" t="str">
        <f>'3a_DF'!W13</f>
        <v>-</v>
      </c>
      <c r="W15" s="88" t="str">
        <f>'3a_DF'!X13</f>
        <v>-</v>
      </c>
      <c r="X15" s="88" t="str">
        <f>'3a_DF'!Y13</f>
        <v>-</v>
      </c>
      <c r="Y15" s="88" t="str">
        <f>'3a_DF'!Z13</f>
        <v>-</v>
      </c>
      <c r="Z15" s="88" t="str">
        <f>'3a_DF'!AA13</f>
        <v>-</v>
      </c>
      <c r="AA15" s="138"/>
    </row>
    <row r="16" spans="1:27" s="140" customFormat="1" ht="11.25">
      <c r="A16" s="137">
        <v>2</v>
      </c>
      <c r="B16" s="87" t="s">
        <v>155</v>
      </c>
      <c r="C16" s="87" t="s">
        <v>133</v>
      </c>
      <c r="D16" s="150" t="s">
        <v>93</v>
      </c>
      <c r="E16" s="136"/>
      <c r="F16" s="139"/>
      <c r="G16" s="88">
        <f>IF('3b_CM'!G13="-","-",'3b_CM'!G13)</f>
        <v>5.7199162492486987E-2</v>
      </c>
      <c r="H16" s="88">
        <f>'3b_CM'!H13</f>
        <v>8.5798743738730476E-2</v>
      </c>
      <c r="I16" s="88">
        <f>'3b_CM'!I13</f>
        <v>0.27017091694487855</v>
      </c>
      <c r="J16" s="88">
        <f>'3b_CM'!J13</f>
        <v>0.2747503666693672</v>
      </c>
      <c r="K16" s="88">
        <f>'3b_CM'!K13</f>
        <v>3.5288369919445137</v>
      </c>
      <c r="L16" s="88">
        <f>'3b_CM'!L13</f>
        <v>3.4233284643042605</v>
      </c>
      <c r="M16" s="88">
        <f>'3b_CM'!M13</f>
        <v>11.820075926151441</v>
      </c>
      <c r="N16" s="88">
        <f>'3b_CM'!N13</f>
        <v>11.23650039616815</v>
      </c>
      <c r="O16" s="139"/>
      <c r="P16" s="88">
        <f>'3b_CM'!P13</f>
        <v>11.23650039616815</v>
      </c>
      <c r="Q16" s="88">
        <f>'3b_CM'!Q13</f>
        <v>15.217885194859468</v>
      </c>
      <c r="R16" s="88">
        <f>'3b_CM'!R13</f>
        <v>15.148042252053873</v>
      </c>
      <c r="S16" s="88">
        <f>'3b_CM'!S13</f>
        <v>17.904770251104306</v>
      </c>
      <c r="T16" s="88">
        <f>'3b_CM'!T13</f>
        <v>18.9798419743104</v>
      </c>
      <c r="U16" s="88" t="str">
        <f>'3b_CM'!U13</f>
        <v>-</v>
      </c>
      <c r="V16" s="88" t="str">
        <f>'3b_CM'!V13</f>
        <v>-</v>
      </c>
      <c r="W16" s="88" t="str">
        <f>'3b_CM'!W13</f>
        <v>-</v>
      </c>
      <c r="X16" s="88" t="str">
        <f>'3b_CM'!X13</f>
        <v>-</v>
      </c>
      <c r="Y16" s="88" t="str">
        <f>'3b_CM'!Y13</f>
        <v>-</v>
      </c>
      <c r="Z16" s="88" t="str">
        <f>'3b_CM'!Z13</f>
        <v>-</v>
      </c>
      <c r="AA16" s="138"/>
    </row>
    <row r="17" spans="1:27" s="140" customFormat="1" ht="11.25">
      <c r="A17" s="137">
        <v>3</v>
      </c>
      <c r="B17" s="87" t="s">
        <v>220</v>
      </c>
      <c r="C17" s="87" t="s">
        <v>134</v>
      </c>
      <c r="D17" s="150" t="s">
        <v>93</v>
      </c>
      <c r="E17" s="136"/>
      <c r="F17" s="139"/>
      <c r="G17" s="88">
        <f>IF('3c_PC'!G14="-","-",'3c_PC'!G14)</f>
        <v>68.702166793238945</v>
      </c>
      <c r="H17" s="88">
        <f>'3c_PC'!H14</f>
        <v>68.681919333337049</v>
      </c>
      <c r="I17" s="88">
        <f>'3c_PC'!I14</f>
        <v>86.659614008099624</v>
      </c>
      <c r="J17" s="88">
        <f>'3c_PC'!J14</f>
        <v>85.649243705648431</v>
      </c>
      <c r="K17" s="88">
        <f>'3c_PC'!K14</f>
        <v>97.996949103895901</v>
      </c>
      <c r="L17" s="88">
        <f>'3c_PC'!L14</f>
        <v>97.17111065327714</v>
      </c>
      <c r="M17" s="88">
        <f>'3c_PC'!M14</f>
        <v>118.43145127194565</v>
      </c>
      <c r="N17" s="88">
        <f>'3c_PC'!N14</f>
        <v>116.32028588097357</v>
      </c>
      <c r="O17" s="139"/>
      <c r="P17" s="88">
        <f>'3c_PC'!P14</f>
        <v>116.32028588097357</v>
      </c>
      <c r="Q17" s="88">
        <f>'3c_PC'!Q14</f>
        <v>130.16555083702036</v>
      </c>
      <c r="R17" s="88">
        <f>'3c_PC'!R14</f>
        <v>132.12008341140648</v>
      </c>
      <c r="S17" s="88">
        <f>'3c_PC'!S14</f>
        <v>144.10927049452181</v>
      </c>
      <c r="T17" s="88">
        <f>'3c_PC'!T14</f>
        <v>146.61193934738992</v>
      </c>
      <c r="U17" s="88" t="str">
        <f>'3c_PC'!U14</f>
        <v>-</v>
      </c>
      <c r="V17" s="88" t="str">
        <f>'3c_PC'!V14</f>
        <v>-</v>
      </c>
      <c r="W17" s="88" t="str">
        <f>'3c_PC'!W14</f>
        <v>-</v>
      </c>
      <c r="X17" s="88" t="str">
        <f>'3c_PC'!X14</f>
        <v>-</v>
      </c>
      <c r="Y17" s="88" t="str">
        <f>'3c_PC'!Y14</f>
        <v>-</v>
      </c>
      <c r="Z17" s="88" t="str">
        <f>'3c_PC'!Z14</f>
        <v>-</v>
      </c>
      <c r="AA17" s="138"/>
    </row>
    <row r="18" spans="1:27" s="140" customFormat="1" ht="11.25">
      <c r="A18" s="137">
        <v>4</v>
      </c>
      <c r="B18" s="87" t="s">
        <v>221</v>
      </c>
      <c r="C18" s="87" t="s">
        <v>135</v>
      </c>
      <c r="D18" s="150" t="s">
        <v>93</v>
      </c>
      <c r="E18" s="136"/>
      <c r="F18" s="139"/>
      <c r="G18" s="88">
        <f>IF('3d_NC-Elec'!H28="-","-",'3d_NC-Elec'!H28)</f>
        <v>115.97143199632869</v>
      </c>
      <c r="H18" s="88">
        <f>'3d_NC-Elec'!I28</f>
        <v>116.72411529476335</v>
      </c>
      <c r="I18" s="88">
        <f>'3d_NC-Elec'!J28</f>
        <v>124.54757237832575</v>
      </c>
      <c r="J18" s="88">
        <f>'3d_NC-Elec'!K28</f>
        <v>123.98145305026669</v>
      </c>
      <c r="K18" s="88">
        <f>'3d_NC-Elec'!L28</f>
        <v>129.7556311380325</v>
      </c>
      <c r="L18" s="88">
        <f>'3d_NC-Elec'!M28</f>
        <v>130.657958483985</v>
      </c>
      <c r="M18" s="88">
        <f>'3d_NC-Elec'!N28</f>
        <v>128.76541027017333</v>
      </c>
      <c r="N18" s="88">
        <f>'3d_NC-Elec'!O28</f>
        <v>128.36864476005991</v>
      </c>
      <c r="O18" s="139"/>
      <c r="P18" s="88">
        <f>'3d_NC-Elec'!Q28</f>
        <v>128.36864476005991</v>
      </c>
      <c r="Q18" s="88">
        <f>'3d_NC-Elec'!R28</f>
        <v>137.40795696361235</v>
      </c>
      <c r="R18" s="88">
        <f>'3d_NC-Elec'!S28</f>
        <v>139.21047793705696</v>
      </c>
      <c r="S18" s="88">
        <f>'3d_NC-Elec'!T28</f>
        <v>138.56313107721894</v>
      </c>
      <c r="T18" s="88">
        <f>'3d_NC-Elec'!U28</f>
        <v>142.15743278235834</v>
      </c>
      <c r="U18" s="88" t="str">
        <f>'3d_NC-Elec'!V28</f>
        <v>-</v>
      </c>
      <c r="V18" s="88" t="str">
        <f>'3d_NC-Elec'!W28</f>
        <v>-</v>
      </c>
      <c r="W18" s="88" t="str">
        <f>'3d_NC-Elec'!X28</f>
        <v>-</v>
      </c>
      <c r="X18" s="88" t="str">
        <f>'3d_NC-Elec'!Y28</f>
        <v>-</v>
      </c>
      <c r="Y18" s="88" t="str">
        <f>'3d_NC-Elec'!Z28</f>
        <v>-</v>
      </c>
      <c r="Z18" s="88" t="str">
        <f>'3d_NC-Elec'!AA28</f>
        <v>-</v>
      </c>
      <c r="AA18" s="138"/>
    </row>
    <row r="19" spans="1:27" s="140" customFormat="1" ht="11.25">
      <c r="A19" s="137">
        <v>5</v>
      </c>
      <c r="B19" s="87" t="s">
        <v>168</v>
      </c>
      <c r="C19" s="87" t="s">
        <v>136</v>
      </c>
      <c r="D19" s="150" t="s">
        <v>93</v>
      </c>
      <c r="E19" s="136"/>
      <c r="F19" s="139"/>
      <c r="G19" s="88">
        <f>IF('3f_CPIH'!C$16="-","-",'3g_OC_'!$E$8*('3f_CPIH'!C$16/'3f_CPIH'!$G$16))</f>
        <v>76.502677103718199</v>
      </c>
      <c r="H19" s="88">
        <f>IF('3f_CPIH'!D$16="-","-",'3g_OC_'!$E$8*('3f_CPIH'!D$16/'3f_CPIH'!$G$16))</f>
        <v>76.655835616438353</v>
      </c>
      <c r="I19" s="88">
        <f>IF('3f_CPIH'!E$16="-","-",'3g_OC_'!$E$8*('3f_CPIH'!E$16/'3f_CPIH'!$G$16))</f>
        <v>76.885573385518597</v>
      </c>
      <c r="J19" s="88">
        <f>IF('3f_CPIH'!F$16="-","-",'3g_OC_'!$E$8*('3f_CPIH'!F$16/'3f_CPIH'!$G$16))</f>
        <v>77.345048923679059</v>
      </c>
      <c r="K19" s="88">
        <f>IF('3f_CPIH'!G$16="-","-",'3g_OC_'!$E$8*('3f_CPIH'!G$16/'3f_CPIH'!$G$16))</f>
        <v>78.263999999999996</v>
      </c>
      <c r="L19" s="88">
        <f>IF('3f_CPIH'!H$16="-","-",'3g_OC_'!$E$8*('3f_CPIH'!H$16/'3f_CPIH'!$G$16))</f>
        <v>79.259530332681024</v>
      </c>
      <c r="M19" s="88">
        <f>IF('3f_CPIH'!I$16="-","-",'3g_OC_'!$E$8*('3f_CPIH'!I$16/'3f_CPIH'!$G$16))</f>
        <v>80.408219178082177</v>
      </c>
      <c r="N19" s="88">
        <f>IF('3f_CPIH'!J$16="-","-",'3g_OC_'!$E$8*('3f_CPIH'!J$16/'3f_CPIH'!$G$16))</f>
        <v>81.097432485322898</v>
      </c>
      <c r="O19" s="139"/>
      <c r="P19" s="88">
        <f>IF('3f_CPIH'!L$16="-","-",'3g_OC_'!$E$8*('3f_CPIH'!L$16/'3f_CPIH'!$G$16))</f>
        <v>81.097432485322898</v>
      </c>
      <c r="Q19" s="88">
        <f>IF('3f_CPIH'!M$16="-","-",'3g_OC_'!$E$8*('3f_CPIH'!M$16/'3f_CPIH'!$G$16))</f>
        <v>82.016383561643835</v>
      </c>
      <c r="R19" s="88">
        <f>IF('3f_CPIH'!N$16="-","-",'3g_OC_'!$E$8*('3f_CPIH'!N$16/'3f_CPIH'!$G$16))</f>
        <v>82.62901761252445</v>
      </c>
      <c r="S19" s="88">
        <f>IF('3f_CPIH'!O$16="-","-",'3g_OC_'!$E$8*('3f_CPIH'!O$16/'3f_CPIH'!$G$16))</f>
        <v>83.088493150684926</v>
      </c>
      <c r="T19" s="88">
        <f>IF('3f_CPIH'!P$16="-","-",'3g_OC_'!$E$8*('3f_CPIH'!P$16/'3f_CPIH'!$G$16))</f>
        <v>83.318230919765156</v>
      </c>
      <c r="U19" s="88" t="str">
        <f>IF('3f_CPIH'!Q$16="-","-",'3g_OC_'!$E$8*('3f_CPIH'!Q$16/'3f_CPIH'!$G$16))</f>
        <v>-</v>
      </c>
      <c r="V19" s="88" t="str">
        <f>IF('3f_CPIH'!R$16="-","-",'3g_OC_'!$E$8*('3f_CPIH'!R$16/'3f_CPIH'!$G$16))</f>
        <v>-</v>
      </c>
      <c r="W19" s="88" t="str">
        <f>IF('3f_CPIH'!S$16="-","-",'3g_OC_'!$E$8*('3f_CPIH'!S$16/'3f_CPIH'!$G$16))</f>
        <v>-</v>
      </c>
      <c r="X19" s="88" t="str">
        <f>IF('3f_CPIH'!T$16="-","-",'3g_OC_'!$E$8*('3f_CPIH'!T$16/'3f_CPIH'!$G$16))</f>
        <v>-</v>
      </c>
      <c r="Y19" s="88" t="str">
        <f>IF('3f_CPIH'!U$16="-","-",'3g_OC_'!$E$8*('3f_CPIH'!U$16/'3f_CPIH'!$G$16))</f>
        <v>-</v>
      </c>
      <c r="Z19" s="88" t="str">
        <f>IF('3f_CPIH'!V$16="-","-",'3g_OC_'!$E$8*('3f_CPIH'!V$16/'3f_CPIH'!$G$16))</f>
        <v>-</v>
      </c>
      <c r="AA19" s="138"/>
    </row>
    <row r="20" spans="1:27" s="140" customFormat="1" ht="11.25">
      <c r="A20" s="137">
        <v>6</v>
      </c>
      <c r="B20" s="87" t="s">
        <v>168</v>
      </c>
      <c r="C20" s="87" t="s">
        <v>137</v>
      </c>
      <c r="D20" s="150" t="s">
        <v>93</v>
      </c>
      <c r="E20" s="136"/>
      <c r="F20" s="139"/>
      <c r="G20" s="88" t="s">
        <v>132</v>
      </c>
      <c r="H20" s="88" t="s">
        <v>132</v>
      </c>
      <c r="I20" s="88" t="s">
        <v>132</v>
      </c>
      <c r="J20" s="88" t="s">
        <v>132</v>
      </c>
      <c r="K20" s="88">
        <f>IF('3h_SMNCC'!F$29="-","-",'3h_SMNCC'!F$29)</f>
        <v>0</v>
      </c>
      <c r="L20" s="88">
        <f>IF('3h_SMNCC'!G$29="-","-",'3h_SMNCC'!G$29)</f>
        <v>-0.18995176814939541</v>
      </c>
      <c r="M20" s="88">
        <f>IF('3h_SMNCC'!H$29="-","-",'3h_SMNCC'!H$29)</f>
        <v>2.3898674656215144</v>
      </c>
      <c r="N20" s="88">
        <f>IF('3h_SMNCC'!I$29="-","-",'3h_SMNCC'!I$29)</f>
        <v>2.4654635585146529</v>
      </c>
      <c r="O20" s="139"/>
      <c r="P20" s="88">
        <f>IF('3h_SMNCC'!K$29="-","-",'3h_SMNCC'!K$29)</f>
        <v>2.4654635585146529</v>
      </c>
      <c r="Q20" s="88">
        <f>IF('3h_SMNCC'!L$29="-","-",'3h_SMNCC'!L$29)</f>
        <v>4.8850955964817686</v>
      </c>
      <c r="R20" s="88">
        <f>IF('3h_SMNCC'!M$29="-","-",'3h_SMNCC'!M$29)</f>
        <v>4.7480163427765101</v>
      </c>
      <c r="S20" s="88">
        <f>IF('3h_SMNCC'!N$29="-","-",'3h_SMNCC'!N$29)</f>
        <v>7.093641997338695</v>
      </c>
      <c r="T20" s="88">
        <f>IF('3h_SMNCC'!O$29="-","-",'3h_SMNCC'!O$29)</f>
        <v>6.2155900817178944</v>
      </c>
      <c r="U20" s="88" t="str">
        <f>IF('3h_SMNCC'!P$29="-","-",'3h_SMNCC'!P$29)</f>
        <v>-</v>
      </c>
      <c r="V20" s="88" t="str">
        <f>IF('3h_SMNCC'!Q$29="-","-",'3h_SMNCC'!Q$29)</f>
        <v>-</v>
      </c>
      <c r="W20" s="88" t="str">
        <f>IF('3h_SMNCC'!R$29="-","-",'3h_SMNCC'!R$29)</f>
        <v>-</v>
      </c>
      <c r="X20" s="88" t="str">
        <f>IF('3h_SMNCC'!S$29="-","-",'3h_SMNCC'!S$29)</f>
        <v>-</v>
      </c>
      <c r="Y20" s="88" t="str">
        <f>IF('3h_SMNCC'!T$29="-","-",'3h_SMNCC'!T$29)</f>
        <v>-</v>
      </c>
      <c r="Z20" s="88" t="str">
        <f>IF('3h_SMNCC'!U$29="-","-",'3h_SMNCC'!U$29)</f>
        <v>-</v>
      </c>
      <c r="AA20" s="138"/>
    </row>
    <row r="21" spans="1:27" s="140" customFormat="1" ht="11.25">
      <c r="A21" s="137">
        <v>7</v>
      </c>
      <c r="B21" s="87" t="s">
        <v>168</v>
      </c>
      <c r="C21" s="87" t="s">
        <v>124</v>
      </c>
      <c r="D21" s="150" t="s">
        <v>93</v>
      </c>
      <c r="E21" s="136"/>
      <c r="F21" s="139"/>
      <c r="G21" s="88">
        <f>IF('3f_CPIH'!C$16="-","-",'3i_PPM'!$G$8*('3f_CPIH'!C$16/'3f_CPIH'!$G$16))</f>
        <v>23.857918590998043</v>
      </c>
      <c r="H21" s="88">
        <f>IF('3f_CPIH'!D$16="-","-",'3i_PPM'!$G$8*('3f_CPIH'!D$16/'3f_CPIH'!$G$16))</f>
        <v>23.905682191780819</v>
      </c>
      <c r="I21" s="88">
        <f>IF('3f_CPIH'!E$16="-","-",'3i_PPM'!$G$8*('3f_CPIH'!E$16/'3f_CPIH'!$G$16))</f>
        <v>23.977327592954992</v>
      </c>
      <c r="J21" s="88">
        <f>IF('3f_CPIH'!F$16="-","-",'3i_PPM'!$G$8*('3f_CPIH'!F$16/'3f_CPIH'!$G$16))</f>
        <v>24.120618395303325</v>
      </c>
      <c r="K21" s="88">
        <f>IF('3f_CPIH'!G$16="-","-",'3i_PPM'!$G$8*('3f_CPIH'!G$16/'3f_CPIH'!$G$16))</f>
        <v>24.4072</v>
      </c>
      <c r="L21" s="88">
        <f>IF('3f_CPIH'!H$16="-","-",'3i_PPM'!$G$8*('3f_CPIH'!H$16/'3f_CPIH'!$G$16))</f>
        <v>24.717663405088064</v>
      </c>
      <c r="M21" s="88">
        <f>IF('3f_CPIH'!I$16="-","-",'3i_PPM'!$G$8*('3f_CPIH'!I$16/'3f_CPIH'!$G$16))</f>
        <v>25.075890410958902</v>
      </c>
      <c r="N21" s="88">
        <f>IF('3f_CPIH'!J$16="-","-",'3i_PPM'!$G$8*('3f_CPIH'!J$16/'3f_CPIH'!$G$16))</f>
        <v>25.290826614481411</v>
      </c>
      <c r="O21" s="139"/>
      <c r="P21" s="88">
        <f>IF('3f_CPIH'!L$16="-","-",'3i_PPM'!$G$8*('3f_CPIH'!L$16/'3f_CPIH'!$G$16))</f>
        <v>25.290826614481411</v>
      </c>
      <c r="Q21" s="88">
        <f>IF('3f_CPIH'!M$16="-","-",'3i_PPM'!$G$8*('3f_CPIH'!M$16/'3f_CPIH'!$G$16))</f>
        <v>25.577408219178082</v>
      </c>
      <c r="R21" s="88">
        <f>IF('3f_CPIH'!N$16="-","-",'3i_PPM'!$G$8*('3f_CPIH'!N$16/'3f_CPIH'!$G$16))</f>
        <v>25.768462622309197</v>
      </c>
      <c r="S21" s="88">
        <f>IF('3f_CPIH'!O$16="-","-",'3i_PPM'!$G$8*('3f_CPIH'!O$16/'3f_CPIH'!$G$16))</f>
        <v>25.911753424657533</v>
      </c>
      <c r="T21" s="88">
        <f>IF('3f_CPIH'!P$16="-","-",'3i_PPM'!$G$8*('3f_CPIH'!P$16/'3f_CPIH'!$G$16))</f>
        <v>25.983398825831699</v>
      </c>
      <c r="U21" s="88" t="str">
        <f>IF('3f_CPIH'!Q$16="-","-",'3i_PPM'!$G$8*('3f_CPIH'!Q$16/'3f_CPIH'!$G$16))</f>
        <v>-</v>
      </c>
      <c r="V21" s="88" t="str">
        <f>IF('3f_CPIH'!R$16="-","-",'3i_PPM'!$G$8*('3f_CPIH'!R$16/'3f_CPIH'!$G$16))</f>
        <v>-</v>
      </c>
      <c r="W21" s="88" t="str">
        <f>IF('3f_CPIH'!S$16="-","-",'3i_PPM'!$G$8*('3f_CPIH'!S$16/'3f_CPIH'!$G$16))</f>
        <v>-</v>
      </c>
      <c r="X21" s="88" t="str">
        <f>IF('3f_CPIH'!T$16="-","-",'3i_PPM'!$G$8*('3f_CPIH'!T$16/'3f_CPIH'!$G$16))</f>
        <v>-</v>
      </c>
      <c r="Y21" s="88" t="str">
        <f>IF('3f_CPIH'!U$16="-","-",'3i_PPM'!$G$8*('3f_CPIH'!U$16/'3f_CPIH'!$G$16))</f>
        <v>-</v>
      </c>
      <c r="Z21" s="88" t="str">
        <f>IF('3f_CPIH'!V$16="-","-",'3i_PPM'!$G$8*('3f_CPIH'!V$16/'3f_CPIH'!$G$16))</f>
        <v>-</v>
      </c>
      <c r="AA21" s="138"/>
    </row>
    <row r="22" spans="1:27" s="140" customFormat="1" ht="11.25">
      <c r="A22" s="137">
        <v>9</v>
      </c>
      <c r="B22" s="87" t="s">
        <v>138</v>
      </c>
      <c r="C22" s="87" t="s">
        <v>222</v>
      </c>
      <c r="D22" s="150" t="s">
        <v>93</v>
      </c>
      <c r="E22" s="136"/>
      <c r="F22" s="139"/>
      <c r="G22" s="88">
        <f>IF(G15="-","-",SUM(G15:G21)*'3j_EBIT'!$E$8)</f>
        <v>9.2397428896058926</v>
      </c>
      <c r="H22" s="88">
        <f>IF(H15="-","-",SUM(H15:H21)*'3j_EBIT'!$E$8)</f>
        <v>8.8709429318552804</v>
      </c>
      <c r="I22" s="88">
        <f>IF(I15="-","-",SUM(I15:I21)*'3j_EBIT'!$E$8)</f>
        <v>9.0496576606542867</v>
      </c>
      <c r="J22" s="88">
        <f>IF(J15="-","-",SUM(J15:J21)*'3j_EBIT'!$E$8)</f>
        <v>8.8818202840595699</v>
      </c>
      <c r="K22" s="88">
        <f>IF(K15="-","-",SUM(K15:K21)*'3j_EBIT'!$E$8)</f>
        <v>9.8034069314599268</v>
      </c>
      <c r="L22" s="88">
        <f>IF(L15="-","-",SUM(L15:L21)*'3j_EBIT'!$E$8)</f>
        <v>9.6951817079772518</v>
      </c>
      <c r="M22" s="88">
        <f>IF(M15="-","-",SUM(M15:M21)*'3j_EBIT'!$E$8)</f>
        <v>10.482213713138794</v>
      </c>
      <c r="N22" s="88">
        <f>IF(N15="-","-",SUM(N15:N21)*'3j_EBIT'!$E$8)</f>
        <v>10.821844300798588</v>
      </c>
      <c r="O22" s="139"/>
      <c r="P22" s="88">
        <f>IF(P15="-","-",SUM(P15:P21)*'3j_EBIT'!$E$8)</f>
        <v>10.821844300798588</v>
      </c>
      <c r="Q22" s="88">
        <f>IF(Q15="-","-",SUM(Q15:Q21)*'3j_EBIT'!$E$8)</f>
        <v>12.054164486105726</v>
      </c>
      <c r="R22" s="88">
        <f>IF(R15="-","-",SUM(R15:R21)*'3j_EBIT'!$E$8)</f>
        <v>11.665774515479752</v>
      </c>
      <c r="S22" s="88">
        <f>IF(S15="-","-",SUM(S15:S21)*'3j_EBIT'!$E$8)</f>
        <v>11.666754782519559</v>
      </c>
      <c r="T22" s="88">
        <f>IF(T15="-","-",SUM(T15:T21)*'3j_EBIT'!$E$8)</f>
        <v>11.208546198548001</v>
      </c>
      <c r="U22" s="88" t="str">
        <f>IF(U15="-","-",SUM(U15:U21)*'3j_EBIT'!$E$8)</f>
        <v>-</v>
      </c>
      <c r="V22" s="88" t="str">
        <f>IF(V15="-","-",SUM(V15:V21)*'3j_EBIT'!$E$8)</f>
        <v>-</v>
      </c>
      <c r="W22" s="88" t="str">
        <f>IF(W15="-","-",SUM(W15:W21)*'3j_EBIT'!$E$8)</f>
        <v>-</v>
      </c>
      <c r="X22" s="88" t="str">
        <f>IF(X15="-","-",SUM(X15:X21)*'3j_EBIT'!$E$8)</f>
        <v>-</v>
      </c>
      <c r="Y22" s="88" t="str">
        <f>IF(Y15="-","-",SUM(Y15:Y21)*'3j_EBIT'!$E$8)</f>
        <v>-</v>
      </c>
      <c r="Z22" s="88" t="str">
        <f>IF(Z15="-","-",SUM(Z15:Z21)*'3j_EBIT'!$E$8)</f>
        <v>-</v>
      </c>
      <c r="AA22" s="138"/>
    </row>
    <row r="23" spans="1:27" s="140" customFormat="1" ht="11.25">
      <c r="A23" s="137">
        <v>10</v>
      </c>
      <c r="B23" s="151" t="s">
        <v>223</v>
      </c>
      <c r="C23" s="151" t="s">
        <v>224</v>
      </c>
      <c r="D23" s="150" t="s">
        <v>93</v>
      </c>
      <c r="E23" s="136"/>
      <c r="F23" s="139"/>
      <c r="G23" s="88">
        <f>IF(G15="-","-",SUM(G15:G17,G19:G22)*'3k_HAP'!$E$9)</f>
        <v>5.4220106730557092</v>
      </c>
      <c r="H23" s="88">
        <f>IF(H15="-","-",SUM(H15:H17,H19:H22)*'3k_HAP'!$E$9)</f>
        <v>5.1268012710355064</v>
      </c>
      <c r="I23" s="88">
        <f>IF(I15="-","-",SUM(I15:I17,I19:I22)*'3k_HAP'!$E$9)</f>
        <v>5.1499717865892158</v>
      </c>
      <c r="J23" s="88">
        <f>IF(J15="-","-",SUM(J15:J17,J19:J22)*'3k_HAP'!$E$9)</f>
        <v>5.0289284441067741</v>
      </c>
      <c r="K23" s="88">
        <f>IF(K15="-","-",SUM(K15:K17,K19:K22)*'3k_HAP'!$E$9)</f>
        <v>5.6545436780549734</v>
      </c>
      <c r="L23" s="88">
        <f>IF(L15="-","-",SUM(L15:L17,L19:L22)*'3k_HAP'!$E$9)</f>
        <v>5.5579366590398473</v>
      </c>
      <c r="M23" s="88">
        <f>IF(M15="-","-",SUM(M15:M17,M19:M22)*'3k_HAP'!$E$9)</f>
        <v>6.1921155010168567</v>
      </c>
      <c r="N23" s="88">
        <f>IF(N15="-","-",SUM(N15:N17,N19:N22)*'3k_HAP'!$E$9)</f>
        <v>6.4596366174825723</v>
      </c>
      <c r="O23" s="139"/>
      <c r="P23" s="88">
        <f>IF(P15="-","-",SUM(P15:P17,P19:P22)*'3k_HAP'!$E$9)</f>
        <v>6.4596366174825723</v>
      </c>
      <c r="Q23" s="88">
        <f>IF(Q15="-","-",SUM(Q15:Q17,Q19:Q22)*'3k_HAP'!$E$9)</f>
        <v>7.2768916464905828</v>
      </c>
      <c r="R23" s="88">
        <f>IF(R15="-","-",SUM(R15:R17,R19:R22)*'3k_HAP'!$E$9)</f>
        <v>6.951215925805422</v>
      </c>
      <c r="S23" s="88">
        <f>IF(S15="-","-",SUM(S15:S17,S19:S22)*'3k_HAP'!$E$9)</f>
        <v>6.9614491040119786</v>
      </c>
      <c r="T23" s="88">
        <f>IF(T15="-","-",SUM(T15:T17,T19:T22)*'3k_HAP'!$E$9)</f>
        <v>6.5557391902780466</v>
      </c>
      <c r="U23" s="88" t="str">
        <f>IF(U15="-","-",SUM(U15:U17,U19:U22)*'3k_HAP'!$E$9)</f>
        <v>-</v>
      </c>
      <c r="V23" s="88" t="str">
        <f>IF(V15="-","-",SUM(V15:V17,V19:V22)*'3k_HAP'!$E$9)</f>
        <v>-</v>
      </c>
      <c r="W23" s="88" t="str">
        <f>IF(W15="-","-",SUM(W15:W17,W19:W22)*'3k_HAP'!$E$9)</f>
        <v>-</v>
      </c>
      <c r="X23" s="88" t="str">
        <f>IF(X15="-","-",SUM(X15:X17,X19:X22)*'3k_HAP'!$E$9)</f>
        <v>-</v>
      </c>
      <c r="Y23" s="88" t="str">
        <f>IF(Y15="-","-",SUM(Y15:Y17,Y19:Y22)*'3k_HAP'!$E$9)</f>
        <v>-</v>
      </c>
      <c r="Z23" s="88" t="str">
        <f>IF(Z15="-","-",SUM(Z15:Z17,Z19:Z22)*'3k_HAP'!$E$9)</f>
        <v>-</v>
      </c>
      <c r="AA23" s="138"/>
    </row>
    <row r="24" spans="1:27" s="140" customFormat="1" ht="11.25">
      <c r="A24" s="137">
        <v>11</v>
      </c>
      <c r="B24" s="87" t="s">
        <v>225</v>
      </c>
      <c r="C24" s="87" t="str">
        <f>B24&amp;"_"&amp;D24</f>
        <v>Total_Eastern</v>
      </c>
      <c r="D24" s="150" t="s">
        <v>93</v>
      </c>
      <c r="E24" s="136"/>
      <c r="F24" s="139"/>
      <c r="G24" s="88">
        <f t="shared" ref="G24:N24" si="0">IF(G15="-","-",SUM(G15:G23))</f>
        <v>491.72406715239168</v>
      </c>
      <c r="H24" s="88">
        <f t="shared" si="0"/>
        <v>472.01834167579869</v>
      </c>
      <c r="I24" s="88">
        <f t="shared" si="0"/>
        <v>481.44754666400763</v>
      </c>
      <c r="J24" s="88">
        <f t="shared" si="0"/>
        <v>472.49296083367909</v>
      </c>
      <c r="K24" s="88">
        <f t="shared" si="0"/>
        <v>521.62311642219186</v>
      </c>
      <c r="L24" s="88">
        <f t="shared" si="0"/>
        <v>515.83044736212514</v>
      </c>
      <c r="M24" s="88">
        <f t="shared" si="0"/>
        <v>557.88734620810408</v>
      </c>
      <c r="N24" s="88">
        <f t="shared" si="0"/>
        <v>576.03015402849337</v>
      </c>
      <c r="O24" s="139"/>
      <c r="P24" s="88">
        <f t="shared" ref="P24:Z24" si="1">IF(P15="-","-",SUM(P15:P23))</f>
        <v>576.03015402849337</v>
      </c>
      <c r="Q24" s="88">
        <f t="shared" si="1"/>
        <v>641.70633938877791</v>
      </c>
      <c r="R24" s="88">
        <f t="shared" si="1"/>
        <v>620.93909471016946</v>
      </c>
      <c r="S24" s="88">
        <f t="shared" si="1"/>
        <v>621.00092086916061</v>
      </c>
      <c r="T24" s="88">
        <f t="shared" si="1"/>
        <v>596.47897965503842</v>
      </c>
      <c r="U24" s="88" t="str">
        <f t="shared" si="1"/>
        <v>-</v>
      </c>
      <c r="V24" s="88" t="str">
        <f t="shared" si="1"/>
        <v>-</v>
      </c>
      <c r="W24" s="88" t="str">
        <f t="shared" si="1"/>
        <v>-</v>
      </c>
      <c r="X24" s="88" t="str">
        <f t="shared" si="1"/>
        <v>-</v>
      </c>
      <c r="Y24" s="88" t="str">
        <f t="shared" si="1"/>
        <v>-</v>
      </c>
      <c r="Z24" s="88" t="str">
        <f t="shared" si="1"/>
        <v>-</v>
      </c>
      <c r="AA24" s="138"/>
    </row>
    <row r="25" spans="1:27" s="140" customFormat="1" ht="11.25">
      <c r="A25" s="137">
        <v>1</v>
      </c>
      <c r="B25" s="152" t="s">
        <v>155</v>
      </c>
      <c r="C25" s="152" t="s">
        <v>131</v>
      </c>
      <c r="D25" s="153" t="s">
        <v>94</v>
      </c>
      <c r="E25" s="154"/>
      <c r="F25" s="139"/>
      <c r="G25" s="155">
        <f>IF('3a_DF'!H14="-","-",'3a_DF'!H14)</f>
        <v>187.73122808241266</v>
      </c>
      <c r="H25" s="155">
        <f>'3a_DF'!I14</f>
        <v>168.16933703344657</v>
      </c>
      <c r="I25" s="155">
        <f>'3a_DF'!J14</f>
        <v>151.48651191475173</v>
      </c>
      <c r="J25" s="155">
        <f>'3a_DF'!K14</f>
        <v>143.95992976449207</v>
      </c>
      <c r="K25" s="155">
        <f>'3a_DF'!L14</f>
        <v>168.40922180040678</v>
      </c>
      <c r="L25" s="155">
        <f>'3a_DF'!M14</f>
        <v>161.88177739999705</v>
      </c>
      <c r="M25" s="155">
        <f>'3a_DF'!N14</f>
        <v>172.14662653320042</v>
      </c>
      <c r="N25" s="155">
        <f>'3a_DF'!O14</f>
        <v>191.54885091554721</v>
      </c>
      <c r="O25" s="139"/>
      <c r="P25" s="155">
        <f>'3a_DF'!Q14</f>
        <v>191.54885091554721</v>
      </c>
      <c r="Q25" s="155">
        <f>'3a_DF'!R14</f>
        <v>222.70710980886139</v>
      </c>
      <c r="R25" s="155">
        <f>'3a_DF'!S14</f>
        <v>198.77353090117069</v>
      </c>
      <c r="S25" s="155">
        <f>'3a_DF'!T14</f>
        <v>182.62300518042201</v>
      </c>
      <c r="T25" s="155">
        <f>'3a_DF'!U14</f>
        <v>152.86587087032703</v>
      </c>
      <c r="U25" s="155" t="str">
        <f>'3a_DF'!V14</f>
        <v>-</v>
      </c>
      <c r="V25" s="155" t="str">
        <f>'3a_DF'!W14</f>
        <v>-</v>
      </c>
      <c r="W25" s="155" t="str">
        <f>'3a_DF'!X14</f>
        <v>-</v>
      </c>
      <c r="X25" s="155" t="str">
        <f>'3a_DF'!Y14</f>
        <v>-</v>
      </c>
      <c r="Y25" s="155" t="str">
        <f>'3a_DF'!Z14</f>
        <v>-</v>
      </c>
      <c r="Z25" s="155" t="str">
        <f>'3a_DF'!AA14</f>
        <v>-</v>
      </c>
      <c r="AA25" s="138"/>
    </row>
    <row r="26" spans="1:27" s="140" customFormat="1" ht="11.25">
      <c r="A26" s="137">
        <v>2</v>
      </c>
      <c r="B26" s="152" t="s">
        <v>155</v>
      </c>
      <c r="C26" s="152" t="s">
        <v>133</v>
      </c>
      <c r="D26" s="153" t="s">
        <v>94</v>
      </c>
      <c r="E26" s="154"/>
      <c r="F26" s="139"/>
      <c r="G26" s="155">
        <f>IF('3b_CM'!G14="-","-",'3b_CM'!G14)</f>
        <v>5.5304472239826249E-2</v>
      </c>
      <c r="H26" s="155">
        <f>'3b_CM'!H14</f>
        <v>8.2956708359739381E-2</v>
      </c>
      <c r="I26" s="155">
        <f>'3b_CM'!I14</f>
        <v>0.26122165649101947</v>
      </c>
      <c r="J26" s="155">
        <f>'3b_CM'!J14</f>
        <v>0.26564941450574442</v>
      </c>
      <c r="K26" s="155">
        <f>'3b_CM'!K14</f>
        <v>3.4119462410922781</v>
      </c>
      <c r="L26" s="155">
        <f>'3b_CM'!L14</f>
        <v>3.3099326243944498</v>
      </c>
      <c r="M26" s="155">
        <f>'3b_CM'!M14</f>
        <v>11.513796865231745</v>
      </c>
      <c r="N26" s="155">
        <f>'3b_CM'!N14</f>
        <v>10.945342808783455</v>
      </c>
      <c r="O26" s="139"/>
      <c r="P26" s="155">
        <f>'3b_CM'!P14</f>
        <v>10.945342808783455</v>
      </c>
      <c r="Q26" s="155">
        <f>'3b_CM'!Q14</f>
        <v>14.665239004197298</v>
      </c>
      <c r="R26" s="155">
        <f>'3b_CM'!R14</f>
        <v>14.597846166128626</v>
      </c>
      <c r="S26" s="155">
        <f>'3b_CM'!S14</f>
        <v>17.390021956752758</v>
      </c>
      <c r="T26" s="155">
        <f>'3b_CM'!T14</f>
        <v>18.433863840816127</v>
      </c>
      <c r="U26" s="155" t="str">
        <f>'3b_CM'!U14</f>
        <v>-</v>
      </c>
      <c r="V26" s="155" t="str">
        <f>'3b_CM'!V14</f>
        <v>-</v>
      </c>
      <c r="W26" s="155" t="str">
        <f>'3b_CM'!W14</f>
        <v>-</v>
      </c>
      <c r="X26" s="155" t="str">
        <f>'3b_CM'!X14</f>
        <v>-</v>
      </c>
      <c r="Y26" s="155" t="str">
        <f>'3b_CM'!Y14</f>
        <v>-</v>
      </c>
      <c r="Z26" s="155" t="str">
        <f>'3b_CM'!Z14</f>
        <v>-</v>
      </c>
      <c r="AA26" s="138"/>
    </row>
    <row r="27" spans="1:27" s="140" customFormat="1" ht="12.5" customHeight="1">
      <c r="A27" s="137">
        <v>3</v>
      </c>
      <c r="B27" s="152" t="s">
        <v>220</v>
      </c>
      <c r="C27" s="152" t="s">
        <v>134</v>
      </c>
      <c r="D27" s="153" t="s">
        <v>94</v>
      </c>
      <c r="E27" s="154"/>
      <c r="F27" s="139"/>
      <c r="G27" s="155">
        <f>IF('3c_PC'!G15="-","-",'3c_PC'!G15)</f>
        <v>68.68266085677898</v>
      </c>
      <c r="H27" s="155">
        <f>'3c_PC'!H15</f>
        <v>68.662677895270846</v>
      </c>
      <c r="I27" s="155">
        <f>'3c_PC'!I15</f>
        <v>86.575750300526337</v>
      </c>
      <c r="J27" s="155">
        <f>'3c_PC'!J15</f>
        <v>85.585277115439624</v>
      </c>
      <c r="K27" s="155">
        <f>'3c_PC'!K15</f>
        <v>97.778789138865818</v>
      </c>
      <c r="L27" s="155">
        <f>'3c_PC'!L15</f>
        <v>96.978462519301218</v>
      </c>
      <c r="M27" s="155">
        <f>'3c_PC'!M15</f>
        <v>118.23185463682731</v>
      </c>
      <c r="N27" s="155">
        <f>'3c_PC'!N15</f>
        <v>116.14769270493946</v>
      </c>
      <c r="O27" s="139"/>
      <c r="P27" s="155">
        <f>'3c_PC'!P15</f>
        <v>116.14769270493946</v>
      </c>
      <c r="Q27" s="155">
        <f>'3c_PC'!Q15</f>
        <v>129.76616503451402</v>
      </c>
      <c r="R27" s="155">
        <f>'3c_PC'!R15</f>
        <v>131.70771861921571</v>
      </c>
      <c r="S27" s="155">
        <f>'3c_PC'!S15</f>
        <v>143.60871675438014</v>
      </c>
      <c r="T27" s="155">
        <f>'3c_PC'!T15</f>
        <v>146.058702944131</v>
      </c>
      <c r="U27" s="155" t="str">
        <f>'3c_PC'!U15</f>
        <v>-</v>
      </c>
      <c r="V27" s="155" t="str">
        <f>'3c_PC'!V15</f>
        <v>-</v>
      </c>
      <c r="W27" s="155" t="str">
        <f>'3c_PC'!W15</f>
        <v>-</v>
      </c>
      <c r="X27" s="155" t="str">
        <f>'3c_PC'!X15</f>
        <v>-</v>
      </c>
      <c r="Y27" s="155" t="str">
        <f>'3c_PC'!Y15</f>
        <v>-</v>
      </c>
      <c r="Z27" s="155" t="str">
        <f>'3c_PC'!Z15</f>
        <v>-</v>
      </c>
      <c r="AA27" s="138"/>
    </row>
    <row r="28" spans="1:27" s="140" customFormat="1" ht="11.25">
      <c r="A28" s="137">
        <v>4</v>
      </c>
      <c r="B28" s="152" t="s">
        <v>221</v>
      </c>
      <c r="C28" s="152" t="s">
        <v>135</v>
      </c>
      <c r="D28" s="153" t="s">
        <v>94</v>
      </c>
      <c r="E28" s="154"/>
      <c r="F28" s="139"/>
      <c r="G28" s="155">
        <f>IF('3d_NC-Elec'!H29="-","-",'3d_NC-Elec'!H29)</f>
        <v>112.65171748942137</v>
      </c>
      <c r="H28" s="155">
        <f>'3d_NC-Elec'!I29</f>
        <v>113.38777772195164</v>
      </c>
      <c r="I28" s="155">
        <f>'3d_NC-Elec'!J29</f>
        <v>127.49543556558233</v>
      </c>
      <c r="J28" s="155">
        <f>'3d_NC-Elec'!K29</f>
        <v>126.94181902444527</v>
      </c>
      <c r="K28" s="155">
        <f>'3d_NC-Elec'!L29</f>
        <v>119.9753223983208</v>
      </c>
      <c r="L28" s="155">
        <f>'3d_NC-Elec'!M29</f>
        <v>120.85772177859329</v>
      </c>
      <c r="M28" s="155">
        <f>'3d_NC-Elec'!N29</f>
        <v>118.12031929224496</v>
      </c>
      <c r="N28" s="155">
        <f>'3d_NC-Elec'!O29</f>
        <v>117.72850527025595</v>
      </c>
      <c r="O28" s="139"/>
      <c r="P28" s="155">
        <f>'3d_NC-Elec'!Q29</f>
        <v>117.72850527025595</v>
      </c>
      <c r="Q28" s="155">
        <f>'3d_NC-Elec'!R29</f>
        <v>123.41143106422412</v>
      </c>
      <c r="R28" s="155">
        <f>'3d_NC-Elec'!S29</f>
        <v>125.13398866587869</v>
      </c>
      <c r="S28" s="155">
        <f>'3d_NC-Elec'!T29</f>
        <v>124.45269245974913</v>
      </c>
      <c r="T28" s="155">
        <f>'3d_NC-Elec'!U29</f>
        <v>127.91473960342842</v>
      </c>
      <c r="U28" s="155" t="str">
        <f>'3d_NC-Elec'!V29</f>
        <v>-</v>
      </c>
      <c r="V28" s="155" t="str">
        <f>'3d_NC-Elec'!W29</f>
        <v>-</v>
      </c>
      <c r="W28" s="155" t="str">
        <f>'3d_NC-Elec'!X29</f>
        <v>-</v>
      </c>
      <c r="X28" s="155" t="str">
        <f>'3d_NC-Elec'!Y29</f>
        <v>-</v>
      </c>
      <c r="Y28" s="155" t="str">
        <f>'3d_NC-Elec'!Z29</f>
        <v>-</v>
      </c>
      <c r="Z28" s="155" t="str">
        <f>'3d_NC-Elec'!AA29</f>
        <v>-</v>
      </c>
      <c r="AA28" s="138"/>
    </row>
    <row r="29" spans="1:27" s="140" customFormat="1" ht="11.25">
      <c r="A29" s="137">
        <v>5</v>
      </c>
      <c r="B29" s="152" t="s">
        <v>168</v>
      </c>
      <c r="C29" s="152" t="s">
        <v>136</v>
      </c>
      <c r="D29" s="153" t="s">
        <v>94</v>
      </c>
      <c r="E29" s="154"/>
      <c r="F29" s="139"/>
      <c r="G29" s="155">
        <f>IF('3f_CPIH'!C$16="-","-",'3g_OC_'!$E$8*('3f_CPIH'!C$16/'3f_CPIH'!$G$16))</f>
        <v>76.502677103718199</v>
      </c>
      <c r="H29" s="155">
        <f>IF('3f_CPIH'!D$16="-","-",'3g_OC_'!$E$8*('3f_CPIH'!D$16/'3f_CPIH'!$G$16))</f>
        <v>76.655835616438353</v>
      </c>
      <c r="I29" s="155">
        <f>IF('3f_CPIH'!E$16="-","-",'3g_OC_'!$E$8*('3f_CPIH'!E$16/'3f_CPIH'!$G$16))</f>
        <v>76.885573385518597</v>
      </c>
      <c r="J29" s="155">
        <f>IF('3f_CPIH'!F$16="-","-",'3g_OC_'!$E$8*('3f_CPIH'!F$16/'3f_CPIH'!$G$16))</f>
        <v>77.345048923679059</v>
      </c>
      <c r="K29" s="155">
        <f>IF('3f_CPIH'!G$16="-","-",'3g_OC_'!$E$8*('3f_CPIH'!G$16/'3f_CPIH'!$G$16))</f>
        <v>78.263999999999996</v>
      </c>
      <c r="L29" s="155">
        <f>IF('3f_CPIH'!H$16="-","-",'3g_OC_'!$E$8*('3f_CPIH'!H$16/'3f_CPIH'!$G$16))</f>
        <v>79.259530332681024</v>
      </c>
      <c r="M29" s="155">
        <f>IF('3f_CPIH'!I$16="-","-",'3g_OC_'!$E$8*('3f_CPIH'!I$16/'3f_CPIH'!$G$16))</f>
        <v>80.408219178082177</v>
      </c>
      <c r="N29" s="155">
        <f>IF('3f_CPIH'!J$16="-","-",'3g_OC_'!$E$8*('3f_CPIH'!J$16/'3f_CPIH'!$G$16))</f>
        <v>81.097432485322898</v>
      </c>
      <c r="O29" s="139"/>
      <c r="P29" s="155">
        <f>IF('3f_CPIH'!L$16="-","-",'3g_OC_'!$E$8*('3f_CPIH'!L$16/'3f_CPIH'!$G$16))</f>
        <v>81.097432485322898</v>
      </c>
      <c r="Q29" s="155">
        <f>IF('3f_CPIH'!M$16="-","-",'3g_OC_'!$E$8*('3f_CPIH'!M$16/'3f_CPIH'!$G$16))</f>
        <v>82.016383561643835</v>
      </c>
      <c r="R29" s="155">
        <f>IF('3f_CPIH'!N$16="-","-",'3g_OC_'!$E$8*('3f_CPIH'!N$16/'3f_CPIH'!$G$16))</f>
        <v>82.62901761252445</v>
      </c>
      <c r="S29" s="155">
        <f>IF('3f_CPIH'!O$16="-","-",'3g_OC_'!$E$8*('3f_CPIH'!O$16/'3f_CPIH'!$G$16))</f>
        <v>83.088493150684926</v>
      </c>
      <c r="T29" s="155">
        <f>IF('3f_CPIH'!P$16="-","-",'3g_OC_'!$E$8*('3f_CPIH'!P$16/'3f_CPIH'!$G$16))</f>
        <v>83.318230919765156</v>
      </c>
      <c r="U29" s="155" t="str">
        <f>IF('3f_CPIH'!Q$16="-","-",'3g_OC_'!$E$8*('3f_CPIH'!Q$16/'3f_CPIH'!$G$16))</f>
        <v>-</v>
      </c>
      <c r="V29" s="155" t="str">
        <f>IF('3f_CPIH'!R$16="-","-",'3g_OC_'!$E$8*('3f_CPIH'!R$16/'3f_CPIH'!$G$16))</f>
        <v>-</v>
      </c>
      <c r="W29" s="155" t="str">
        <f>IF('3f_CPIH'!S$16="-","-",'3g_OC_'!$E$8*('3f_CPIH'!S$16/'3f_CPIH'!$G$16))</f>
        <v>-</v>
      </c>
      <c r="X29" s="155" t="str">
        <f>IF('3f_CPIH'!T$16="-","-",'3g_OC_'!$E$8*('3f_CPIH'!T$16/'3f_CPIH'!$G$16))</f>
        <v>-</v>
      </c>
      <c r="Y29" s="155" t="str">
        <f>IF('3f_CPIH'!U$16="-","-",'3g_OC_'!$E$8*('3f_CPIH'!U$16/'3f_CPIH'!$G$16))</f>
        <v>-</v>
      </c>
      <c r="Z29" s="155" t="str">
        <f>IF('3f_CPIH'!V$16="-","-",'3g_OC_'!$E$8*('3f_CPIH'!V$16/'3f_CPIH'!$G$16))</f>
        <v>-</v>
      </c>
      <c r="AA29" s="138"/>
    </row>
    <row r="30" spans="1:27" s="140" customFormat="1" ht="11.25">
      <c r="A30" s="137">
        <v>6</v>
      </c>
      <c r="B30" s="152" t="s">
        <v>168</v>
      </c>
      <c r="C30" s="152" t="s">
        <v>137</v>
      </c>
      <c r="D30" s="153" t="s">
        <v>94</v>
      </c>
      <c r="E30" s="154"/>
      <c r="F30" s="139"/>
      <c r="G30" s="155" t="s">
        <v>132</v>
      </c>
      <c r="H30" s="155" t="s">
        <v>132</v>
      </c>
      <c r="I30" s="155" t="s">
        <v>132</v>
      </c>
      <c r="J30" s="155" t="s">
        <v>132</v>
      </c>
      <c r="K30" s="155">
        <f>IF('3h_SMNCC'!F$29="-","-",'3h_SMNCC'!F$29)</f>
        <v>0</v>
      </c>
      <c r="L30" s="155">
        <f>IF('3h_SMNCC'!G$29="-","-",'3h_SMNCC'!G$29)</f>
        <v>-0.18995176814939541</v>
      </c>
      <c r="M30" s="155">
        <f>IF('3h_SMNCC'!H$29="-","-",'3h_SMNCC'!H$29)</f>
        <v>2.3898674656215144</v>
      </c>
      <c r="N30" s="155">
        <f>IF('3h_SMNCC'!I$29="-","-",'3h_SMNCC'!I$29)</f>
        <v>2.4654635585146529</v>
      </c>
      <c r="O30" s="139"/>
      <c r="P30" s="155">
        <f>IF('3h_SMNCC'!K$29="-","-",'3h_SMNCC'!K$29)</f>
        <v>2.4654635585146529</v>
      </c>
      <c r="Q30" s="155">
        <f>IF('3h_SMNCC'!L$29="-","-",'3h_SMNCC'!L$29)</f>
        <v>4.8850955964817686</v>
      </c>
      <c r="R30" s="155">
        <f>IF('3h_SMNCC'!M$29="-","-",'3h_SMNCC'!M$29)</f>
        <v>4.7480163427765101</v>
      </c>
      <c r="S30" s="155">
        <f>IF('3h_SMNCC'!N$29="-","-",'3h_SMNCC'!N$29)</f>
        <v>7.093641997338695</v>
      </c>
      <c r="T30" s="155">
        <f>IF('3h_SMNCC'!O$29="-","-",'3h_SMNCC'!O$29)</f>
        <v>6.2155900817178944</v>
      </c>
      <c r="U30" s="155" t="str">
        <f>IF('3h_SMNCC'!P$29="-","-",'3h_SMNCC'!P$29)</f>
        <v>-</v>
      </c>
      <c r="V30" s="155" t="str">
        <f>IF('3h_SMNCC'!Q$29="-","-",'3h_SMNCC'!Q$29)</f>
        <v>-</v>
      </c>
      <c r="W30" s="155" t="str">
        <f>IF('3h_SMNCC'!R$29="-","-",'3h_SMNCC'!R$29)</f>
        <v>-</v>
      </c>
      <c r="X30" s="155" t="str">
        <f>IF('3h_SMNCC'!S$29="-","-",'3h_SMNCC'!S$29)</f>
        <v>-</v>
      </c>
      <c r="Y30" s="155" t="str">
        <f>IF('3h_SMNCC'!T$29="-","-",'3h_SMNCC'!T$29)</f>
        <v>-</v>
      </c>
      <c r="Z30" s="155" t="str">
        <f>IF('3h_SMNCC'!U$29="-","-",'3h_SMNCC'!U$29)</f>
        <v>-</v>
      </c>
      <c r="AA30" s="138"/>
    </row>
    <row r="31" spans="1:27" s="140" customFormat="1" ht="11.25">
      <c r="A31" s="137">
        <v>7</v>
      </c>
      <c r="B31" s="152" t="s">
        <v>168</v>
      </c>
      <c r="C31" s="152" t="s">
        <v>124</v>
      </c>
      <c r="D31" s="153" t="s">
        <v>94</v>
      </c>
      <c r="E31" s="154"/>
      <c r="F31" s="139"/>
      <c r="G31" s="155">
        <f>IF('3f_CPIH'!C$16="-","-",'3i_PPM'!$G$8*('3f_CPIH'!C$16/'3f_CPIH'!$G$16))</f>
        <v>23.857918590998043</v>
      </c>
      <c r="H31" s="155">
        <f>IF('3f_CPIH'!D$16="-","-",'3i_PPM'!$G$8*('3f_CPIH'!D$16/'3f_CPIH'!$G$16))</f>
        <v>23.905682191780819</v>
      </c>
      <c r="I31" s="155">
        <f>IF('3f_CPIH'!E$16="-","-",'3i_PPM'!$G$8*('3f_CPIH'!E$16/'3f_CPIH'!$G$16))</f>
        <v>23.977327592954992</v>
      </c>
      <c r="J31" s="155">
        <f>IF('3f_CPIH'!F$16="-","-",'3i_PPM'!$G$8*('3f_CPIH'!F$16/'3f_CPIH'!$G$16))</f>
        <v>24.120618395303325</v>
      </c>
      <c r="K31" s="155">
        <f>IF('3f_CPIH'!G$16="-","-",'3i_PPM'!$G$8*('3f_CPIH'!G$16/'3f_CPIH'!$G$16))</f>
        <v>24.4072</v>
      </c>
      <c r="L31" s="155">
        <f>IF('3f_CPIH'!H$16="-","-",'3i_PPM'!$G$8*('3f_CPIH'!H$16/'3f_CPIH'!$G$16))</f>
        <v>24.717663405088064</v>
      </c>
      <c r="M31" s="155">
        <f>IF('3f_CPIH'!I$16="-","-",'3i_PPM'!$G$8*('3f_CPIH'!I$16/'3f_CPIH'!$G$16))</f>
        <v>25.075890410958902</v>
      </c>
      <c r="N31" s="155">
        <f>IF('3f_CPIH'!J$16="-","-",'3i_PPM'!$G$8*('3f_CPIH'!J$16/'3f_CPIH'!$G$16))</f>
        <v>25.290826614481411</v>
      </c>
      <c r="O31" s="139"/>
      <c r="P31" s="155">
        <f>IF('3f_CPIH'!L$16="-","-",'3i_PPM'!$G$8*('3f_CPIH'!L$16/'3f_CPIH'!$G$16))</f>
        <v>25.290826614481411</v>
      </c>
      <c r="Q31" s="155">
        <f>IF('3f_CPIH'!M$16="-","-",'3i_PPM'!$G$8*('3f_CPIH'!M$16/'3f_CPIH'!$G$16))</f>
        <v>25.577408219178082</v>
      </c>
      <c r="R31" s="155">
        <f>IF('3f_CPIH'!N$16="-","-",'3i_PPM'!$G$8*('3f_CPIH'!N$16/'3f_CPIH'!$G$16))</f>
        <v>25.768462622309197</v>
      </c>
      <c r="S31" s="155">
        <f>IF('3f_CPIH'!O$16="-","-",'3i_PPM'!$G$8*('3f_CPIH'!O$16/'3f_CPIH'!$G$16))</f>
        <v>25.911753424657533</v>
      </c>
      <c r="T31" s="155">
        <f>IF('3f_CPIH'!P$16="-","-",'3i_PPM'!$G$8*('3f_CPIH'!P$16/'3f_CPIH'!$G$16))</f>
        <v>25.983398825831699</v>
      </c>
      <c r="U31" s="155" t="str">
        <f>IF('3f_CPIH'!Q$16="-","-",'3i_PPM'!$G$8*('3f_CPIH'!Q$16/'3f_CPIH'!$G$16))</f>
        <v>-</v>
      </c>
      <c r="V31" s="155" t="str">
        <f>IF('3f_CPIH'!R$16="-","-",'3i_PPM'!$G$8*('3f_CPIH'!R$16/'3f_CPIH'!$G$16))</f>
        <v>-</v>
      </c>
      <c r="W31" s="155" t="str">
        <f>IF('3f_CPIH'!S$16="-","-",'3i_PPM'!$G$8*('3f_CPIH'!S$16/'3f_CPIH'!$G$16))</f>
        <v>-</v>
      </c>
      <c r="X31" s="155" t="str">
        <f>IF('3f_CPIH'!T$16="-","-",'3i_PPM'!$G$8*('3f_CPIH'!T$16/'3f_CPIH'!$G$16))</f>
        <v>-</v>
      </c>
      <c r="Y31" s="155" t="str">
        <f>IF('3f_CPIH'!U$16="-","-",'3i_PPM'!$G$8*('3f_CPIH'!U$16/'3f_CPIH'!$G$16))</f>
        <v>-</v>
      </c>
      <c r="Z31" s="155" t="str">
        <f>IF('3f_CPIH'!V$16="-","-",'3i_PPM'!$G$8*('3f_CPIH'!V$16/'3f_CPIH'!$G$16))</f>
        <v>-</v>
      </c>
      <c r="AA31" s="138"/>
    </row>
    <row r="32" spans="1:27" s="140" customFormat="1" ht="11.25">
      <c r="A32" s="137">
        <v>9</v>
      </c>
      <c r="B32" s="152" t="s">
        <v>138</v>
      </c>
      <c r="C32" s="152" t="s">
        <v>222</v>
      </c>
      <c r="D32" s="153" t="s">
        <v>94</v>
      </c>
      <c r="E32" s="154"/>
      <c r="F32" s="139"/>
      <c r="G32" s="155">
        <f>IF(G25="-","-",SUM(G25:G31)*'3j_EBIT'!$E$8)</f>
        <v>9.0929178197429827</v>
      </c>
      <c r="H32" s="155">
        <f>IF(H25="-","-",SUM(H25:H31)*'3j_EBIT'!$E$8)</f>
        <v>8.7323391264952583</v>
      </c>
      <c r="I32" s="155">
        <f>IF(I25="-","-",SUM(I25:I31)*'3j_EBIT'!$E$8)</f>
        <v>9.0386934978136999</v>
      </c>
      <c r="J32" s="155">
        <f>IF(J25="-","-",SUM(J25:J31)*'3j_EBIT'!$E$8)</f>
        <v>8.8747728602101699</v>
      </c>
      <c r="K32" s="155">
        <f>IF(K25="-","-",SUM(K25:K31)*'3j_EBIT'!$E$8)</f>
        <v>9.5338298164799848</v>
      </c>
      <c r="L32" s="155">
        <f>IF(L25="-","-",SUM(L25:L31)*'3j_EBIT'!$E$8)</f>
        <v>9.4286355597016289</v>
      </c>
      <c r="M32" s="155">
        <f>IF(M25="-","-",SUM(M25:M31)*'3j_EBIT'!$E$8)</f>
        <v>10.224107172633811</v>
      </c>
      <c r="N32" s="155">
        <f>IF(N25="-","-",SUM(N25:N31)*'3j_EBIT'!$E$8)</f>
        <v>10.559900646882742</v>
      </c>
      <c r="O32" s="139"/>
      <c r="P32" s="155">
        <f>IF(P25="-","-",SUM(P25:P31)*'3j_EBIT'!$E$8)</f>
        <v>10.559900646882742</v>
      </c>
      <c r="Q32" s="155">
        <f>IF(Q25="-","-",SUM(Q25:Q31)*'3j_EBIT'!$E$8)</f>
        <v>11.679462423775298</v>
      </c>
      <c r="R32" s="155">
        <f>IF(R25="-","-",SUM(R25:R31)*'3j_EBIT'!$E$8)</f>
        <v>11.298488995452315</v>
      </c>
      <c r="S32" s="155">
        <f>IF(S25="-","-",SUM(S25:S31)*'3j_EBIT'!$E$8)</f>
        <v>11.314172117127745</v>
      </c>
      <c r="T32" s="155">
        <f>IF(T25="-","-",SUM(T25:T31)*'3j_EBIT'!$E$8)</f>
        <v>10.861388410761984</v>
      </c>
      <c r="U32" s="155" t="str">
        <f>IF(U25="-","-",SUM(U25:U31)*'3j_EBIT'!$E$8)</f>
        <v>-</v>
      </c>
      <c r="V32" s="155" t="str">
        <f>IF(V25="-","-",SUM(V25:V31)*'3j_EBIT'!$E$8)</f>
        <v>-</v>
      </c>
      <c r="W32" s="155" t="str">
        <f>IF(W25="-","-",SUM(W25:W31)*'3j_EBIT'!$E$8)</f>
        <v>-</v>
      </c>
      <c r="X32" s="155" t="str">
        <f>IF(X25="-","-",SUM(X25:X31)*'3j_EBIT'!$E$8)</f>
        <v>-</v>
      </c>
      <c r="Y32" s="155" t="str">
        <f>IF(Y25="-","-",SUM(Y25:Y31)*'3j_EBIT'!$E$8)</f>
        <v>-</v>
      </c>
      <c r="Z32" s="155" t="str">
        <f>IF(Z25="-","-",SUM(Z25:Z31)*'3j_EBIT'!$E$8)</f>
        <v>-</v>
      </c>
      <c r="AA32" s="138"/>
    </row>
    <row r="33" spans="1:27" s="140" customFormat="1" ht="11.25">
      <c r="A33" s="137">
        <v>10</v>
      </c>
      <c r="B33" s="156" t="s">
        <v>223</v>
      </c>
      <c r="C33" s="156" t="s">
        <v>224</v>
      </c>
      <c r="D33" s="153" t="s">
        <v>94</v>
      </c>
      <c r="E33" s="154"/>
      <c r="F33" s="139"/>
      <c r="G33" s="155">
        <f>IF(G25="-","-",SUM(G25:G27,G29:G32)*'3k_HAP'!$E$9)</f>
        <v>5.3574743521019661</v>
      </c>
      <c r="H33" s="155">
        <f>IF(H25="-","-",SUM(H25:H27,H29:H32)*'3k_HAP'!$E$9)</f>
        <v>5.0688434591196012</v>
      </c>
      <c r="I33" s="155">
        <f>IF(I25="-","-",SUM(I25:I27,I29:I32)*'3k_HAP'!$E$9)</f>
        <v>5.0983633720938935</v>
      </c>
      <c r="J33" s="155">
        <f>IF(J25="-","-",SUM(J25:J27,J29:J32)*'3k_HAP'!$E$9)</f>
        <v>4.9801551316704158</v>
      </c>
      <c r="K33" s="155">
        <f>IF(K25="-","-",SUM(K25:K27,K29:K32)*'3k_HAP'!$E$9)</f>
        <v>5.5900068146208053</v>
      </c>
      <c r="L33" s="155">
        <f>IF(L25="-","-",SUM(L25:L27,L29:L32)*'3k_HAP'!$E$9)</f>
        <v>5.4960271591189978</v>
      </c>
      <c r="M33" s="155">
        <f>IF(M25="-","-",SUM(M25:M27,M29:M32)*'3k_HAP'!$E$9)</f>
        <v>6.1490788938860801</v>
      </c>
      <c r="N33" s="155">
        <f>IF(N25="-","-",SUM(N25:N27,N29:N32)*'3k_HAP'!$E$9)</f>
        <v>6.4135707180224024</v>
      </c>
      <c r="O33" s="139"/>
      <c r="P33" s="155">
        <f>IF(P25="-","-",SUM(P25:P27,P29:P32)*'3k_HAP'!$E$9)</f>
        <v>6.4135707180224024</v>
      </c>
      <c r="Q33" s="155">
        <f>IF(Q25="-","-",SUM(Q25:Q27,Q29:Q32)*'3k_HAP'!$E$9)</f>
        <v>7.1930773806799104</v>
      </c>
      <c r="R33" s="155">
        <f>IF(R25="-","-",SUM(R25:R27,R29:R32)*'3k_HAP'!$E$9)</f>
        <v>6.8742874327214745</v>
      </c>
      <c r="S33" s="155">
        <f>IF(S25="-","-",SUM(S25:S27,S29:S32)*'3k_HAP'!$E$9)</f>
        <v>6.8963473688757473</v>
      </c>
      <c r="T33" s="155">
        <f>IF(T25="-","-",SUM(T25:T27,T29:T32)*'3k_HAP'!$E$9)</f>
        <v>6.4967540889245496</v>
      </c>
      <c r="U33" s="155" t="str">
        <f>IF(U25="-","-",SUM(U25:U27,U29:U32)*'3k_HAP'!$E$9)</f>
        <v>-</v>
      </c>
      <c r="V33" s="155" t="str">
        <f>IF(V25="-","-",SUM(V25:V27,V29:V32)*'3k_HAP'!$E$9)</f>
        <v>-</v>
      </c>
      <c r="W33" s="155" t="str">
        <f>IF(W25="-","-",SUM(W25:W27,W29:W32)*'3k_HAP'!$E$9)</f>
        <v>-</v>
      </c>
      <c r="X33" s="155" t="str">
        <f>IF(X25="-","-",SUM(X25:X27,X29:X32)*'3k_HAP'!$E$9)</f>
        <v>-</v>
      </c>
      <c r="Y33" s="155" t="str">
        <f>IF(Y25="-","-",SUM(Y25:Y27,Y29:Y32)*'3k_HAP'!$E$9)</f>
        <v>-</v>
      </c>
      <c r="Z33" s="155" t="str">
        <f>IF(Z25="-","-",SUM(Z25:Z27,Z29:Z32)*'3k_HAP'!$E$9)</f>
        <v>-</v>
      </c>
      <c r="AA33" s="138"/>
    </row>
    <row r="34" spans="1:27" s="140" customFormat="1" ht="11.25">
      <c r="A34" s="137">
        <v>11</v>
      </c>
      <c r="B34" s="152" t="s">
        <v>225</v>
      </c>
      <c r="C34" s="152" t="str">
        <f>B34&amp;"_"&amp;D34</f>
        <v>Total_East Midlands</v>
      </c>
      <c r="D34" s="153" t="s">
        <v>94</v>
      </c>
      <c r="E34" s="154"/>
      <c r="F34" s="139"/>
      <c r="G34" s="155">
        <f t="shared" ref="G34:N34" si="2">IF(G25="-","-",SUM(G25:G33))</f>
        <v>483.93189876741411</v>
      </c>
      <c r="H34" s="155">
        <f t="shared" si="2"/>
        <v>464.66544975286286</v>
      </c>
      <c r="I34" s="155">
        <f t="shared" si="2"/>
        <v>480.8188772857327</v>
      </c>
      <c r="J34" s="155">
        <f t="shared" si="2"/>
        <v>472.07327062974565</v>
      </c>
      <c r="K34" s="155">
        <f t="shared" si="2"/>
        <v>507.37031620978644</v>
      </c>
      <c r="L34" s="155">
        <f t="shared" si="2"/>
        <v>501.7397990107263</v>
      </c>
      <c r="M34" s="155">
        <f t="shared" si="2"/>
        <v>544.25976044868696</v>
      </c>
      <c r="N34" s="155">
        <f t="shared" si="2"/>
        <v>562.19758572275009</v>
      </c>
      <c r="O34" s="139"/>
      <c r="P34" s="155">
        <f t="shared" ref="P34:Z34" si="3">IF(P25="-","-",SUM(P25:P33))</f>
        <v>562.19758572275009</v>
      </c>
      <c r="Q34" s="155">
        <f t="shared" si="3"/>
        <v>621.90137209355566</v>
      </c>
      <c r="R34" s="155">
        <f t="shared" si="3"/>
        <v>601.53135735817773</v>
      </c>
      <c r="S34" s="155">
        <f t="shared" si="3"/>
        <v>602.37884440998869</v>
      </c>
      <c r="T34" s="155">
        <f t="shared" si="3"/>
        <v>578.14853958570393</v>
      </c>
      <c r="U34" s="155" t="str">
        <f t="shared" si="3"/>
        <v>-</v>
      </c>
      <c r="V34" s="155" t="str">
        <f t="shared" si="3"/>
        <v>-</v>
      </c>
      <c r="W34" s="155" t="str">
        <f t="shared" si="3"/>
        <v>-</v>
      </c>
      <c r="X34" s="155" t="str">
        <f t="shared" si="3"/>
        <v>-</v>
      </c>
      <c r="Y34" s="155" t="str">
        <f t="shared" si="3"/>
        <v>-</v>
      </c>
      <c r="Z34" s="155" t="str">
        <f t="shared" si="3"/>
        <v>-</v>
      </c>
      <c r="AA34" s="138"/>
    </row>
    <row r="35" spans="1:27" s="140" customFormat="1" ht="11.25">
      <c r="A35" s="137">
        <v>1</v>
      </c>
      <c r="B35" s="87" t="s">
        <v>155</v>
      </c>
      <c r="C35" s="87" t="s">
        <v>131</v>
      </c>
      <c r="D35" s="150" t="s">
        <v>91</v>
      </c>
      <c r="E35" s="136"/>
      <c r="F35" s="139"/>
      <c r="G35" s="88">
        <f>IF('3a_DF'!H15="-","-",'3a_DF'!H15)</f>
        <v>189.65040724187483</v>
      </c>
      <c r="H35" s="88">
        <f>'3a_DF'!I15</f>
        <v>169.8885346874111</v>
      </c>
      <c r="I35" s="88">
        <f>'3a_DF'!J15</f>
        <v>153.03516079739146</v>
      </c>
      <c r="J35" s="88">
        <f>'3a_DF'!K15</f>
        <v>145.43163428495879</v>
      </c>
      <c r="K35" s="88">
        <f>'3a_DF'!L15</f>
        <v>170.13087179994068</v>
      </c>
      <c r="L35" s="88">
        <f>'3a_DF'!M15</f>
        <v>163.53669723755536</v>
      </c>
      <c r="M35" s="88">
        <f>'3a_DF'!N15</f>
        <v>175.81856626263644</v>
      </c>
      <c r="N35" s="88">
        <f>'3a_DF'!O15</f>
        <v>195.63464597275654</v>
      </c>
      <c r="O35" s="139"/>
      <c r="P35" s="88">
        <f>'3a_DF'!Q15</f>
        <v>195.63464597275654</v>
      </c>
      <c r="Q35" s="88">
        <f>'3a_DF'!R15</f>
        <v>228.27326184711356</v>
      </c>
      <c r="R35" s="88">
        <f>'3a_DF'!S15</f>
        <v>203.74044657158009</v>
      </c>
      <c r="S35" s="88">
        <f>'3a_DF'!T15</f>
        <v>187.24162712489229</v>
      </c>
      <c r="T35" s="88">
        <f>'3a_DF'!U15</f>
        <v>156.73737830101803</v>
      </c>
      <c r="U35" s="88" t="str">
        <f>'3a_DF'!V15</f>
        <v>-</v>
      </c>
      <c r="V35" s="88" t="str">
        <f>'3a_DF'!W15</f>
        <v>-</v>
      </c>
      <c r="W35" s="88" t="str">
        <f>'3a_DF'!X15</f>
        <v>-</v>
      </c>
      <c r="X35" s="88" t="str">
        <f>'3a_DF'!Y15</f>
        <v>-</v>
      </c>
      <c r="Y35" s="88" t="str">
        <f>'3a_DF'!Z15</f>
        <v>-</v>
      </c>
      <c r="Z35" s="88" t="str">
        <f>'3a_DF'!AA15</f>
        <v>-</v>
      </c>
      <c r="AA35" s="138"/>
    </row>
    <row r="36" spans="1:27" s="140" customFormat="1" ht="11.25">
      <c r="A36" s="137">
        <v>2</v>
      </c>
      <c r="B36" s="87" t="s">
        <v>155</v>
      </c>
      <c r="C36" s="87" t="s">
        <v>133</v>
      </c>
      <c r="D36" s="150" t="s">
        <v>91</v>
      </c>
      <c r="E36" s="136"/>
      <c r="F36" s="139"/>
      <c r="G36" s="88">
        <f>IF('3b_CM'!G15="-","-",'3b_CM'!G15)</f>
        <v>5.6226213443823357E-2</v>
      </c>
      <c r="H36" s="88">
        <f>'3b_CM'!H15</f>
        <v>8.4339320165735032E-2</v>
      </c>
      <c r="I36" s="88">
        <f>'3b_CM'!I15</f>
        <v>0.2655753507658698</v>
      </c>
      <c r="J36" s="88">
        <f>'3b_CM'!J15</f>
        <v>0.27007690474750684</v>
      </c>
      <c r="K36" s="88">
        <f>'3b_CM'!K15</f>
        <v>3.4688120117771488</v>
      </c>
      <c r="L36" s="88">
        <f>'3b_CM'!L15</f>
        <v>3.3650981681343572</v>
      </c>
      <c r="M36" s="88">
        <f>'3b_CM'!M15</f>
        <v>11.907204039153976</v>
      </c>
      <c r="N36" s="88">
        <f>'3b_CM'!N15</f>
        <v>11.319326858738016</v>
      </c>
      <c r="O36" s="139"/>
      <c r="P36" s="88">
        <f>'3b_CM'!P15</f>
        <v>11.319326858738016</v>
      </c>
      <c r="Q36" s="88">
        <f>'3b_CM'!Q15</f>
        <v>15.232508313769655</v>
      </c>
      <c r="R36" s="88">
        <f>'3b_CM'!R15</f>
        <v>15.162636096084153</v>
      </c>
      <c r="S36" s="88">
        <f>'3b_CM'!S15</f>
        <v>18.010418613276087</v>
      </c>
      <c r="T36" s="88">
        <f>'3b_CM'!T15</f>
        <v>19.09184860369589</v>
      </c>
      <c r="U36" s="88" t="str">
        <f>'3b_CM'!U15</f>
        <v>-</v>
      </c>
      <c r="V36" s="88" t="str">
        <f>'3b_CM'!V15</f>
        <v>-</v>
      </c>
      <c r="W36" s="88" t="str">
        <f>'3b_CM'!W15</f>
        <v>-</v>
      </c>
      <c r="X36" s="88" t="str">
        <f>'3b_CM'!X15</f>
        <v>-</v>
      </c>
      <c r="Y36" s="88" t="str">
        <f>'3b_CM'!Y15</f>
        <v>-</v>
      </c>
      <c r="Z36" s="88" t="str">
        <f>'3b_CM'!Z15</f>
        <v>-</v>
      </c>
      <c r="AA36" s="138"/>
    </row>
    <row r="37" spans="1:27" s="140" customFormat="1" ht="11.25">
      <c r="A37" s="137">
        <v>3</v>
      </c>
      <c r="B37" s="87" t="s">
        <v>220</v>
      </c>
      <c r="C37" s="87" t="s">
        <v>134</v>
      </c>
      <c r="D37" s="150" t="s">
        <v>91</v>
      </c>
      <c r="E37" s="136"/>
      <c r="F37" s="139"/>
      <c r="G37" s="88">
        <f>IF('3c_PC'!G16="-","-",'3c_PC'!G16)</f>
        <v>68.691489961573978</v>
      </c>
      <c r="H37" s="88">
        <f>'3c_PC'!H16</f>
        <v>68.67138727993634</v>
      </c>
      <c r="I37" s="88">
        <f>'3c_PC'!I16</f>
        <v>86.613712200026143</v>
      </c>
      <c r="J37" s="88">
        <f>'3c_PC'!J16</f>
        <v>85.614232169105591</v>
      </c>
      <c r="K37" s="88">
        <f>'3c_PC'!K16</f>
        <v>97.877542817071387</v>
      </c>
      <c r="L37" s="88">
        <f>'3c_PC'!L16</f>
        <v>97.06566778235171</v>
      </c>
      <c r="M37" s="88">
        <f>'3c_PC'!M16</f>
        <v>118.56217933957592</v>
      </c>
      <c r="N37" s="88">
        <f>'3c_PC'!N16</f>
        <v>116.43229437115814</v>
      </c>
      <c r="O37" s="139"/>
      <c r="P37" s="88">
        <f>'3c_PC'!P16</f>
        <v>116.43229437115814</v>
      </c>
      <c r="Q37" s="88">
        <f>'3c_PC'!Q16</f>
        <v>130.26226917667123</v>
      </c>
      <c r="R37" s="88">
        <f>'3c_PC'!R16</f>
        <v>132.21990716682578</v>
      </c>
      <c r="S37" s="88">
        <f>'3c_PC'!S16</f>
        <v>144.34605575986936</v>
      </c>
      <c r="T37" s="88">
        <f>'3c_PC'!T16</f>
        <v>146.87279216995896</v>
      </c>
      <c r="U37" s="88" t="str">
        <f>'3c_PC'!U16</f>
        <v>-</v>
      </c>
      <c r="V37" s="88" t="str">
        <f>'3c_PC'!V16</f>
        <v>-</v>
      </c>
      <c r="W37" s="88" t="str">
        <f>'3c_PC'!W16</f>
        <v>-</v>
      </c>
      <c r="X37" s="88" t="str">
        <f>'3c_PC'!X16</f>
        <v>-</v>
      </c>
      <c r="Y37" s="88" t="str">
        <f>'3c_PC'!Y16</f>
        <v>-</v>
      </c>
      <c r="Z37" s="88" t="str">
        <f>'3c_PC'!Z16</f>
        <v>-</v>
      </c>
      <c r="AA37" s="138"/>
    </row>
    <row r="38" spans="1:27" s="140" customFormat="1" ht="11.25">
      <c r="A38" s="137">
        <v>4</v>
      </c>
      <c r="B38" s="87" t="s">
        <v>221</v>
      </c>
      <c r="C38" s="87" t="s">
        <v>135</v>
      </c>
      <c r="D38" s="150" t="s">
        <v>91</v>
      </c>
      <c r="E38" s="136"/>
      <c r="F38" s="139"/>
      <c r="G38" s="88">
        <f>IF('3d_NC-Elec'!H30="-","-",'3d_NC-Elec'!H30)</f>
        <v>107.6690008178043</v>
      </c>
      <c r="H38" s="88">
        <f>'3d_NC-Elec'!I30</f>
        <v>108.41258580512795</v>
      </c>
      <c r="I38" s="88">
        <f>'3d_NC-Elec'!J30</f>
        <v>121.65288893089296</v>
      </c>
      <c r="J38" s="88">
        <f>'3d_NC-Elec'!K30</f>
        <v>121.09361275955513</v>
      </c>
      <c r="K38" s="88">
        <f>'3d_NC-Elec'!L30</f>
        <v>107.46045132117443</v>
      </c>
      <c r="L38" s="88">
        <f>'3d_NC-Elec'!M30</f>
        <v>108.35187148354184</v>
      </c>
      <c r="M38" s="88">
        <f>'3d_NC-Elec'!N30</f>
        <v>111.26268585112042</v>
      </c>
      <c r="N38" s="88">
        <f>'3d_NC-Elec'!O30</f>
        <v>110.86251431726572</v>
      </c>
      <c r="O38" s="139"/>
      <c r="P38" s="88">
        <f>'3d_NC-Elec'!Q30</f>
        <v>110.86251431726572</v>
      </c>
      <c r="Q38" s="88">
        <f>'3d_NC-Elec'!R30</f>
        <v>121.7067934726884</v>
      </c>
      <c r="R38" s="88">
        <f>'3d_NC-Elec'!S30</f>
        <v>123.44226602651445</v>
      </c>
      <c r="S38" s="88">
        <f>'3d_NC-Elec'!T30</f>
        <v>128.32608261340272</v>
      </c>
      <c r="T38" s="88">
        <f>'3d_NC-Elec'!U30</f>
        <v>131.82639419492421</v>
      </c>
      <c r="U38" s="88" t="str">
        <f>'3d_NC-Elec'!V30</f>
        <v>-</v>
      </c>
      <c r="V38" s="88" t="str">
        <f>'3d_NC-Elec'!W30</f>
        <v>-</v>
      </c>
      <c r="W38" s="88" t="str">
        <f>'3d_NC-Elec'!X30</f>
        <v>-</v>
      </c>
      <c r="X38" s="88" t="str">
        <f>'3d_NC-Elec'!Y30</f>
        <v>-</v>
      </c>
      <c r="Y38" s="88" t="str">
        <f>'3d_NC-Elec'!Z30</f>
        <v>-</v>
      </c>
      <c r="Z38" s="88" t="str">
        <f>'3d_NC-Elec'!AA30</f>
        <v>-</v>
      </c>
      <c r="AA38" s="138"/>
    </row>
    <row r="39" spans="1:27" s="140" customFormat="1" ht="12.5" customHeight="1">
      <c r="A39" s="137">
        <v>5</v>
      </c>
      <c r="B39" s="87" t="s">
        <v>168</v>
      </c>
      <c r="C39" s="87" t="s">
        <v>136</v>
      </c>
      <c r="D39" s="150" t="s">
        <v>91</v>
      </c>
      <c r="E39" s="136"/>
      <c r="F39" s="139"/>
      <c r="G39" s="88">
        <f>IF('3f_CPIH'!C$16="-","-",'3g_OC_'!$E$8*('3f_CPIH'!C$16/'3f_CPIH'!$G$16))</f>
        <v>76.502677103718199</v>
      </c>
      <c r="H39" s="88">
        <f>IF('3f_CPIH'!D$16="-","-",'3g_OC_'!$E$8*('3f_CPIH'!D$16/'3f_CPIH'!$G$16))</f>
        <v>76.655835616438353</v>
      </c>
      <c r="I39" s="88">
        <f>IF('3f_CPIH'!E$16="-","-",'3g_OC_'!$E$8*('3f_CPIH'!E$16/'3f_CPIH'!$G$16))</f>
        <v>76.885573385518597</v>
      </c>
      <c r="J39" s="88">
        <f>IF('3f_CPIH'!F$16="-","-",'3g_OC_'!$E$8*('3f_CPIH'!F$16/'3f_CPIH'!$G$16))</f>
        <v>77.345048923679059</v>
      </c>
      <c r="K39" s="88">
        <f>IF('3f_CPIH'!G$16="-","-",'3g_OC_'!$E$8*('3f_CPIH'!G$16/'3f_CPIH'!$G$16))</f>
        <v>78.263999999999996</v>
      </c>
      <c r="L39" s="88">
        <f>IF('3f_CPIH'!H$16="-","-",'3g_OC_'!$E$8*('3f_CPIH'!H$16/'3f_CPIH'!$G$16))</f>
        <v>79.259530332681024</v>
      </c>
      <c r="M39" s="88">
        <f>IF('3f_CPIH'!I$16="-","-",'3g_OC_'!$E$8*('3f_CPIH'!I$16/'3f_CPIH'!$G$16))</f>
        <v>80.408219178082177</v>
      </c>
      <c r="N39" s="88">
        <f>IF('3f_CPIH'!J$16="-","-",'3g_OC_'!$E$8*('3f_CPIH'!J$16/'3f_CPIH'!$G$16))</f>
        <v>81.097432485322898</v>
      </c>
      <c r="O39" s="139"/>
      <c r="P39" s="88">
        <f>IF('3f_CPIH'!L$16="-","-",'3g_OC_'!$E$8*('3f_CPIH'!L$16/'3f_CPIH'!$G$16))</f>
        <v>81.097432485322898</v>
      </c>
      <c r="Q39" s="88">
        <f>IF('3f_CPIH'!M$16="-","-",'3g_OC_'!$E$8*('3f_CPIH'!M$16/'3f_CPIH'!$G$16))</f>
        <v>82.016383561643835</v>
      </c>
      <c r="R39" s="88">
        <f>IF('3f_CPIH'!N$16="-","-",'3g_OC_'!$E$8*('3f_CPIH'!N$16/'3f_CPIH'!$G$16))</f>
        <v>82.62901761252445</v>
      </c>
      <c r="S39" s="88">
        <f>IF('3f_CPIH'!O$16="-","-",'3g_OC_'!$E$8*('3f_CPIH'!O$16/'3f_CPIH'!$G$16))</f>
        <v>83.088493150684926</v>
      </c>
      <c r="T39" s="88">
        <f>IF('3f_CPIH'!P$16="-","-",'3g_OC_'!$E$8*('3f_CPIH'!P$16/'3f_CPIH'!$G$16))</f>
        <v>83.318230919765156</v>
      </c>
      <c r="U39" s="88" t="str">
        <f>IF('3f_CPIH'!Q$16="-","-",'3g_OC_'!$E$8*('3f_CPIH'!Q$16/'3f_CPIH'!$G$16))</f>
        <v>-</v>
      </c>
      <c r="V39" s="88" t="str">
        <f>IF('3f_CPIH'!R$16="-","-",'3g_OC_'!$E$8*('3f_CPIH'!R$16/'3f_CPIH'!$G$16))</f>
        <v>-</v>
      </c>
      <c r="W39" s="88" t="str">
        <f>IF('3f_CPIH'!S$16="-","-",'3g_OC_'!$E$8*('3f_CPIH'!S$16/'3f_CPIH'!$G$16))</f>
        <v>-</v>
      </c>
      <c r="X39" s="88" t="str">
        <f>IF('3f_CPIH'!T$16="-","-",'3g_OC_'!$E$8*('3f_CPIH'!T$16/'3f_CPIH'!$G$16))</f>
        <v>-</v>
      </c>
      <c r="Y39" s="88" t="str">
        <f>IF('3f_CPIH'!U$16="-","-",'3g_OC_'!$E$8*('3f_CPIH'!U$16/'3f_CPIH'!$G$16))</f>
        <v>-</v>
      </c>
      <c r="Z39" s="88" t="str">
        <f>IF('3f_CPIH'!V$16="-","-",'3g_OC_'!$E$8*('3f_CPIH'!V$16/'3f_CPIH'!$G$16))</f>
        <v>-</v>
      </c>
      <c r="AA39" s="138"/>
    </row>
    <row r="40" spans="1:27" s="140" customFormat="1" ht="11.25">
      <c r="A40" s="137">
        <v>6</v>
      </c>
      <c r="B40" s="87" t="s">
        <v>168</v>
      </c>
      <c r="C40" s="87" t="s">
        <v>137</v>
      </c>
      <c r="D40" s="150" t="s">
        <v>91</v>
      </c>
      <c r="E40" s="136"/>
      <c r="F40" s="139"/>
      <c r="G40" s="88" t="s">
        <v>132</v>
      </c>
      <c r="H40" s="88" t="s">
        <v>132</v>
      </c>
      <c r="I40" s="88" t="s">
        <v>132</v>
      </c>
      <c r="J40" s="88" t="s">
        <v>132</v>
      </c>
      <c r="K40" s="88">
        <f>IF('3h_SMNCC'!F$29="-","-",'3h_SMNCC'!F$29)</f>
        <v>0</v>
      </c>
      <c r="L40" s="88">
        <f>IF('3h_SMNCC'!G$29="-","-",'3h_SMNCC'!G$29)</f>
        <v>-0.18995176814939541</v>
      </c>
      <c r="M40" s="88">
        <f>IF('3h_SMNCC'!H$29="-","-",'3h_SMNCC'!H$29)</f>
        <v>2.3898674656215144</v>
      </c>
      <c r="N40" s="88">
        <f>IF('3h_SMNCC'!I$29="-","-",'3h_SMNCC'!I$29)</f>
        <v>2.4654635585146529</v>
      </c>
      <c r="O40" s="139"/>
      <c r="P40" s="88">
        <f>IF('3h_SMNCC'!K$29="-","-",'3h_SMNCC'!K$29)</f>
        <v>2.4654635585146529</v>
      </c>
      <c r="Q40" s="88">
        <f>IF('3h_SMNCC'!L$29="-","-",'3h_SMNCC'!L$29)</f>
        <v>4.8850955964817686</v>
      </c>
      <c r="R40" s="88">
        <f>IF('3h_SMNCC'!M$29="-","-",'3h_SMNCC'!M$29)</f>
        <v>4.7480163427765101</v>
      </c>
      <c r="S40" s="88">
        <f>IF('3h_SMNCC'!N$29="-","-",'3h_SMNCC'!N$29)</f>
        <v>7.093641997338695</v>
      </c>
      <c r="T40" s="88">
        <f>IF('3h_SMNCC'!O$29="-","-",'3h_SMNCC'!O$29)</f>
        <v>6.2155900817178944</v>
      </c>
      <c r="U40" s="88" t="str">
        <f>IF('3h_SMNCC'!P$29="-","-",'3h_SMNCC'!P$29)</f>
        <v>-</v>
      </c>
      <c r="V40" s="88" t="str">
        <f>IF('3h_SMNCC'!Q$29="-","-",'3h_SMNCC'!Q$29)</f>
        <v>-</v>
      </c>
      <c r="W40" s="88" t="str">
        <f>IF('3h_SMNCC'!R$29="-","-",'3h_SMNCC'!R$29)</f>
        <v>-</v>
      </c>
      <c r="X40" s="88" t="str">
        <f>IF('3h_SMNCC'!S$29="-","-",'3h_SMNCC'!S$29)</f>
        <v>-</v>
      </c>
      <c r="Y40" s="88" t="str">
        <f>IF('3h_SMNCC'!T$29="-","-",'3h_SMNCC'!T$29)</f>
        <v>-</v>
      </c>
      <c r="Z40" s="88" t="str">
        <f>IF('3h_SMNCC'!U$29="-","-",'3h_SMNCC'!U$29)</f>
        <v>-</v>
      </c>
      <c r="AA40" s="138"/>
    </row>
    <row r="41" spans="1:27" s="140" customFormat="1" ht="11.25">
      <c r="A41" s="137">
        <v>7</v>
      </c>
      <c r="B41" s="87" t="s">
        <v>168</v>
      </c>
      <c r="C41" s="87" t="s">
        <v>124</v>
      </c>
      <c r="D41" s="150" t="s">
        <v>91</v>
      </c>
      <c r="E41" s="136"/>
      <c r="F41" s="139"/>
      <c r="G41" s="88">
        <f>IF('3f_CPIH'!C$16="-","-",'3i_PPM'!$G$8*('3f_CPIH'!C$16/'3f_CPIH'!$G$16))</f>
        <v>23.857918590998043</v>
      </c>
      <c r="H41" s="88">
        <f>IF('3f_CPIH'!D$16="-","-",'3i_PPM'!$G$8*('3f_CPIH'!D$16/'3f_CPIH'!$G$16))</f>
        <v>23.905682191780819</v>
      </c>
      <c r="I41" s="88">
        <f>IF('3f_CPIH'!E$16="-","-",'3i_PPM'!$G$8*('3f_CPIH'!E$16/'3f_CPIH'!$G$16))</f>
        <v>23.977327592954992</v>
      </c>
      <c r="J41" s="88">
        <f>IF('3f_CPIH'!F$16="-","-",'3i_PPM'!$G$8*('3f_CPIH'!F$16/'3f_CPIH'!$G$16))</f>
        <v>24.120618395303325</v>
      </c>
      <c r="K41" s="88">
        <f>IF('3f_CPIH'!G$16="-","-",'3i_PPM'!$G$8*('3f_CPIH'!G$16/'3f_CPIH'!$G$16))</f>
        <v>24.4072</v>
      </c>
      <c r="L41" s="88">
        <f>IF('3f_CPIH'!H$16="-","-",'3i_PPM'!$G$8*('3f_CPIH'!H$16/'3f_CPIH'!$G$16))</f>
        <v>24.717663405088064</v>
      </c>
      <c r="M41" s="88">
        <f>IF('3f_CPIH'!I$16="-","-",'3i_PPM'!$G$8*('3f_CPIH'!I$16/'3f_CPIH'!$G$16))</f>
        <v>25.075890410958902</v>
      </c>
      <c r="N41" s="88">
        <f>IF('3f_CPIH'!J$16="-","-",'3i_PPM'!$G$8*('3f_CPIH'!J$16/'3f_CPIH'!$G$16))</f>
        <v>25.290826614481411</v>
      </c>
      <c r="O41" s="139"/>
      <c r="P41" s="88">
        <f>IF('3f_CPIH'!L$16="-","-",'3i_PPM'!$G$8*('3f_CPIH'!L$16/'3f_CPIH'!$G$16))</f>
        <v>25.290826614481411</v>
      </c>
      <c r="Q41" s="88">
        <f>IF('3f_CPIH'!M$16="-","-",'3i_PPM'!$G$8*('3f_CPIH'!M$16/'3f_CPIH'!$G$16))</f>
        <v>25.577408219178082</v>
      </c>
      <c r="R41" s="88">
        <f>IF('3f_CPIH'!N$16="-","-",'3i_PPM'!$G$8*('3f_CPIH'!N$16/'3f_CPIH'!$G$16))</f>
        <v>25.768462622309197</v>
      </c>
      <c r="S41" s="88">
        <f>IF('3f_CPIH'!O$16="-","-",'3i_PPM'!$G$8*('3f_CPIH'!O$16/'3f_CPIH'!$G$16))</f>
        <v>25.911753424657533</v>
      </c>
      <c r="T41" s="88">
        <f>IF('3f_CPIH'!P$16="-","-",'3i_PPM'!$G$8*('3f_CPIH'!P$16/'3f_CPIH'!$G$16))</f>
        <v>25.983398825831699</v>
      </c>
      <c r="U41" s="88" t="str">
        <f>IF('3f_CPIH'!Q$16="-","-",'3i_PPM'!$G$8*('3f_CPIH'!Q$16/'3f_CPIH'!$G$16))</f>
        <v>-</v>
      </c>
      <c r="V41" s="88" t="str">
        <f>IF('3f_CPIH'!R$16="-","-",'3i_PPM'!$G$8*('3f_CPIH'!R$16/'3f_CPIH'!$G$16))</f>
        <v>-</v>
      </c>
      <c r="W41" s="88" t="str">
        <f>IF('3f_CPIH'!S$16="-","-",'3i_PPM'!$G$8*('3f_CPIH'!S$16/'3f_CPIH'!$G$16))</f>
        <v>-</v>
      </c>
      <c r="X41" s="88" t="str">
        <f>IF('3f_CPIH'!T$16="-","-",'3i_PPM'!$G$8*('3f_CPIH'!T$16/'3f_CPIH'!$G$16))</f>
        <v>-</v>
      </c>
      <c r="Y41" s="88" t="str">
        <f>IF('3f_CPIH'!U$16="-","-",'3i_PPM'!$G$8*('3f_CPIH'!U$16/'3f_CPIH'!$G$16))</f>
        <v>-</v>
      </c>
      <c r="Z41" s="88" t="str">
        <f>IF('3f_CPIH'!V$16="-","-",'3i_PPM'!$G$8*('3f_CPIH'!V$16/'3f_CPIH'!$G$16))</f>
        <v>-</v>
      </c>
      <c r="AA41" s="138"/>
    </row>
    <row r="42" spans="1:27" s="140" customFormat="1" ht="11.25">
      <c r="A42" s="137">
        <v>9</v>
      </c>
      <c r="B42" s="87" t="s">
        <v>138</v>
      </c>
      <c r="C42" s="87" t="s">
        <v>222</v>
      </c>
      <c r="D42" s="157" t="s">
        <v>91</v>
      </c>
      <c r="E42" s="136"/>
      <c r="F42" s="139"/>
      <c r="G42" s="88">
        <f>IF(G35="-","-",SUM(G35:G41)*'3j_EBIT'!$E$8)</f>
        <v>9.0337720795928753</v>
      </c>
      <c r="H42" s="88">
        <f>IF(H35="-","-",SUM(H35:H41)*'3j_EBIT'!$E$8)</f>
        <v>8.669472491399862</v>
      </c>
      <c r="I42" s="88">
        <f>IF(I35="-","-",SUM(I35:I41)*'3j_EBIT'!$E$8)</f>
        <v>8.9563488545722301</v>
      </c>
      <c r="J42" s="88">
        <f>IF(J35="-","-",SUM(J35:J41)*'3j_EBIT'!$E$8)</f>
        <v>8.7906553275345818</v>
      </c>
      <c r="K42" s="88">
        <f>IF(K35="-","-",SUM(K35:K41)*'3j_EBIT'!$E$8)</f>
        <v>9.3278007481348961</v>
      </c>
      <c r="L42" s="88">
        <f>IF(L35="-","-",SUM(L35:L41)*'3j_EBIT'!$E$8)</f>
        <v>9.2212321763868186</v>
      </c>
      <c r="M42" s="88">
        <f>IF(M35="-","-",SUM(M35:M41)*'3j_EBIT'!$E$8)</f>
        <v>10.176423895813191</v>
      </c>
      <c r="N42" s="88">
        <f>IF(N35="-","-",SUM(N35:N41)*'3j_EBIT'!$E$8)</f>
        <v>10.518809300924101</v>
      </c>
      <c r="O42" s="139"/>
      <c r="P42" s="88">
        <f>IF(P35="-","-",SUM(P35:P41)*'3j_EBIT'!$E$8)</f>
        <v>10.518809300924101</v>
      </c>
      <c r="Q42" s="88">
        <f>IF(Q35="-","-",SUM(Q35:Q41)*'3j_EBIT'!$E$8)</f>
        <v>11.774847652592401</v>
      </c>
      <c r="R42" s="88">
        <f>IF(R35="-","-",SUM(R35:R41)*'3j_EBIT'!$E$8)</f>
        <v>11.382781853231089</v>
      </c>
      <c r="S42" s="88">
        <f>IF(S35="-","-",SUM(S35:S41)*'3j_EBIT'!$E$8)</f>
        <v>11.504942031746069</v>
      </c>
      <c r="T42" s="88">
        <f>IF(T35="-","-",SUM(T35:T41)*'3j_EBIT'!$E$8)</f>
        <v>11.040643821820989</v>
      </c>
      <c r="U42" s="88" t="str">
        <f>IF(U35="-","-",SUM(U35:U41)*'3j_EBIT'!$E$8)</f>
        <v>-</v>
      </c>
      <c r="V42" s="88" t="str">
        <f>IF(V35="-","-",SUM(V35:V41)*'3j_EBIT'!$E$8)</f>
        <v>-</v>
      </c>
      <c r="W42" s="88" t="str">
        <f>IF(W35="-","-",SUM(W35:W41)*'3j_EBIT'!$E$8)</f>
        <v>-</v>
      </c>
      <c r="X42" s="88" t="str">
        <f>IF(X35="-","-",SUM(X35:X41)*'3j_EBIT'!$E$8)</f>
        <v>-</v>
      </c>
      <c r="Y42" s="88" t="str">
        <f>IF(Y35="-","-",SUM(Y35:Y41)*'3j_EBIT'!$E$8)</f>
        <v>-</v>
      </c>
      <c r="Z42" s="88" t="str">
        <f>IF(Z35="-","-",SUM(Z35:Z41)*'3j_EBIT'!$E$8)</f>
        <v>-</v>
      </c>
      <c r="AA42" s="138"/>
    </row>
    <row r="43" spans="1:27" s="140" customFormat="1" ht="11.25">
      <c r="A43" s="137">
        <v>10</v>
      </c>
      <c r="B43" s="151" t="s">
        <v>223</v>
      </c>
      <c r="C43" s="151" t="s">
        <v>224</v>
      </c>
      <c r="D43" s="157" t="s">
        <v>91</v>
      </c>
      <c r="E43" s="136"/>
      <c r="F43" s="139"/>
      <c r="G43" s="88">
        <f>IF(G35="-","-",SUM(G35:G37,G39:G42)*'3k_HAP'!$E$9)</f>
        <v>5.3848498635303859</v>
      </c>
      <c r="H43" s="88">
        <f>IF(H35="-","-",SUM(H35:H37,H39:H42)*'3k_HAP'!$E$9)</f>
        <v>5.0932415584872022</v>
      </c>
      <c r="I43" s="88">
        <f>IF(I35="-","-",SUM(I35:I37,I39:I42)*'3k_HAP'!$E$9)</f>
        <v>5.1204510750713776</v>
      </c>
      <c r="J43" s="88">
        <f>IF(J35="-","-",SUM(J35:J37,J39:J42)*'3k_HAP'!$E$9)</f>
        <v>5.0009595465840198</v>
      </c>
      <c r="K43" s="88">
        <f>IF(K35="-","-",SUM(K35:K37,K39:K42)*'3k_HAP'!$E$9)</f>
        <v>5.6144754450255459</v>
      </c>
      <c r="L43" s="88">
        <f>IF(L35="-","-",SUM(L35:L37,L39:L42)*'3k_HAP'!$E$9)</f>
        <v>5.5193046985077947</v>
      </c>
      <c r="M43" s="88">
        <f>IF(M35="-","-",SUM(M35:M37,M39:M42)*'3k_HAP'!$E$9)</f>
        <v>6.2127377910151607</v>
      </c>
      <c r="N43" s="88">
        <f>IF(N35="-","-",SUM(N35:N37,N39:N42)*'3k_HAP'!$E$9)</f>
        <v>6.4824315785293152</v>
      </c>
      <c r="O43" s="139"/>
      <c r="P43" s="88">
        <f>IF(P35="-","-",SUM(P35:P37,P39:P42)*'3k_HAP'!$E$9)</f>
        <v>6.4824315785293152</v>
      </c>
      <c r="Q43" s="88">
        <f>IF(Q35="-","-",SUM(Q35:Q37,Q39:Q42)*'3k_HAP'!$E$9)</f>
        <v>7.2915367985138433</v>
      </c>
      <c r="R43" s="88">
        <f>IF(R35="-","-",SUM(R35:R37,R39:R42)*'3k_HAP'!$E$9)</f>
        <v>6.9640102186727146</v>
      </c>
      <c r="S43" s="88">
        <f>IF(S35="-","-",SUM(S35:S37,S39:S42)*'3k_HAP'!$E$9)</f>
        <v>6.9866402829121892</v>
      </c>
      <c r="T43" s="88">
        <f>IF(T35="-","-",SUM(T35:T37,T39:T42)*'3k_HAP'!$E$9)</f>
        <v>6.5776139429592817</v>
      </c>
      <c r="U43" s="88" t="str">
        <f>IF(U35="-","-",SUM(U35:U37,U39:U42)*'3k_HAP'!$E$9)</f>
        <v>-</v>
      </c>
      <c r="V43" s="88" t="str">
        <f>IF(V35="-","-",SUM(V35:V37,V39:V42)*'3k_HAP'!$E$9)</f>
        <v>-</v>
      </c>
      <c r="W43" s="88" t="str">
        <f>IF(W35="-","-",SUM(W35:W37,W39:W42)*'3k_HAP'!$E$9)</f>
        <v>-</v>
      </c>
      <c r="X43" s="88" t="str">
        <f>IF(X35="-","-",SUM(X35:X37,X39:X42)*'3k_HAP'!$E$9)</f>
        <v>-</v>
      </c>
      <c r="Y43" s="88" t="str">
        <f>IF(Y35="-","-",SUM(Y35:Y37,Y39:Y42)*'3k_HAP'!$E$9)</f>
        <v>-</v>
      </c>
      <c r="Z43" s="88" t="str">
        <f>IF(Z35="-","-",SUM(Z35:Z37,Z39:Z42)*'3k_HAP'!$E$9)</f>
        <v>-</v>
      </c>
      <c r="AA43" s="138"/>
    </row>
    <row r="44" spans="1:27" s="140" customFormat="1" ht="11.25">
      <c r="A44" s="137">
        <v>11</v>
      </c>
      <c r="B44" s="87" t="s">
        <v>225</v>
      </c>
      <c r="C44" s="87" t="str">
        <f>B44&amp;"_"&amp;D44</f>
        <v>Total_London</v>
      </c>
      <c r="D44" s="157" t="s">
        <v>91</v>
      </c>
      <c r="E44" s="136"/>
      <c r="F44" s="139"/>
      <c r="G44" s="88">
        <f t="shared" ref="G44:N44" si="4">IF(G35="-","-",SUM(G35:G43))</f>
        <v>480.84634187253653</v>
      </c>
      <c r="H44" s="88">
        <f t="shared" si="4"/>
        <v>461.38107895074734</v>
      </c>
      <c r="I44" s="88">
        <f t="shared" si="4"/>
        <v>476.5070381871937</v>
      </c>
      <c r="J44" s="88">
        <f t="shared" si="4"/>
        <v>467.66683831146793</v>
      </c>
      <c r="K44" s="88">
        <f t="shared" si="4"/>
        <v>496.55115414312411</v>
      </c>
      <c r="L44" s="88">
        <f t="shared" si="4"/>
        <v>490.84711351609752</v>
      </c>
      <c r="M44" s="88">
        <f t="shared" si="4"/>
        <v>541.81377423397771</v>
      </c>
      <c r="N44" s="88">
        <f t="shared" si="4"/>
        <v>560.10374505769073</v>
      </c>
      <c r="O44" s="139"/>
      <c r="P44" s="88">
        <f t="shared" ref="P44:Z44" si="5">IF(P35="-","-",SUM(P35:P43))</f>
        <v>560.10374505769073</v>
      </c>
      <c r="Q44" s="88">
        <f t="shared" si="5"/>
        <v>627.0201046386527</v>
      </c>
      <c r="R44" s="88">
        <f t="shared" si="5"/>
        <v>606.05754451051848</v>
      </c>
      <c r="S44" s="88">
        <f t="shared" si="5"/>
        <v>612.50965499877987</v>
      </c>
      <c r="T44" s="88">
        <f t="shared" si="5"/>
        <v>587.66389086169204</v>
      </c>
      <c r="U44" s="88" t="str">
        <f t="shared" si="5"/>
        <v>-</v>
      </c>
      <c r="V44" s="88" t="str">
        <f t="shared" si="5"/>
        <v>-</v>
      </c>
      <c r="W44" s="88" t="str">
        <f t="shared" si="5"/>
        <v>-</v>
      </c>
      <c r="X44" s="88" t="str">
        <f t="shared" si="5"/>
        <v>-</v>
      </c>
      <c r="Y44" s="88" t="str">
        <f t="shared" si="5"/>
        <v>-</v>
      </c>
      <c r="Z44" s="88" t="str">
        <f t="shared" si="5"/>
        <v>-</v>
      </c>
      <c r="AA44" s="138"/>
    </row>
    <row r="45" spans="1:27" s="140" customFormat="1" ht="11.25">
      <c r="A45" s="137">
        <v>1</v>
      </c>
      <c r="B45" s="152" t="s">
        <v>155</v>
      </c>
      <c r="C45" s="152" t="s">
        <v>131</v>
      </c>
      <c r="D45" s="158" t="s">
        <v>90</v>
      </c>
      <c r="E45" s="154"/>
      <c r="F45" s="139"/>
      <c r="G45" s="155">
        <f>IF('3a_DF'!H16="-","-",'3a_DF'!H16)</f>
        <v>191.96482988995277</v>
      </c>
      <c r="H45" s="155">
        <f>'3a_DF'!I16</f>
        <v>171.96179083300876</v>
      </c>
      <c r="I45" s="155">
        <f>'3a_DF'!J16</f>
        <v>154.90274467054394</v>
      </c>
      <c r="J45" s="155">
        <f>'3a_DF'!K16</f>
        <v>147.2064275639778</v>
      </c>
      <c r="K45" s="155">
        <f>'3a_DF'!L16</f>
        <v>172.20708533703495</v>
      </c>
      <c r="L45" s="155">
        <f>'3a_DF'!M16</f>
        <v>165.53243793425602</v>
      </c>
      <c r="M45" s="155">
        <f>'3a_DF'!N16</f>
        <v>177.09463188341488</v>
      </c>
      <c r="N45" s="155">
        <f>'3a_DF'!O16</f>
        <v>197.05453382229163</v>
      </c>
      <c r="O45" s="139"/>
      <c r="P45" s="155">
        <f>'3a_DF'!Q16</f>
        <v>197.05453382229163</v>
      </c>
      <c r="Q45" s="155">
        <f>'3a_DF'!R16</f>
        <v>229.99728029828802</v>
      </c>
      <c r="R45" s="155">
        <f>'3a_DF'!S16</f>
        <v>205.28957699618584</v>
      </c>
      <c r="S45" s="155">
        <f>'3a_DF'!T16</f>
        <v>188.95690139324483</v>
      </c>
      <c r="T45" s="155">
        <f>'3a_DF'!U16</f>
        <v>158.17441796161296</v>
      </c>
      <c r="U45" s="155" t="str">
        <f>'3a_DF'!V16</f>
        <v>-</v>
      </c>
      <c r="V45" s="155" t="str">
        <f>'3a_DF'!W16</f>
        <v>-</v>
      </c>
      <c r="W45" s="155" t="str">
        <f>'3a_DF'!X16</f>
        <v>-</v>
      </c>
      <c r="X45" s="155" t="str">
        <f>'3a_DF'!Y16</f>
        <v>-</v>
      </c>
      <c r="Y45" s="155" t="str">
        <f>'3a_DF'!Z16</f>
        <v>-</v>
      </c>
      <c r="Z45" s="155" t="str">
        <f>'3a_DF'!AA16</f>
        <v>-</v>
      </c>
      <c r="AA45" s="138"/>
    </row>
    <row r="46" spans="1:27" s="140" customFormat="1" ht="11.25">
      <c r="A46" s="137">
        <v>2</v>
      </c>
      <c r="B46" s="152" t="s">
        <v>155</v>
      </c>
      <c r="C46" s="152" t="s">
        <v>133</v>
      </c>
      <c r="D46" s="158" t="s">
        <v>90</v>
      </c>
      <c r="E46" s="154"/>
      <c r="F46" s="139"/>
      <c r="G46" s="155">
        <f>IF('3b_CM'!G16="-","-",'3b_CM'!G16)</f>
        <v>5.7506409560486027E-2</v>
      </c>
      <c r="H46" s="155">
        <f>'3b_CM'!H16</f>
        <v>8.6259614340729041E-2</v>
      </c>
      <c r="I46" s="155">
        <f>'3b_CM'!I16</f>
        <v>0.27162214836982868</v>
      </c>
      <c r="J46" s="155">
        <f>'3b_CM'!J16</f>
        <v>0.27622619674995474</v>
      </c>
      <c r="K46" s="155">
        <f>'3b_CM'!K16</f>
        <v>3.547792248839472</v>
      </c>
      <c r="L46" s="155">
        <f>'3b_CM'!L16</f>
        <v>3.4417169788842301</v>
      </c>
      <c r="M46" s="155">
        <f>'3b_CM'!M16</f>
        <v>12.060640597709659</v>
      </c>
      <c r="N46" s="155">
        <f>'3b_CM'!N16</f>
        <v>11.465188015787197</v>
      </c>
      <c r="O46" s="139"/>
      <c r="P46" s="155">
        <f>'3b_CM'!P16</f>
        <v>11.465188015787197</v>
      </c>
      <c r="Q46" s="155">
        <f>'3b_CM'!Q16</f>
        <v>15.382265186051335</v>
      </c>
      <c r="R46" s="155">
        <f>'3b_CM'!R16</f>
        <v>15.311437840011674</v>
      </c>
      <c r="S46" s="155">
        <f>'3b_CM'!S16</f>
        <v>18.362914083511907</v>
      </c>
      <c r="T46" s="155">
        <f>'3b_CM'!T16</f>
        <v>19.465037159322346</v>
      </c>
      <c r="U46" s="155" t="str">
        <f>'3b_CM'!U16</f>
        <v>-</v>
      </c>
      <c r="V46" s="155" t="str">
        <f>'3b_CM'!V16</f>
        <v>-</v>
      </c>
      <c r="W46" s="155" t="str">
        <f>'3b_CM'!W16</f>
        <v>-</v>
      </c>
      <c r="X46" s="155" t="str">
        <f>'3b_CM'!X16</f>
        <v>-</v>
      </c>
      <c r="Y46" s="155" t="str">
        <f>'3b_CM'!Y16</f>
        <v>-</v>
      </c>
      <c r="Z46" s="155" t="str">
        <f>'3b_CM'!Z16</f>
        <v>-</v>
      </c>
      <c r="AA46" s="138"/>
    </row>
    <row r="47" spans="1:27" s="140" customFormat="1" ht="11.25">
      <c r="A47" s="137">
        <v>3</v>
      </c>
      <c r="B47" s="152" t="s">
        <v>220</v>
      </c>
      <c r="C47" s="152" t="s">
        <v>134</v>
      </c>
      <c r="D47" s="158" t="s">
        <v>90</v>
      </c>
      <c r="E47" s="154"/>
      <c r="F47" s="139"/>
      <c r="G47" s="155">
        <f>IF('3c_PC'!G17="-","-",'3c_PC'!G17)</f>
        <v>68.702138276297916</v>
      </c>
      <c r="H47" s="155">
        <f>'3c_PC'!H17</f>
        <v>68.681891204315647</v>
      </c>
      <c r="I47" s="155">
        <f>'3c_PC'!I17</f>
        <v>86.659493041459967</v>
      </c>
      <c r="J47" s="155">
        <f>'3c_PC'!J17</f>
        <v>85.649151298243794</v>
      </c>
      <c r="K47" s="155">
        <f>'3c_PC'!K17</f>
        <v>97.996635197901782</v>
      </c>
      <c r="L47" s="155">
        <f>'3c_PC'!L17</f>
        <v>97.170833403152713</v>
      </c>
      <c r="M47" s="155">
        <f>'3c_PC'!M17</f>
        <v>118.68818431066661</v>
      </c>
      <c r="N47" s="155">
        <f>'3c_PC'!N17</f>
        <v>116.54265627588583</v>
      </c>
      <c r="O47" s="139"/>
      <c r="P47" s="155">
        <f>'3c_PC'!P17</f>
        <v>116.54265627588583</v>
      </c>
      <c r="Q47" s="155">
        <f>'3c_PC'!Q17</f>
        <v>130.42967406328486</v>
      </c>
      <c r="R47" s="155">
        <f>'3c_PC'!R17</f>
        <v>132.39388107904591</v>
      </c>
      <c r="S47" s="155">
        <f>'3c_PC'!S17</f>
        <v>144.64163247079003</v>
      </c>
      <c r="T47" s="155">
        <f>'3c_PC'!T17</f>
        <v>147.19945802166285</v>
      </c>
      <c r="U47" s="155" t="str">
        <f>'3c_PC'!U17</f>
        <v>-</v>
      </c>
      <c r="V47" s="155" t="str">
        <f>'3c_PC'!V17</f>
        <v>-</v>
      </c>
      <c r="W47" s="155" t="str">
        <f>'3c_PC'!W17</f>
        <v>-</v>
      </c>
      <c r="X47" s="155" t="str">
        <f>'3c_PC'!X17</f>
        <v>-</v>
      </c>
      <c r="Y47" s="155" t="str">
        <f>'3c_PC'!Y17</f>
        <v>-</v>
      </c>
      <c r="Z47" s="155" t="str">
        <f>'3c_PC'!Z17</f>
        <v>-</v>
      </c>
      <c r="AA47" s="138"/>
    </row>
    <row r="48" spans="1:27" s="140" customFormat="1" ht="11.25">
      <c r="A48" s="137">
        <v>4</v>
      </c>
      <c r="B48" s="152" t="s">
        <v>221</v>
      </c>
      <c r="C48" s="152" t="s">
        <v>135</v>
      </c>
      <c r="D48" s="158" t="s">
        <v>90</v>
      </c>
      <c r="E48" s="154"/>
      <c r="F48" s="139"/>
      <c r="G48" s="155">
        <f>IF('3d_NC-Elec'!H31="-","-",'3d_NC-Elec'!H31)</f>
        <v>161.57721102085605</v>
      </c>
      <c r="H48" s="155">
        <f>'3d_NC-Elec'!I31</f>
        <v>162.32987044129305</v>
      </c>
      <c r="I48" s="155">
        <f>'3d_NC-Elec'!J31</f>
        <v>154.84449600166258</v>
      </c>
      <c r="J48" s="155">
        <f>'3d_NC-Elec'!K31</f>
        <v>154.27839463307734</v>
      </c>
      <c r="K48" s="155">
        <f>'3d_NC-Elec'!L31</f>
        <v>151.73200363701548</v>
      </c>
      <c r="L48" s="155">
        <f>'3d_NC-Elec'!M31</f>
        <v>152.63430235768783</v>
      </c>
      <c r="M48" s="155">
        <f>'3d_NC-Elec'!N31</f>
        <v>146.06936183262013</v>
      </c>
      <c r="N48" s="155">
        <f>'3d_NC-Elec'!O31</f>
        <v>145.6662859118874</v>
      </c>
      <c r="O48" s="139"/>
      <c r="P48" s="155">
        <f>'3d_NC-Elec'!Q31</f>
        <v>145.6662859118874</v>
      </c>
      <c r="Q48" s="155">
        <f>'3d_NC-Elec'!R31</f>
        <v>164.45778617802256</v>
      </c>
      <c r="R48" s="155">
        <f>'3d_NC-Elec'!S31</f>
        <v>166.20889591530698</v>
      </c>
      <c r="S48" s="155">
        <f>'3d_NC-Elec'!T31</f>
        <v>167.84962473614425</v>
      </c>
      <c r="T48" s="155">
        <f>'3d_NC-Elec'!U31</f>
        <v>171.39474956613472</v>
      </c>
      <c r="U48" s="155" t="str">
        <f>'3d_NC-Elec'!V31</f>
        <v>-</v>
      </c>
      <c r="V48" s="155" t="str">
        <f>'3d_NC-Elec'!W31</f>
        <v>-</v>
      </c>
      <c r="W48" s="155" t="str">
        <f>'3d_NC-Elec'!X31</f>
        <v>-</v>
      </c>
      <c r="X48" s="155" t="str">
        <f>'3d_NC-Elec'!Y31</f>
        <v>-</v>
      </c>
      <c r="Y48" s="155" t="str">
        <f>'3d_NC-Elec'!Z31</f>
        <v>-</v>
      </c>
      <c r="Z48" s="155" t="str">
        <f>'3d_NC-Elec'!AA31</f>
        <v>-</v>
      </c>
      <c r="AA48" s="138"/>
    </row>
    <row r="49" spans="1:27" s="140" customFormat="1" ht="11.25">
      <c r="A49" s="137">
        <v>5</v>
      </c>
      <c r="B49" s="152" t="s">
        <v>168</v>
      </c>
      <c r="C49" s="152" t="s">
        <v>136</v>
      </c>
      <c r="D49" s="158" t="s">
        <v>90</v>
      </c>
      <c r="E49" s="154"/>
      <c r="F49" s="139"/>
      <c r="G49" s="155">
        <f>IF('3f_CPIH'!C$16="-","-",'3g_OC_'!$E$8*('3f_CPIH'!C$16/'3f_CPIH'!$G$16))</f>
        <v>76.502677103718199</v>
      </c>
      <c r="H49" s="155">
        <f>IF('3f_CPIH'!D$16="-","-",'3g_OC_'!$E$8*('3f_CPIH'!D$16/'3f_CPIH'!$G$16))</f>
        <v>76.655835616438353</v>
      </c>
      <c r="I49" s="155">
        <f>IF('3f_CPIH'!E$16="-","-",'3g_OC_'!$E$8*('3f_CPIH'!E$16/'3f_CPIH'!$G$16))</f>
        <v>76.885573385518597</v>
      </c>
      <c r="J49" s="155">
        <f>IF('3f_CPIH'!F$16="-","-",'3g_OC_'!$E$8*('3f_CPIH'!F$16/'3f_CPIH'!$G$16))</f>
        <v>77.345048923679059</v>
      </c>
      <c r="K49" s="155">
        <f>IF('3f_CPIH'!G$16="-","-",'3g_OC_'!$E$8*('3f_CPIH'!G$16/'3f_CPIH'!$G$16))</f>
        <v>78.263999999999996</v>
      </c>
      <c r="L49" s="155">
        <f>IF('3f_CPIH'!H$16="-","-",'3g_OC_'!$E$8*('3f_CPIH'!H$16/'3f_CPIH'!$G$16))</f>
        <v>79.259530332681024</v>
      </c>
      <c r="M49" s="155">
        <f>IF('3f_CPIH'!I$16="-","-",'3g_OC_'!$E$8*('3f_CPIH'!I$16/'3f_CPIH'!$G$16))</f>
        <v>80.408219178082177</v>
      </c>
      <c r="N49" s="155">
        <f>IF('3f_CPIH'!J$16="-","-",'3g_OC_'!$E$8*('3f_CPIH'!J$16/'3f_CPIH'!$G$16))</f>
        <v>81.097432485322898</v>
      </c>
      <c r="O49" s="139"/>
      <c r="P49" s="155">
        <f>IF('3f_CPIH'!L$16="-","-",'3g_OC_'!$E$8*('3f_CPIH'!L$16/'3f_CPIH'!$G$16))</f>
        <v>81.097432485322898</v>
      </c>
      <c r="Q49" s="155">
        <f>IF('3f_CPIH'!M$16="-","-",'3g_OC_'!$E$8*('3f_CPIH'!M$16/'3f_CPIH'!$G$16))</f>
        <v>82.016383561643835</v>
      </c>
      <c r="R49" s="155">
        <f>IF('3f_CPIH'!N$16="-","-",'3g_OC_'!$E$8*('3f_CPIH'!N$16/'3f_CPIH'!$G$16))</f>
        <v>82.62901761252445</v>
      </c>
      <c r="S49" s="155">
        <f>IF('3f_CPIH'!O$16="-","-",'3g_OC_'!$E$8*('3f_CPIH'!O$16/'3f_CPIH'!$G$16))</f>
        <v>83.088493150684926</v>
      </c>
      <c r="T49" s="155">
        <f>IF('3f_CPIH'!P$16="-","-",'3g_OC_'!$E$8*('3f_CPIH'!P$16/'3f_CPIH'!$G$16))</f>
        <v>83.318230919765156</v>
      </c>
      <c r="U49" s="155" t="str">
        <f>IF('3f_CPIH'!Q$16="-","-",'3g_OC_'!$E$8*('3f_CPIH'!Q$16/'3f_CPIH'!$G$16))</f>
        <v>-</v>
      </c>
      <c r="V49" s="155" t="str">
        <f>IF('3f_CPIH'!R$16="-","-",'3g_OC_'!$E$8*('3f_CPIH'!R$16/'3f_CPIH'!$G$16))</f>
        <v>-</v>
      </c>
      <c r="W49" s="155" t="str">
        <f>IF('3f_CPIH'!S$16="-","-",'3g_OC_'!$E$8*('3f_CPIH'!S$16/'3f_CPIH'!$G$16))</f>
        <v>-</v>
      </c>
      <c r="X49" s="155" t="str">
        <f>IF('3f_CPIH'!T$16="-","-",'3g_OC_'!$E$8*('3f_CPIH'!T$16/'3f_CPIH'!$G$16))</f>
        <v>-</v>
      </c>
      <c r="Y49" s="155" t="str">
        <f>IF('3f_CPIH'!U$16="-","-",'3g_OC_'!$E$8*('3f_CPIH'!U$16/'3f_CPIH'!$G$16))</f>
        <v>-</v>
      </c>
      <c r="Z49" s="155" t="str">
        <f>IF('3f_CPIH'!V$16="-","-",'3g_OC_'!$E$8*('3f_CPIH'!V$16/'3f_CPIH'!$G$16))</f>
        <v>-</v>
      </c>
      <c r="AA49" s="138"/>
    </row>
    <row r="50" spans="1:27" s="140" customFormat="1" ht="11.25">
      <c r="A50" s="137">
        <v>6</v>
      </c>
      <c r="B50" s="152" t="s">
        <v>168</v>
      </c>
      <c r="C50" s="152" t="s">
        <v>137</v>
      </c>
      <c r="D50" s="158" t="s">
        <v>90</v>
      </c>
      <c r="E50" s="154"/>
      <c r="F50" s="139"/>
      <c r="G50" s="155" t="s">
        <v>132</v>
      </c>
      <c r="H50" s="155" t="s">
        <v>132</v>
      </c>
      <c r="I50" s="155" t="s">
        <v>132</v>
      </c>
      <c r="J50" s="155" t="s">
        <v>132</v>
      </c>
      <c r="K50" s="155">
        <f>IF('3h_SMNCC'!F$29="-","-",'3h_SMNCC'!F$29)</f>
        <v>0</v>
      </c>
      <c r="L50" s="155">
        <f>IF('3h_SMNCC'!G$29="-","-",'3h_SMNCC'!G$29)</f>
        <v>-0.18995176814939541</v>
      </c>
      <c r="M50" s="155">
        <f>IF('3h_SMNCC'!H$29="-","-",'3h_SMNCC'!H$29)</f>
        <v>2.3898674656215144</v>
      </c>
      <c r="N50" s="155">
        <f>IF('3h_SMNCC'!I$29="-","-",'3h_SMNCC'!I$29)</f>
        <v>2.4654635585146529</v>
      </c>
      <c r="O50" s="139"/>
      <c r="P50" s="155">
        <f>IF('3h_SMNCC'!K$29="-","-",'3h_SMNCC'!K$29)</f>
        <v>2.4654635585146529</v>
      </c>
      <c r="Q50" s="155">
        <f>IF('3h_SMNCC'!L$29="-","-",'3h_SMNCC'!L$29)</f>
        <v>4.8850955964817686</v>
      </c>
      <c r="R50" s="155">
        <f>IF('3h_SMNCC'!M$29="-","-",'3h_SMNCC'!M$29)</f>
        <v>4.7480163427765101</v>
      </c>
      <c r="S50" s="155">
        <f>IF('3h_SMNCC'!N$29="-","-",'3h_SMNCC'!N$29)</f>
        <v>7.093641997338695</v>
      </c>
      <c r="T50" s="155">
        <f>IF('3h_SMNCC'!O$29="-","-",'3h_SMNCC'!O$29)</f>
        <v>6.2155900817178944</v>
      </c>
      <c r="U50" s="155" t="str">
        <f>IF('3h_SMNCC'!P$29="-","-",'3h_SMNCC'!P$29)</f>
        <v>-</v>
      </c>
      <c r="V50" s="155" t="str">
        <f>IF('3h_SMNCC'!Q$29="-","-",'3h_SMNCC'!Q$29)</f>
        <v>-</v>
      </c>
      <c r="W50" s="155" t="str">
        <f>IF('3h_SMNCC'!R$29="-","-",'3h_SMNCC'!R$29)</f>
        <v>-</v>
      </c>
      <c r="X50" s="155" t="str">
        <f>IF('3h_SMNCC'!S$29="-","-",'3h_SMNCC'!S$29)</f>
        <v>-</v>
      </c>
      <c r="Y50" s="155" t="str">
        <f>IF('3h_SMNCC'!T$29="-","-",'3h_SMNCC'!T$29)</f>
        <v>-</v>
      </c>
      <c r="Z50" s="155" t="str">
        <f>IF('3h_SMNCC'!U$29="-","-",'3h_SMNCC'!U$29)</f>
        <v>-</v>
      </c>
      <c r="AA50" s="138"/>
    </row>
    <row r="51" spans="1:27" s="140" customFormat="1" ht="12.5" customHeight="1">
      <c r="A51" s="137">
        <v>7</v>
      </c>
      <c r="B51" s="152" t="s">
        <v>168</v>
      </c>
      <c r="C51" s="152" t="s">
        <v>124</v>
      </c>
      <c r="D51" s="158" t="s">
        <v>90</v>
      </c>
      <c r="E51" s="154"/>
      <c r="F51" s="139"/>
      <c r="G51" s="155">
        <f>IF('3f_CPIH'!C$16="-","-",'3i_PPM'!$G$8*('3f_CPIH'!C$16/'3f_CPIH'!$G$16))</f>
        <v>23.857918590998043</v>
      </c>
      <c r="H51" s="155">
        <f>IF('3f_CPIH'!D$16="-","-",'3i_PPM'!$G$8*('3f_CPIH'!D$16/'3f_CPIH'!$G$16))</f>
        <v>23.905682191780819</v>
      </c>
      <c r="I51" s="155">
        <f>IF('3f_CPIH'!E$16="-","-",'3i_PPM'!$G$8*('3f_CPIH'!E$16/'3f_CPIH'!$G$16))</f>
        <v>23.977327592954992</v>
      </c>
      <c r="J51" s="155">
        <f>IF('3f_CPIH'!F$16="-","-",'3i_PPM'!$G$8*('3f_CPIH'!F$16/'3f_CPIH'!$G$16))</f>
        <v>24.120618395303325</v>
      </c>
      <c r="K51" s="155">
        <f>IF('3f_CPIH'!G$16="-","-",'3i_PPM'!$G$8*('3f_CPIH'!G$16/'3f_CPIH'!$G$16))</f>
        <v>24.4072</v>
      </c>
      <c r="L51" s="155">
        <f>IF('3f_CPIH'!H$16="-","-",'3i_PPM'!$G$8*('3f_CPIH'!H$16/'3f_CPIH'!$G$16))</f>
        <v>24.717663405088064</v>
      </c>
      <c r="M51" s="155">
        <f>IF('3f_CPIH'!I$16="-","-",'3i_PPM'!$G$8*('3f_CPIH'!I$16/'3f_CPIH'!$G$16))</f>
        <v>25.075890410958902</v>
      </c>
      <c r="N51" s="155">
        <f>IF('3f_CPIH'!J$16="-","-",'3i_PPM'!$G$8*('3f_CPIH'!J$16/'3f_CPIH'!$G$16))</f>
        <v>25.290826614481411</v>
      </c>
      <c r="O51" s="139"/>
      <c r="P51" s="155">
        <f>IF('3f_CPIH'!L$16="-","-",'3i_PPM'!$G$8*('3f_CPIH'!L$16/'3f_CPIH'!$G$16))</f>
        <v>25.290826614481411</v>
      </c>
      <c r="Q51" s="155">
        <f>IF('3f_CPIH'!M$16="-","-",'3i_PPM'!$G$8*('3f_CPIH'!M$16/'3f_CPIH'!$G$16))</f>
        <v>25.577408219178082</v>
      </c>
      <c r="R51" s="155">
        <f>IF('3f_CPIH'!N$16="-","-",'3i_PPM'!$G$8*('3f_CPIH'!N$16/'3f_CPIH'!$G$16))</f>
        <v>25.768462622309197</v>
      </c>
      <c r="S51" s="155">
        <f>IF('3f_CPIH'!O$16="-","-",'3i_PPM'!$G$8*('3f_CPIH'!O$16/'3f_CPIH'!$G$16))</f>
        <v>25.911753424657533</v>
      </c>
      <c r="T51" s="155">
        <f>IF('3f_CPIH'!P$16="-","-",'3i_PPM'!$G$8*('3f_CPIH'!P$16/'3f_CPIH'!$G$16))</f>
        <v>25.983398825831699</v>
      </c>
      <c r="U51" s="155" t="str">
        <f>IF('3f_CPIH'!Q$16="-","-",'3i_PPM'!$G$8*('3f_CPIH'!Q$16/'3f_CPIH'!$G$16))</f>
        <v>-</v>
      </c>
      <c r="V51" s="155" t="str">
        <f>IF('3f_CPIH'!R$16="-","-",'3i_PPM'!$G$8*('3f_CPIH'!R$16/'3f_CPIH'!$G$16))</f>
        <v>-</v>
      </c>
      <c r="W51" s="155" t="str">
        <f>IF('3f_CPIH'!S$16="-","-",'3i_PPM'!$G$8*('3f_CPIH'!S$16/'3f_CPIH'!$G$16))</f>
        <v>-</v>
      </c>
      <c r="X51" s="155" t="str">
        <f>IF('3f_CPIH'!T$16="-","-",'3i_PPM'!$G$8*('3f_CPIH'!T$16/'3f_CPIH'!$G$16))</f>
        <v>-</v>
      </c>
      <c r="Y51" s="155" t="str">
        <f>IF('3f_CPIH'!U$16="-","-",'3i_PPM'!$G$8*('3f_CPIH'!U$16/'3f_CPIH'!$G$16))</f>
        <v>-</v>
      </c>
      <c r="Z51" s="155" t="str">
        <f>IF('3f_CPIH'!V$16="-","-",'3i_PPM'!$G$8*('3f_CPIH'!V$16/'3f_CPIH'!$G$16))</f>
        <v>-</v>
      </c>
      <c r="AA51" s="138"/>
    </row>
    <row r="52" spans="1:27" s="140" customFormat="1" ht="11.25">
      <c r="A52" s="137">
        <v>9</v>
      </c>
      <c r="B52" s="152" t="s">
        <v>138</v>
      </c>
      <c r="C52" s="152" t="s">
        <v>222</v>
      </c>
      <c r="D52" s="158" t="s">
        <v>90</v>
      </c>
      <c r="E52" s="154"/>
      <c r="F52" s="139"/>
      <c r="G52" s="155">
        <f>IF(G45="-","-",SUM(G45:G51)*'3j_EBIT'!$E$8)</f>
        <v>10.122923064051514</v>
      </c>
      <c r="H52" s="155">
        <f>IF(H45="-","-",SUM(H45:H51)*'3j_EBIT'!$E$8)</f>
        <v>9.7541379175260037</v>
      </c>
      <c r="I52" s="155">
        <f>IF(I45="-","-",SUM(I45:I51)*'3j_EBIT'!$E$8)</f>
        <v>9.6363790624869967</v>
      </c>
      <c r="J52" s="155">
        <f>IF(J45="-","-",SUM(J45:J51)*'3j_EBIT'!$E$8)</f>
        <v>9.4685477922696535</v>
      </c>
      <c r="K52" s="155">
        <f>IF(K45="-","-",SUM(K45:K51)*'3j_EBIT'!$E$8)</f>
        <v>10.229300547637894</v>
      </c>
      <c r="L52" s="155">
        <f>IF(L45="-","-",SUM(L45:L51)*'3j_EBIT'!$E$8)</f>
        <v>10.121068604241254</v>
      </c>
      <c r="M52" s="155">
        <f>IF(M45="-","-",SUM(M45:M51)*'3j_EBIT'!$E$8)</f>
        <v>10.880686658712303</v>
      </c>
      <c r="N52" s="155">
        <f>IF(N45="-","-",SUM(N45:N51)*'3j_EBIT'!$E$8)</f>
        <v>11.225351665299023</v>
      </c>
      <c r="O52" s="139"/>
      <c r="P52" s="155">
        <f>IF(P45="-","-",SUM(P45:P51)*'3j_EBIT'!$E$8)</f>
        <v>11.225351665299023</v>
      </c>
      <c r="Q52" s="155">
        <f>IF(Q45="-","-",SUM(Q45:Q51)*'3j_EBIT'!$E$8)</f>
        <v>12.642382457617945</v>
      </c>
      <c r="R52" s="155">
        <f>IF(R45="-","-",SUM(R45:R51)*'3j_EBIT'!$E$8)</f>
        <v>12.247341017889255</v>
      </c>
      <c r="S52" s="155">
        <f>IF(S45="-","-",SUM(S45:S51)*'3j_EBIT'!$E$8)</f>
        <v>12.316207289613416</v>
      </c>
      <c r="T52" s="155">
        <f>IF(T45="-","-",SUM(T45:T51)*'3j_EBIT'!$E$8)</f>
        <v>11.848391092958169</v>
      </c>
      <c r="U52" s="155" t="str">
        <f>IF(U45="-","-",SUM(U45:U51)*'3j_EBIT'!$E$8)</f>
        <v>-</v>
      </c>
      <c r="V52" s="155" t="str">
        <f>IF(V45="-","-",SUM(V45:V51)*'3j_EBIT'!$E$8)</f>
        <v>-</v>
      </c>
      <c r="W52" s="155" t="str">
        <f>IF(W45="-","-",SUM(W45:W51)*'3j_EBIT'!$E$8)</f>
        <v>-</v>
      </c>
      <c r="X52" s="155" t="str">
        <f>IF(X45="-","-",SUM(X45:X51)*'3j_EBIT'!$E$8)</f>
        <v>-</v>
      </c>
      <c r="Y52" s="155" t="str">
        <f>IF(Y45="-","-",SUM(Y45:Y51)*'3j_EBIT'!$E$8)</f>
        <v>-</v>
      </c>
      <c r="Z52" s="155" t="str">
        <f>IF(Z45="-","-",SUM(Z45:Z51)*'3j_EBIT'!$E$8)</f>
        <v>-</v>
      </c>
      <c r="AA52" s="138"/>
    </row>
    <row r="53" spans="1:27" s="140" customFormat="1" ht="11.25">
      <c r="A53" s="137">
        <v>10</v>
      </c>
      <c r="B53" s="156" t="s">
        <v>223</v>
      </c>
      <c r="C53" s="156" t="s">
        <v>224</v>
      </c>
      <c r="D53" s="158" t="s">
        <v>90</v>
      </c>
      <c r="E53" s="154"/>
      <c r="F53" s="139"/>
      <c r="G53" s="155">
        <f>IF(G45="-","-",SUM(G45:G47,G49:G52)*'3k_HAP'!$E$9)</f>
        <v>5.4348562304115706</v>
      </c>
      <c r="H53" s="155">
        <f>IF(H45="-","-",SUM(H45:H47,H49:H52)*'3k_HAP'!$E$9)</f>
        <v>5.1396585912026644</v>
      </c>
      <c r="I53" s="155">
        <f>IF(I45="-","-",SUM(I45:I47,I49:I52)*'3k_HAP'!$E$9)</f>
        <v>5.1585095012954358</v>
      </c>
      <c r="J53" s="155">
        <f>IF(J45="-","-",SUM(J45:J47,J49:J52)*'3k_HAP'!$E$9)</f>
        <v>5.0374706013122434</v>
      </c>
      <c r="K53" s="155">
        <f>IF(K45="-","-",SUM(K45:K47,K49:K52)*'3k_HAP'!$E$9)</f>
        <v>5.6609721271852331</v>
      </c>
      <c r="L53" s="155">
        <f>IF(L45="-","-",SUM(L45:L47,L49:L52)*'3k_HAP'!$E$9)</f>
        <v>5.5643603490507427</v>
      </c>
      <c r="M53" s="155">
        <f>IF(M45="-","-",SUM(M45:M47,M49:M52)*'3k_HAP'!$E$9)</f>
        <v>6.2458230823161358</v>
      </c>
      <c r="N53" s="155">
        <f>IF(N45="-","-",SUM(N45:N47,N49:N52)*'3k_HAP'!$E$9)</f>
        <v>6.517316005138647</v>
      </c>
      <c r="O53" s="139"/>
      <c r="P53" s="155">
        <f>IF(P45="-","-",SUM(P45:P47,P49:P52)*'3k_HAP'!$E$9)</f>
        <v>6.517316005138647</v>
      </c>
      <c r="Q53" s="155">
        <f>IF(Q45="-","-",SUM(Q45:Q47,Q49:Q52)*'3k_HAP'!$E$9)</f>
        <v>7.3341232950498538</v>
      </c>
      <c r="R53" s="155">
        <f>IF(R45="-","-",SUM(R45:R47,R49:R52)*'3k_HAP'!$E$9)</f>
        <v>7.0040748063307854</v>
      </c>
      <c r="S53" s="155">
        <f>IF(S45="-","-",SUM(S45:S47,S49:S52)*'3k_HAP'!$E$9)</f>
        <v>7.0331197729198864</v>
      </c>
      <c r="T53" s="155">
        <f>IF(T45="-","-",SUM(T45:T47,T49:T52)*'3k_HAP'!$E$9)</f>
        <v>6.6207264368044951</v>
      </c>
      <c r="U53" s="155" t="str">
        <f>IF(U45="-","-",SUM(U45:U47,U49:U52)*'3k_HAP'!$E$9)</f>
        <v>-</v>
      </c>
      <c r="V53" s="155" t="str">
        <f>IF(V45="-","-",SUM(V45:V47,V49:V52)*'3k_HAP'!$E$9)</f>
        <v>-</v>
      </c>
      <c r="W53" s="155" t="str">
        <f>IF(W45="-","-",SUM(W45:W47,W49:W52)*'3k_HAP'!$E$9)</f>
        <v>-</v>
      </c>
      <c r="X53" s="155" t="str">
        <f>IF(X45="-","-",SUM(X45:X47,X49:X52)*'3k_HAP'!$E$9)</f>
        <v>-</v>
      </c>
      <c r="Y53" s="155" t="str">
        <f>IF(Y45="-","-",SUM(Y45:Y47,Y49:Y52)*'3k_HAP'!$E$9)</f>
        <v>-</v>
      </c>
      <c r="Z53" s="155" t="str">
        <f>IF(Z45="-","-",SUM(Z45:Z47,Z49:Z52)*'3k_HAP'!$E$9)</f>
        <v>-</v>
      </c>
      <c r="AA53" s="138"/>
    </row>
    <row r="54" spans="1:27" s="140" customFormat="1" ht="11.25">
      <c r="A54" s="137">
        <v>11</v>
      </c>
      <c r="B54" s="152" t="s">
        <v>225</v>
      </c>
      <c r="C54" s="152" t="str">
        <f>B54&amp;"_"&amp;D54</f>
        <v>Total_N Wales and Mersey</v>
      </c>
      <c r="D54" s="158" t="s">
        <v>90</v>
      </c>
      <c r="E54" s="154"/>
      <c r="F54" s="139"/>
      <c r="G54" s="155">
        <f t="shared" ref="G54:N54" si="6">IF(G45="-","-",SUM(G45:G53))</f>
        <v>538.22006058584657</v>
      </c>
      <c r="H54" s="155">
        <f t="shared" si="6"/>
        <v>518.51512640990597</v>
      </c>
      <c r="I54" s="155">
        <f t="shared" si="6"/>
        <v>512.33614540429232</v>
      </c>
      <c r="J54" s="155">
        <f t="shared" si="6"/>
        <v>503.38188540461317</v>
      </c>
      <c r="K54" s="155">
        <f t="shared" si="6"/>
        <v>544.04498909561482</v>
      </c>
      <c r="L54" s="155">
        <f t="shared" si="6"/>
        <v>538.25196159689244</v>
      </c>
      <c r="M54" s="155">
        <f t="shared" si="6"/>
        <v>578.91330542010235</v>
      </c>
      <c r="N54" s="155">
        <f t="shared" si="6"/>
        <v>597.32505435460871</v>
      </c>
      <c r="O54" s="139"/>
      <c r="P54" s="155">
        <f t="shared" ref="P54:Z54" si="7">IF(P45="-","-",SUM(P45:P53))</f>
        <v>597.32505435460871</v>
      </c>
      <c r="Q54" s="155">
        <f t="shared" si="7"/>
        <v>672.72239885561828</v>
      </c>
      <c r="R54" s="155">
        <f t="shared" si="7"/>
        <v>651.60070423238074</v>
      </c>
      <c r="S54" s="155">
        <f t="shared" si="7"/>
        <v>655.25428831890554</v>
      </c>
      <c r="T54" s="155">
        <f t="shared" si="7"/>
        <v>630.22000006581027</v>
      </c>
      <c r="U54" s="155" t="str">
        <f t="shared" si="7"/>
        <v>-</v>
      </c>
      <c r="V54" s="155" t="str">
        <f t="shared" si="7"/>
        <v>-</v>
      </c>
      <c r="W54" s="155" t="str">
        <f t="shared" si="7"/>
        <v>-</v>
      </c>
      <c r="X54" s="155" t="str">
        <f t="shared" si="7"/>
        <v>-</v>
      </c>
      <c r="Y54" s="155" t="str">
        <f t="shared" si="7"/>
        <v>-</v>
      </c>
      <c r="Z54" s="155" t="str">
        <f t="shared" si="7"/>
        <v>-</v>
      </c>
      <c r="AA54" s="138"/>
    </row>
    <row r="55" spans="1:27" s="140" customFormat="1" ht="11.25">
      <c r="A55" s="137">
        <v>1</v>
      </c>
      <c r="B55" s="87" t="s">
        <v>155</v>
      </c>
      <c r="C55" s="87" t="s">
        <v>131</v>
      </c>
      <c r="D55" s="157" t="s">
        <v>95</v>
      </c>
      <c r="E55" s="136"/>
      <c r="F55" s="139"/>
      <c r="G55" s="88">
        <f>IF('3a_DF'!H17="-","-",'3a_DF'!H17)</f>
        <v>188.12599832717561</v>
      </c>
      <c r="H55" s="88">
        <f>'3a_DF'!I17</f>
        <v>168.52297159398529</v>
      </c>
      <c r="I55" s="88">
        <f>'3a_DF'!J17</f>
        <v>151.80506502921077</v>
      </c>
      <c r="J55" s="88">
        <f>'3a_DF'!K17</f>
        <v>144.26265562043884</v>
      </c>
      <c r="K55" s="88">
        <f>'3a_DF'!L17</f>
        <v>168.76336080215719</v>
      </c>
      <c r="L55" s="88">
        <f>'3a_DF'!M17</f>
        <v>162.22219017809277</v>
      </c>
      <c r="M55" s="88">
        <f>'3a_DF'!N17</f>
        <v>173.40253709408012</v>
      </c>
      <c r="N55" s="88">
        <f>'3a_DF'!O17</f>
        <v>192.94631207777806</v>
      </c>
      <c r="O55" s="139"/>
      <c r="P55" s="88">
        <f>'3a_DF'!Q17</f>
        <v>192.94631207777806</v>
      </c>
      <c r="Q55" s="88">
        <f>'3a_DF'!R17</f>
        <v>225.20086846576584</v>
      </c>
      <c r="R55" s="88">
        <f>'3a_DF'!S17</f>
        <v>200.99960965019901</v>
      </c>
      <c r="S55" s="88">
        <f>'3a_DF'!T17</f>
        <v>185.56690578166118</v>
      </c>
      <c r="T55" s="88">
        <f>'3a_DF'!U17</f>
        <v>155.33102693624872</v>
      </c>
      <c r="U55" s="88" t="str">
        <f>'3a_DF'!V17</f>
        <v>-</v>
      </c>
      <c r="V55" s="88" t="str">
        <f>'3a_DF'!W17</f>
        <v>-</v>
      </c>
      <c r="W55" s="88" t="str">
        <f>'3a_DF'!X17</f>
        <v>-</v>
      </c>
      <c r="X55" s="88" t="str">
        <f>'3a_DF'!Y17</f>
        <v>-</v>
      </c>
      <c r="Y55" s="88" t="str">
        <f>'3a_DF'!Z17</f>
        <v>-</v>
      </c>
      <c r="Z55" s="88" t="str">
        <f>'3a_DF'!AA17</f>
        <v>-</v>
      </c>
      <c r="AA55" s="138"/>
    </row>
    <row r="56" spans="1:27" s="140" customFormat="1" ht="11.25">
      <c r="A56" s="137">
        <v>2</v>
      </c>
      <c r="B56" s="87" t="s">
        <v>155</v>
      </c>
      <c r="C56" s="87" t="s">
        <v>133</v>
      </c>
      <c r="D56" s="157" t="s">
        <v>95</v>
      </c>
      <c r="E56" s="136"/>
      <c r="F56" s="139"/>
      <c r="G56" s="88">
        <f>IF('3b_CM'!G17="-","-",'3b_CM'!G17)</f>
        <v>5.5662927152491819E-2</v>
      </c>
      <c r="H56" s="88">
        <f>'3b_CM'!H17</f>
        <v>8.3494390728737725E-2</v>
      </c>
      <c r="I56" s="88">
        <f>'3b_CM'!I17</f>
        <v>0.26291475982012807</v>
      </c>
      <c r="J56" s="88">
        <f>'3b_CM'!J17</f>
        <v>0.2673712162664299</v>
      </c>
      <c r="K56" s="88">
        <f>'3b_CM'!K17</f>
        <v>3.4340607074697291</v>
      </c>
      <c r="L56" s="88">
        <f>'3b_CM'!L17</f>
        <v>3.3313858914044152</v>
      </c>
      <c r="M56" s="88">
        <f>'3b_CM'!M17</f>
        <v>11.64388002361488</v>
      </c>
      <c r="N56" s="88">
        <f>'3b_CM'!N17</f>
        <v>11.069003559343694</v>
      </c>
      <c r="O56" s="139"/>
      <c r="P56" s="88">
        <f>'3b_CM'!P17</f>
        <v>11.069003559343694</v>
      </c>
      <c r="Q56" s="88">
        <f>'3b_CM'!Q17</f>
        <v>14.865594162418741</v>
      </c>
      <c r="R56" s="88">
        <f>'3b_CM'!R17</f>
        <v>14.797332801348015</v>
      </c>
      <c r="S56" s="88">
        <f>'3b_CM'!S17</f>
        <v>17.741474539120862</v>
      </c>
      <c r="T56" s="88">
        <f>'3b_CM'!T17</f>
        <v>18.806674713475257</v>
      </c>
      <c r="U56" s="88" t="str">
        <f>'3b_CM'!U17</f>
        <v>-</v>
      </c>
      <c r="V56" s="88" t="str">
        <f>'3b_CM'!V17</f>
        <v>-</v>
      </c>
      <c r="W56" s="88" t="str">
        <f>'3b_CM'!W17</f>
        <v>-</v>
      </c>
      <c r="X56" s="88" t="str">
        <f>'3b_CM'!X17</f>
        <v>-</v>
      </c>
      <c r="Y56" s="88" t="str">
        <f>'3b_CM'!Y17</f>
        <v>-</v>
      </c>
      <c r="Z56" s="88" t="str">
        <f>'3b_CM'!Z17</f>
        <v>-</v>
      </c>
      <c r="AA56" s="138"/>
    </row>
    <row r="57" spans="1:27" s="140" customFormat="1" ht="11.25">
      <c r="A57" s="137">
        <v>3</v>
      </c>
      <c r="B57" s="87" t="s">
        <v>220</v>
      </c>
      <c r="C57" s="87" t="s">
        <v>134</v>
      </c>
      <c r="D57" s="157" t="s">
        <v>95</v>
      </c>
      <c r="E57" s="136"/>
      <c r="F57" s="139"/>
      <c r="G57" s="88">
        <f>IF('3c_PC'!G18="-","-",'3c_PC'!G18)</f>
        <v>68.684476774518345</v>
      </c>
      <c r="H57" s="88">
        <f>'3c_PC'!H18</f>
        <v>68.664469190197863</v>
      </c>
      <c r="I57" s="88">
        <f>'3c_PC'!I18</f>
        <v>86.583558758063532</v>
      </c>
      <c r="J57" s="88">
        <f>'3c_PC'!J18</f>
        <v>85.591232878808256</v>
      </c>
      <c r="K57" s="88">
        <f>'3c_PC'!K18</f>
        <v>97.799102296882751</v>
      </c>
      <c r="L57" s="88">
        <f>'3c_PC'!L18</f>
        <v>96.996400201886203</v>
      </c>
      <c r="M57" s="88">
        <f>'3c_PC'!M18</f>
        <v>118.34158282603606</v>
      </c>
      <c r="N57" s="88">
        <f>'3c_PC'!N18</f>
        <v>116.24171076313387</v>
      </c>
      <c r="O57" s="139"/>
      <c r="P57" s="88">
        <f>'3c_PC'!P18</f>
        <v>116.24171076313387</v>
      </c>
      <c r="Q57" s="88">
        <f>'3c_PC'!Q18</f>
        <v>129.98539137079723</v>
      </c>
      <c r="R57" s="88">
        <f>'3c_PC'!R18</f>
        <v>131.93412031396682</v>
      </c>
      <c r="S57" s="88">
        <f>'3c_PC'!S18</f>
        <v>144.07852972114327</v>
      </c>
      <c r="T57" s="88">
        <f>'3c_PC'!T18</f>
        <v>146.5768770384301</v>
      </c>
      <c r="U57" s="88" t="str">
        <f>'3c_PC'!U18</f>
        <v>-</v>
      </c>
      <c r="V57" s="88" t="str">
        <f>'3c_PC'!V18</f>
        <v>-</v>
      </c>
      <c r="W57" s="88" t="str">
        <f>'3c_PC'!W18</f>
        <v>-</v>
      </c>
      <c r="X57" s="88" t="str">
        <f>'3c_PC'!X18</f>
        <v>-</v>
      </c>
      <c r="Y57" s="88" t="str">
        <f>'3c_PC'!Y18</f>
        <v>-</v>
      </c>
      <c r="Z57" s="88" t="str">
        <f>'3c_PC'!Z18</f>
        <v>-</v>
      </c>
      <c r="AA57" s="138"/>
    </row>
    <row r="58" spans="1:27" s="140" customFormat="1" ht="11.25">
      <c r="A58" s="137">
        <v>4</v>
      </c>
      <c r="B58" s="87" t="s">
        <v>221</v>
      </c>
      <c r="C58" s="87" t="s">
        <v>135</v>
      </c>
      <c r="D58" s="157" t="s">
        <v>95</v>
      </c>
      <c r="E58" s="136"/>
      <c r="F58" s="139"/>
      <c r="G58" s="88">
        <f>IF('3d_NC-Elec'!H32="-","-",'3d_NC-Elec'!H32)</f>
        <v>118.14897952531841</v>
      </c>
      <c r="H58" s="88">
        <f>'3d_NC-Elec'!I32</f>
        <v>118.88658758066497</v>
      </c>
      <c r="I58" s="88">
        <f>'3d_NC-Elec'!J32</f>
        <v>137.4367438636757</v>
      </c>
      <c r="J58" s="88">
        <f>'3d_NC-Elec'!K32</f>
        <v>136.88196315108098</v>
      </c>
      <c r="K58" s="88">
        <f>'3d_NC-Elec'!L32</f>
        <v>128.90158599060413</v>
      </c>
      <c r="L58" s="88">
        <f>'3d_NC-Elec'!M32</f>
        <v>129.78584092268272</v>
      </c>
      <c r="M58" s="88">
        <f>'3d_NC-Elec'!N32</f>
        <v>129.922768407202</v>
      </c>
      <c r="N58" s="88">
        <f>'3d_NC-Elec'!O32</f>
        <v>129.52809587222305</v>
      </c>
      <c r="O58" s="139"/>
      <c r="P58" s="88">
        <f>'3d_NC-Elec'!Q32</f>
        <v>129.52809587222305</v>
      </c>
      <c r="Q58" s="88">
        <f>'3d_NC-Elec'!R32</f>
        <v>133.31285824859731</v>
      </c>
      <c r="R58" s="88">
        <f>'3d_NC-Elec'!S32</f>
        <v>135.06553441241385</v>
      </c>
      <c r="S58" s="88">
        <f>'3d_NC-Elec'!T32</f>
        <v>129.52711479681824</v>
      </c>
      <c r="T58" s="88">
        <f>'3d_NC-Elec'!U32</f>
        <v>133.0641900856418</v>
      </c>
      <c r="U58" s="88" t="str">
        <f>'3d_NC-Elec'!V32</f>
        <v>-</v>
      </c>
      <c r="V58" s="88" t="str">
        <f>'3d_NC-Elec'!W32</f>
        <v>-</v>
      </c>
      <c r="W58" s="88" t="str">
        <f>'3d_NC-Elec'!X32</f>
        <v>-</v>
      </c>
      <c r="X58" s="88" t="str">
        <f>'3d_NC-Elec'!Y32</f>
        <v>-</v>
      </c>
      <c r="Y58" s="88" t="str">
        <f>'3d_NC-Elec'!Z32</f>
        <v>-</v>
      </c>
      <c r="Z58" s="88" t="str">
        <f>'3d_NC-Elec'!AA32</f>
        <v>-</v>
      </c>
      <c r="AA58" s="138"/>
    </row>
    <row r="59" spans="1:27" s="140" customFormat="1" ht="11.25">
      <c r="A59" s="137">
        <v>5</v>
      </c>
      <c r="B59" s="87" t="s">
        <v>168</v>
      </c>
      <c r="C59" s="87" t="s">
        <v>136</v>
      </c>
      <c r="D59" s="157" t="s">
        <v>95</v>
      </c>
      <c r="E59" s="136"/>
      <c r="F59" s="139"/>
      <c r="G59" s="88">
        <f>IF('3f_CPIH'!C$16="-","-",'3g_OC_'!$E$8*('3f_CPIH'!C$16/'3f_CPIH'!$G$16))</f>
        <v>76.502677103718199</v>
      </c>
      <c r="H59" s="88">
        <f>IF('3f_CPIH'!D$16="-","-",'3g_OC_'!$E$8*('3f_CPIH'!D$16/'3f_CPIH'!$G$16))</f>
        <v>76.655835616438353</v>
      </c>
      <c r="I59" s="88">
        <f>IF('3f_CPIH'!E$16="-","-",'3g_OC_'!$E$8*('3f_CPIH'!E$16/'3f_CPIH'!$G$16))</f>
        <v>76.885573385518597</v>
      </c>
      <c r="J59" s="88">
        <f>IF('3f_CPIH'!F$16="-","-",'3g_OC_'!$E$8*('3f_CPIH'!F$16/'3f_CPIH'!$G$16))</f>
        <v>77.345048923679059</v>
      </c>
      <c r="K59" s="88">
        <f>IF('3f_CPIH'!G$16="-","-",'3g_OC_'!$E$8*('3f_CPIH'!G$16/'3f_CPIH'!$G$16))</f>
        <v>78.263999999999996</v>
      </c>
      <c r="L59" s="88">
        <f>IF('3f_CPIH'!H$16="-","-",'3g_OC_'!$E$8*('3f_CPIH'!H$16/'3f_CPIH'!$G$16))</f>
        <v>79.259530332681024</v>
      </c>
      <c r="M59" s="88">
        <f>IF('3f_CPIH'!I$16="-","-",'3g_OC_'!$E$8*('3f_CPIH'!I$16/'3f_CPIH'!$G$16))</f>
        <v>80.408219178082177</v>
      </c>
      <c r="N59" s="88">
        <f>IF('3f_CPIH'!J$16="-","-",'3g_OC_'!$E$8*('3f_CPIH'!J$16/'3f_CPIH'!$G$16))</f>
        <v>81.097432485322898</v>
      </c>
      <c r="O59" s="139"/>
      <c r="P59" s="88">
        <f>IF('3f_CPIH'!L$16="-","-",'3g_OC_'!$E$8*('3f_CPIH'!L$16/'3f_CPIH'!$G$16))</f>
        <v>81.097432485322898</v>
      </c>
      <c r="Q59" s="88">
        <f>IF('3f_CPIH'!M$16="-","-",'3g_OC_'!$E$8*('3f_CPIH'!M$16/'3f_CPIH'!$G$16))</f>
        <v>82.016383561643835</v>
      </c>
      <c r="R59" s="88">
        <f>IF('3f_CPIH'!N$16="-","-",'3g_OC_'!$E$8*('3f_CPIH'!N$16/'3f_CPIH'!$G$16))</f>
        <v>82.62901761252445</v>
      </c>
      <c r="S59" s="88">
        <f>IF('3f_CPIH'!O$16="-","-",'3g_OC_'!$E$8*('3f_CPIH'!O$16/'3f_CPIH'!$G$16))</f>
        <v>83.088493150684926</v>
      </c>
      <c r="T59" s="88">
        <f>IF('3f_CPIH'!P$16="-","-",'3g_OC_'!$E$8*('3f_CPIH'!P$16/'3f_CPIH'!$G$16))</f>
        <v>83.318230919765156</v>
      </c>
      <c r="U59" s="88" t="str">
        <f>IF('3f_CPIH'!Q$16="-","-",'3g_OC_'!$E$8*('3f_CPIH'!Q$16/'3f_CPIH'!$G$16))</f>
        <v>-</v>
      </c>
      <c r="V59" s="88" t="str">
        <f>IF('3f_CPIH'!R$16="-","-",'3g_OC_'!$E$8*('3f_CPIH'!R$16/'3f_CPIH'!$G$16))</f>
        <v>-</v>
      </c>
      <c r="W59" s="88" t="str">
        <f>IF('3f_CPIH'!S$16="-","-",'3g_OC_'!$E$8*('3f_CPIH'!S$16/'3f_CPIH'!$G$16))</f>
        <v>-</v>
      </c>
      <c r="X59" s="88" t="str">
        <f>IF('3f_CPIH'!T$16="-","-",'3g_OC_'!$E$8*('3f_CPIH'!T$16/'3f_CPIH'!$G$16))</f>
        <v>-</v>
      </c>
      <c r="Y59" s="88" t="str">
        <f>IF('3f_CPIH'!U$16="-","-",'3g_OC_'!$E$8*('3f_CPIH'!U$16/'3f_CPIH'!$G$16))</f>
        <v>-</v>
      </c>
      <c r="Z59" s="88" t="str">
        <f>IF('3f_CPIH'!V$16="-","-",'3g_OC_'!$E$8*('3f_CPIH'!V$16/'3f_CPIH'!$G$16))</f>
        <v>-</v>
      </c>
      <c r="AA59" s="138"/>
    </row>
    <row r="60" spans="1:27" s="140" customFormat="1" ht="11.25">
      <c r="A60" s="137">
        <v>6</v>
      </c>
      <c r="B60" s="87" t="s">
        <v>168</v>
      </c>
      <c r="C60" s="87" t="s">
        <v>137</v>
      </c>
      <c r="D60" s="157" t="s">
        <v>95</v>
      </c>
      <c r="E60" s="136"/>
      <c r="F60" s="139"/>
      <c r="G60" s="88" t="s">
        <v>132</v>
      </c>
      <c r="H60" s="88" t="s">
        <v>132</v>
      </c>
      <c r="I60" s="88" t="s">
        <v>132</v>
      </c>
      <c r="J60" s="88" t="s">
        <v>132</v>
      </c>
      <c r="K60" s="88">
        <f>IF('3h_SMNCC'!F$29="-","-",'3h_SMNCC'!F$29)</f>
        <v>0</v>
      </c>
      <c r="L60" s="88">
        <f>IF('3h_SMNCC'!G$29="-","-",'3h_SMNCC'!G$29)</f>
        <v>-0.18995176814939541</v>
      </c>
      <c r="M60" s="88">
        <f>IF('3h_SMNCC'!H$29="-","-",'3h_SMNCC'!H$29)</f>
        <v>2.3898674656215144</v>
      </c>
      <c r="N60" s="88">
        <f>IF('3h_SMNCC'!I$29="-","-",'3h_SMNCC'!I$29)</f>
        <v>2.4654635585146529</v>
      </c>
      <c r="O60" s="139"/>
      <c r="P60" s="88">
        <f>IF('3h_SMNCC'!K$29="-","-",'3h_SMNCC'!K$29)</f>
        <v>2.4654635585146529</v>
      </c>
      <c r="Q60" s="88">
        <f>IF('3h_SMNCC'!L$29="-","-",'3h_SMNCC'!L$29)</f>
        <v>4.8850955964817686</v>
      </c>
      <c r="R60" s="88">
        <f>IF('3h_SMNCC'!M$29="-","-",'3h_SMNCC'!M$29)</f>
        <v>4.7480163427765101</v>
      </c>
      <c r="S60" s="88">
        <f>IF('3h_SMNCC'!N$29="-","-",'3h_SMNCC'!N$29)</f>
        <v>7.093641997338695</v>
      </c>
      <c r="T60" s="88">
        <f>IF('3h_SMNCC'!O$29="-","-",'3h_SMNCC'!O$29)</f>
        <v>6.2155900817178944</v>
      </c>
      <c r="U60" s="88" t="str">
        <f>IF('3h_SMNCC'!P$29="-","-",'3h_SMNCC'!P$29)</f>
        <v>-</v>
      </c>
      <c r="V60" s="88" t="str">
        <f>IF('3h_SMNCC'!Q$29="-","-",'3h_SMNCC'!Q$29)</f>
        <v>-</v>
      </c>
      <c r="W60" s="88" t="str">
        <f>IF('3h_SMNCC'!R$29="-","-",'3h_SMNCC'!R$29)</f>
        <v>-</v>
      </c>
      <c r="X60" s="88" t="str">
        <f>IF('3h_SMNCC'!S$29="-","-",'3h_SMNCC'!S$29)</f>
        <v>-</v>
      </c>
      <c r="Y60" s="88" t="str">
        <f>IF('3h_SMNCC'!T$29="-","-",'3h_SMNCC'!T$29)</f>
        <v>-</v>
      </c>
      <c r="Z60" s="88" t="str">
        <f>IF('3h_SMNCC'!U$29="-","-",'3h_SMNCC'!U$29)</f>
        <v>-</v>
      </c>
      <c r="AA60" s="138"/>
    </row>
    <row r="61" spans="1:27" s="140" customFormat="1" ht="11.25">
      <c r="A61" s="137">
        <v>7</v>
      </c>
      <c r="B61" s="87" t="s">
        <v>168</v>
      </c>
      <c r="C61" s="87" t="s">
        <v>124</v>
      </c>
      <c r="D61" s="157" t="s">
        <v>95</v>
      </c>
      <c r="E61" s="136"/>
      <c r="F61" s="139"/>
      <c r="G61" s="88">
        <f>IF('3f_CPIH'!C$16="-","-",'3i_PPM'!$G$8*('3f_CPIH'!C$16/'3f_CPIH'!$G$16))</f>
        <v>23.857918590998043</v>
      </c>
      <c r="H61" s="88">
        <f>IF('3f_CPIH'!D$16="-","-",'3i_PPM'!$G$8*('3f_CPIH'!D$16/'3f_CPIH'!$G$16))</f>
        <v>23.905682191780819</v>
      </c>
      <c r="I61" s="88">
        <f>IF('3f_CPIH'!E$16="-","-",'3i_PPM'!$G$8*('3f_CPIH'!E$16/'3f_CPIH'!$G$16))</f>
        <v>23.977327592954992</v>
      </c>
      <c r="J61" s="88">
        <f>IF('3f_CPIH'!F$16="-","-",'3i_PPM'!$G$8*('3f_CPIH'!F$16/'3f_CPIH'!$G$16))</f>
        <v>24.120618395303325</v>
      </c>
      <c r="K61" s="88">
        <f>IF('3f_CPIH'!G$16="-","-",'3i_PPM'!$G$8*('3f_CPIH'!G$16/'3f_CPIH'!$G$16))</f>
        <v>24.4072</v>
      </c>
      <c r="L61" s="88">
        <f>IF('3f_CPIH'!H$16="-","-",'3i_PPM'!$G$8*('3f_CPIH'!H$16/'3f_CPIH'!$G$16))</f>
        <v>24.717663405088064</v>
      </c>
      <c r="M61" s="88">
        <f>IF('3f_CPIH'!I$16="-","-",'3i_PPM'!$G$8*('3f_CPIH'!I$16/'3f_CPIH'!$G$16))</f>
        <v>25.075890410958902</v>
      </c>
      <c r="N61" s="88">
        <f>IF('3f_CPIH'!J$16="-","-",'3i_PPM'!$G$8*('3f_CPIH'!J$16/'3f_CPIH'!$G$16))</f>
        <v>25.290826614481411</v>
      </c>
      <c r="O61" s="139"/>
      <c r="P61" s="88">
        <f>IF('3f_CPIH'!L$16="-","-",'3i_PPM'!$G$8*('3f_CPIH'!L$16/'3f_CPIH'!$G$16))</f>
        <v>25.290826614481411</v>
      </c>
      <c r="Q61" s="88">
        <f>IF('3f_CPIH'!M$16="-","-",'3i_PPM'!$G$8*('3f_CPIH'!M$16/'3f_CPIH'!$G$16))</f>
        <v>25.577408219178082</v>
      </c>
      <c r="R61" s="88">
        <f>IF('3f_CPIH'!N$16="-","-",'3i_PPM'!$G$8*('3f_CPIH'!N$16/'3f_CPIH'!$G$16))</f>
        <v>25.768462622309197</v>
      </c>
      <c r="S61" s="88">
        <f>IF('3f_CPIH'!O$16="-","-",'3i_PPM'!$G$8*('3f_CPIH'!O$16/'3f_CPIH'!$G$16))</f>
        <v>25.911753424657533</v>
      </c>
      <c r="T61" s="88">
        <f>IF('3f_CPIH'!P$16="-","-",'3i_PPM'!$G$8*('3f_CPIH'!P$16/'3f_CPIH'!$G$16))</f>
        <v>25.983398825831699</v>
      </c>
      <c r="U61" s="88" t="str">
        <f>IF('3f_CPIH'!Q$16="-","-",'3i_PPM'!$G$8*('3f_CPIH'!Q$16/'3f_CPIH'!$G$16))</f>
        <v>-</v>
      </c>
      <c r="V61" s="88" t="str">
        <f>IF('3f_CPIH'!R$16="-","-",'3i_PPM'!$G$8*('3f_CPIH'!R$16/'3f_CPIH'!$G$16))</f>
        <v>-</v>
      </c>
      <c r="W61" s="88" t="str">
        <f>IF('3f_CPIH'!S$16="-","-",'3i_PPM'!$G$8*('3f_CPIH'!S$16/'3f_CPIH'!$G$16))</f>
        <v>-</v>
      </c>
      <c r="X61" s="88" t="str">
        <f>IF('3f_CPIH'!T$16="-","-",'3i_PPM'!$G$8*('3f_CPIH'!T$16/'3f_CPIH'!$G$16))</f>
        <v>-</v>
      </c>
      <c r="Y61" s="88" t="str">
        <f>IF('3f_CPIH'!U$16="-","-",'3i_PPM'!$G$8*('3f_CPIH'!U$16/'3f_CPIH'!$G$16))</f>
        <v>-</v>
      </c>
      <c r="Z61" s="88" t="str">
        <f>IF('3f_CPIH'!V$16="-","-",'3i_PPM'!$G$8*('3f_CPIH'!V$16/'3f_CPIH'!$G$16))</f>
        <v>-</v>
      </c>
      <c r="AA61" s="138"/>
    </row>
    <row r="62" spans="1:27" s="140" customFormat="1" ht="11.25">
      <c r="A62" s="137">
        <v>9</v>
      </c>
      <c r="B62" s="87" t="s">
        <v>138</v>
      </c>
      <c r="C62" s="87" t="s">
        <v>222</v>
      </c>
      <c r="D62" s="157" t="s">
        <v>95</v>
      </c>
      <c r="E62" s="136"/>
      <c r="F62" s="139"/>
      <c r="G62" s="88">
        <f>IF(G55="-","-",SUM(G55:G61)*'3j_EBIT'!$E$8)</f>
        <v>9.2070768142043296</v>
      </c>
      <c r="H62" s="88">
        <f>IF(H55="-","-",SUM(H55:H61)*'3j_EBIT'!$E$8)</f>
        <v>8.8457343776396016</v>
      </c>
      <c r="I62" s="88">
        <f>IF(I55="-","-",SUM(I55:I61)*'3j_EBIT'!$E$8)</f>
        <v>9.2375905198828718</v>
      </c>
      <c r="J62" s="88">
        <f>IF(J55="-","-",SUM(J55:J61)*'3j_EBIT'!$E$8)</f>
        <v>9.0733054651142524</v>
      </c>
      <c r="K62" s="88">
        <f>IF(K55="-","-",SUM(K55:K61)*'3j_EBIT'!$E$8)</f>
        <v>9.7143943921505009</v>
      </c>
      <c r="L62" s="88">
        <f>IF(L55="-","-",SUM(L55:L61)*'3j_EBIT'!$E$8)</f>
        <v>9.6089114098822659</v>
      </c>
      <c r="M62" s="88">
        <f>IF(M55="-","-",SUM(M55:M61)*'3j_EBIT'!$E$8)</f>
        <v>10.481666149015577</v>
      </c>
      <c r="N62" s="88">
        <f>IF(N55="-","-",SUM(N55:N61)*'3j_EBIT'!$E$8)</f>
        <v>10.819717148619688</v>
      </c>
      <c r="O62" s="139"/>
      <c r="P62" s="88">
        <f>IF(P55="-","-",SUM(P55:P61)*'3j_EBIT'!$E$8)</f>
        <v>10.819717148619688</v>
      </c>
      <c r="Q62" s="88">
        <f>IF(Q55="-","-",SUM(Q55:Q61)*'3j_EBIT'!$E$8)</f>
        <v>11.927658837534731</v>
      </c>
      <c r="R62" s="88">
        <f>IF(R55="-","-",SUM(R55:R61)*'3j_EBIT'!$E$8)</f>
        <v>11.542206471857256</v>
      </c>
      <c r="S62" s="88">
        <f>IF(S55="-","-",SUM(S55:S61)*'3j_EBIT'!$E$8)</f>
        <v>11.485377266952474</v>
      </c>
      <c r="T62" s="88">
        <f>IF(T55="-","-",SUM(T55:T61)*'3j_EBIT'!$E$8)</f>
        <v>11.026124707226311</v>
      </c>
      <c r="U62" s="88" t="str">
        <f>IF(U55="-","-",SUM(U55:U61)*'3j_EBIT'!$E$8)</f>
        <v>-</v>
      </c>
      <c r="V62" s="88" t="str">
        <f>IF(V55="-","-",SUM(V55:V61)*'3j_EBIT'!$E$8)</f>
        <v>-</v>
      </c>
      <c r="W62" s="88" t="str">
        <f>IF(W55="-","-",SUM(W55:W61)*'3j_EBIT'!$E$8)</f>
        <v>-</v>
      </c>
      <c r="X62" s="88" t="str">
        <f>IF(X55="-","-",SUM(X55:X61)*'3j_EBIT'!$E$8)</f>
        <v>-</v>
      </c>
      <c r="Y62" s="88" t="str">
        <f>IF(Y55="-","-",SUM(Y55:Y61)*'3j_EBIT'!$E$8)</f>
        <v>-</v>
      </c>
      <c r="Z62" s="88" t="str">
        <f>IF(Z55="-","-",SUM(Z55:Z61)*'3j_EBIT'!$E$8)</f>
        <v>-</v>
      </c>
      <c r="AA62" s="138"/>
    </row>
    <row r="63" spans="1:27" s="140" customFormat="1" ht="11.25">
      <c r="A63" s="137">
        <v>10</v>
      </c>
      <c r="B63" s="151" t="s">
        <v>223</v>
      </c>
      <c r="C63" s="151" t="s">
        <v>224</v>
      </c>
      <c r="D63" s="157" t="s">
        <v>95</v>
      </c>
      <c r="E63" s="136"/>
      <c r="F63" s="139"/>
      <c r="G63" s="88">
        <f>IF(G55="-","-",SUM(G55:G57,G59:G62)*'3k_HAP'!$E$9)</f>
        <v>5.3649574200834476</v>
      </c>
      <c r="H63" s="88">
        <f>IF(H55="-","-",SUM(H55:H57,H59:H62)*'3k_HAP'!$E$9)</f>
        <v>5.075715341149043</v>
      </c>
      <c r="I63" s="88">
        <f>IF(I55="-","-",SUM(I55:I57,I59:I62)*'3k_HAP'!$E$9)</f>
        <v>5.1060784718954464</v>
      </c>
      <c r="J63" s="88">
        <f>IF(J55="-","-",SUM(J55:J57,J59:J62)*'3k_HAP'!$E$9)</f>
        <v>4.9876064640267916</v>
      </c>
      <c r="K63" s="88">
        <f>IF(K55="-","-",SUM(K55:K57,K59:K62)*'3k_HAP'!$E$9)</f>
        <v>5.5984565925465839</v>
      </c>
      <c r="L63" s="88">
        <f>IF(L55="-","-",SUM(L55:L57,L59:L62)*'3k_HAP'!$E$9)</f>
        <v>5.5042272842186115</v>
      </c>
      <c r="M63" s="88">
        <f>IF(M55="-","-",SUM(M55:M57,M59:M62)*'3k_HAP'!$E$9)</f>
        <v>6.1747486793212181</v>
      </c>
      <c r="N63" s="88">
        <f>IF(N55="-","-",SUM(N55:N57,N59:N62)*'3k_HAP'!$E$9)</f>
        <v>6.4410219557395312</v>
      </c>
      <c r="O63" s="139"/>
      <c r="P63" s="88">
        <f>IF(P55="-","-",SUM(P55:P57,P59:P62)*'3k_HAP'!$E$9)</f>
        <v>6.4410219557395312</v>
      </c>
      <c r="Q63" s="88">
        <f>IF(Q55="-","-",SUM(Q55:Q57,Q59:Q62)*'3k_HAP'!$E$9)</f>
        <v>7.2393654375305427</v>
      </c>
      <c r="R63" s="88">
        <f>IF(R55="-","-",SUM(R55:R57,R59:R62)*'3k_HAP'!$E$9)</f>
        <v>6.9166831502971391</v>
      </c>
      <c r="S63" s="88">
        <f>IF(S55="-","-",SUM(S55:S57,S59:S62)*'3k_HAP'!$E$9)</f>
        <v>6.9539797810819044</v>
      </c>
      <c r="T63" s="88">
        <f>IF(T55="-","-",SUM(T55:T57,T59:T62)*'3k_HAP'!$E$9)</f>
        <v>6.5483032539034784</v>
      </c>
      <c r="U63" s="88" t="str">
        <f>IF(U55="-","-",SUM(U55:U57,U59:U62)*'3k_HAP'!$E$9)</f>
        <v>-</v>
      </c>
      <c r="V63" s="88" t="str">
        <f>IF(V55="-","-",SUM(V55:V57,V59:V62)*'3k_HAP'!$E$9)</f>
        <v>-</v>
      </c>
      <c r="W63" s="88" t="str">
        <f>IF(W55="-","-",SUM(W55:W57,W59:W62)*'3k_HAP'!$E$9)</f>
        <v>-</v>
      </c>
      <c r="X63" s="88" t="str">
        <f>IF(X55="-","-",SUM(X55:X57,X59:X62)*'3k_HAP'!$E$9)</f>
        <v>-</v>
      </c>
      <c r="Y63" s="88" t="str">
        <f>IF(Y55="-","-",SUM(Y55:Y57,Y59:Y62)*'3k_HAP'!$E$9)</f>
        <v>-</v>
      </c>
      <c r="Z63" s="88" t="str">
        <f>IF(Z55="-","-",SUM(Z55:Z57,Z59:Z62)*'3k_HAP'!$E$9)</f>
        <v>-</v>
      </c>
      <c r="AA63" s="138"/>
    </row>
    <row r="64" spans="1:27" s="140" customFormat="1" ht="11.25">
      <c r="A64" s="137">
        <v>11</v>
      </c>
      <c r="B64" s="87" t="s">
        <v>225</v>
      </c>
      <c r="C64" s="87" t="str">
        <f>B64&amp;"_"&amp;D64</f>
        <v>Total_Midlands</v>
      </c>
      <c r="D64" s="157" t="s">
        <v>95</v>
      </c>
      <c r="E64" s="136"/>
      <c r="F64" s="139"/>
      <c r="G64" s="88">
        <f t="shared" ref="G64:N64" si="8">IF(G55="-","-",SUM(G55:G63))</f>
        <v>489.94774748316888</v>
      </c>
      <c r="H64" s="88">
        <f t="shared" si="8"/>
        <v>470.64049028258466</v>
      </c>
      <c r="I64" s="88">
        <f t="shared" si="8"/>
        <v>491.29485238102205</v>
      </c>
      <c r="J64" s="88">
        <f t="shared" si="8"/>
        <v>482.52980211471788</v>
      </c>
      <c r="K64" s="88">
        <f t="shared" si="8"/>
        <v>516.88216078181085</v>
      </c>
      <c r="L64" s="88">
        <f t="shared" si="8"/>
        <v>511.23619785778664</v>
      </c>
      <c r="M64" s="88">
        <f t="shared" si="8"/>
        <v>557.84116023393244</v>
      </c>
      <c r="N64" s="88">
        <f t="shared" si="8"/>
        <v>575.89958403515686</v>
      </c>
      <c r="O64" s="139"/>
      <c r="P64" s="88">
        <f t="shared" ref="P64:Z64" si="9">IF(P55="-","-",SUM(P55:P63))</f>
        <v>575.89958403515686</v>
      </c>
      <c r="Q64" s="88">
        <f t="shared" si="9"/>
        <v>635.01062389994809</v>
      </c>
      <c r="R64" s="88">
        <f t="shared" si="9"/>
        <v>614.40098337769223</v>
      </c>
      <c r="S64" s="88">
        <f t="shared" si="9"/>
        <v>611.44727045945911</v>
      </c>
      <c r="T64" s="88">
        <f t="shared" si="9"/>
        <v>586.87041656224039</v>
      </c>
      <c r="U64" s="88" t="str">
        <f t="shared" si="9"/>
        <v>-</v>
      </c>
      <c r="V64" s="88" t="str">
        <f t="shared" si="9"/>
        <v>-</v>
      </c>
      <c r="W64" s="88" t="str">
        <f t="shared" si="9"/>
        <v>-</v>
      </c>
      <c r="X64" s="88" t="str">
        <f t="shared" si="9"/>
        <v>-</v>
      </c>
      <c r="Y64" s="88" t="str">
        <f t="shared" si="9"/>
        <v>-</v>
      </c>
      <c r="Z64" s="88" t="str">
        <f t="shared" si="9"/>
        <v>-</v>
      </c>
      <c r="AA64" s="138"/>
    </row>
    <row r="65" spans="1:27" s="140" customFormat="1" ht="11.25">
      <c r="A65" s="137">
        <v>1</v>
      </c>
      <c r="B65" s="152" t="s">
        <v>155</v>
      </c>
      <c r="C65" s="152" t="s">
        <v>131</v>
      </c>
      <c r="D65" s="158" t="s">
        <v>85</v>
      </c>
      <c r="E65" s="154"/>
      <c r="F65" s="139"/>
      <c r="G65" s="155">
        <f>IF('3a_DF'!H18="-","-",'3a_DF'!H18)</f>
        <v>189.64587973832505</v>
      </c>
      <c r="H65" s="155">
        <f>'3a_DF'!I18</f>
        <v>169.88447895689592</v>
      </c>
      <c r="I65" s="155">
        <f>'3a_DF'!J18</f>
        <v>153.03150740563856</v>
      </c>
      <c r="J65" s="155">
        <f>'3a_DF'!K18</f>
        <v>145.42816241136751</v>
      </c>
      <c r="K65" s="155">
        <f>'3a_DF'!L18</f>
        <v>170.12681028413797</v>
      </c>
      <c r="L65" s="155">
        <f>'3a_DF'!M18</f>
        <v>163.53279314376493</v>
      </c>
      <c r="M65" s="155">
        <f>'3a_DF'!N18</f>
        <v>171.31098466799796</v>
      </c>
      <c r="N65" s="155">
        <f>'3a_DF'!O18</f>
        <v>190.61902590369556</v>
      </c>
      <c r="O65" s="139"/>
      <c r="P65" s="155">
        <f>'3a_DF'!Q18</f>
        <v>190.61902590369556</v>
      </c>
      <c r="Q65" s="155">
        <f>'3a_DF'!R18</f>
        <v>221.00726263088399</v>
      </c>
      <c r="R65" s="155">
        <f>'3a_DF'!S18</f>
        <v>197.25878268272322</v>
      </c>
      <c r="S65" s="155">
        <f>'3a_DF'!T18</f>
        <v>180.46473705907127</v>
      </c>
      <c r="T65" s="155">
        <f>'3a_DF'!U18</f>
        <v>151.05885388385178</v>
      </c>
      <c r="U65" s="155" t="str">
        <f>'3a_DF'!V18</f>
        <v>-</v>
      </c>
      <c r="V65" s="155" t="str">
        <f>'3a_DF'!W18</f>
        <v>-</v>
      </c>
      <c r="W65" s="155" t="str">
        <f>'3a_DF'!X18</f>
        <v>-</v>
      </c>
      <c r="X65" s="155" t="str">
        <f>'3a_DF'!Y18</f>
        <v>-</v>
      </c>
      <c r="Y65" s="155" t="str">
        <f>'3a_DF'!Z18</f>
        <v>-</v>
      </c>
      <c r="Z65" s="155" t="str">
        <f>'3a_DF'!AA18</f>
        <v>-</v>
      </c>
      <c r="AA65" s="138"/>
    </row>
    <row r="66" spans="1:27" s="140" customFormat="1" ht="11.25">
      <c r="A66" s="137">
        <v>2</v>
      </c>
      <c r="B66" s="152" t="s">
        <v>155</v>
      </c>
      <c r="C66" s="152" t="s">
        <v>133</v>
      </c>
      <c r="D66" s="158" t="s">
        <v>85</v>
      </c>
      <c r="E66" s="154"/>
      <c r="F66" s="139"/>
      <c r="G66" s="155">
        <f>IF('3b_CM'!G18="-","-",'3b_CM'!G18)</f>
        <v>5.6256662357449895E-2</v>
      </c>
      <c r="H66" s="155">
        <f>'3b_CM'!H18</f>
        <v>8.4384993536174846E-2</v>
      </c>
      <c r="I66" s="155">
        <f>'3b_CM'!I18</f>
        <v>0.26571917124428224</v>
      </c>
      <c r="J66" s="155">
        <f>'3b_CM'!J18</f>
        <v>0.2702231630110728</v>
      </c>
      <c r="K66" s="155">
        <f>'3b_CM'!K18</f>
        <v>3.4706905227218496</v>
      </c>
      <c r="L66" s="155">
        <f>'3b_CM'!L18</f>
        <v>3.3669205135705971</v>
      </c>
      <c r="M66" s="155">
        <f>'3b_CM'!M18</f>
        <v>11.48998299740572</v>
      </c>
      <c r="N66" s="155">
        <f>'3b_CM'!N18</f>
        <v>10.922704668645167</v>
      </c>
      <c r="O66" s="139"/>
      <c r="P66" s="155">
        <f>'3b_CM'!P18</f>
        <v>10.922704668645167</v>
      </c>
      <c r="Q66" s="155">
        <f>'3b_CM'!Q18</f>
        <v>14.558987946385416</v>
      </c>
      <c r="R66" s="155">
        <f>'3b_CM'!R18</f>
        <v>14.492465736914953</v>
      </c>
      <c r="S66" s="155">
        <f>'3b_CM'!S18</f>
        <v>17.181194828314531</v>
      </c>
      <c r="T66" s="155">
        <f>'3b_CM'!T18</f>
        <v>18.214025568489518</v>
      </c>
      <c r="U66" s="155" t="str">
        <f>'3b_CM'!U18</f>
        <v>-</v>
      </c>
      <c r="V66" s="155" t="str">
        <f>'3b_CM'!V18</f>
        <v>-</v>
      </c>
      <c r="W66" s="155" t="str">
        <f>'3b_CM'!W18</f>
        <v>-</v>
      </c>
      <c r="X66" s="155" t="str">
        <f>'3b_CM'!X18</f>
        <v>-</v>
      </c>
      <c r="Y66" s="155" t="str">
        <f>'3b_CM'!Y18</f>
        <v>-</v>
      </c>
      <c r="Z66" s="155" t="str">
        <f>'3b_CM'!Z18</f>
        <v>-</v>
      </c>
      <c r="AA66" s="138"/>
    </row>
    <row r="67" spans="1:27" s="140" customFormat="1" ht="11.25">
      <c r="A67" s="137">
        <v>3</v>
      </c>
      <c r="B67" s="152" t="s">
        <v>220</v>
      </c>
      <c r="C67" s="152" t="s">
        <v>134</v>
      </c>
      <c r="D67" s="158" t="s">
        <v>85</v>
      </c>
      <c r="E67" s="154"/>
      <c r="F67" s="139"/>
      <c r="G67" s="155">
        <f>IF('3c_PC'!G19="-","-",'3c_PC'!G19)</f>
        <v>68.691469332493085</v>
      </c>
      <c r="H67" s="155">
        <f>'3c_PC'!H19</f>
        <v>68.671366930085739</v>
      </c>
      <c r="I67" s="155">
        <f>'3c_PC'!I19</f>
        <v>86.613622845767168</v>
      </c>
      <c r="J67" s="155">
        <f>'3c_PC'!J19</f>
        <v>85.614164071455562</v>
      </c>
      <c r="K67" s="155">
        <f>'3c_PC'!K19</f>
        <v>97.877310062425408</v>
      </c>
      <c r="L67" s="155">
        <f>'3c_PC'!L19</f>
        <v>97.06546226748624</v>
      </c>
      <c r="M67" s="155">
        <f>'3c_PC'!M19</f>
        <v>118.16325327325271</v>
      </c>
      <c r="N67" s="155">
        <f>'3c_PC'!N19</f>
        <v>116.08964127940474</v>
      </c>
      <c r="O67" s="139"/>
      <c r="P67" s="155">
        <f>'3c_PC'!P19</f>
        <v>116.08964127940474</v>
      </c>
      <c r="Q67" s="155">
        <f>'3c_PC'!Q19</f>
        <v>129.62064120818005</v>
      </c>
      <c r="R67" s="155">
        <f>'3c_PC'!R19</f>
        <v>131.55771258692727</v>
      </c>
      <c r="S67" s="155">
        <f>'3c_PC'!S19</f>
        <v>143.2691911660786</v>
      </c>
      <c r="T67" s="155">
        <f>'3c_PC'!T19</f>
        <v>145.68440318623078</v>
      </c>
      <c r="U67" s="155" t="str">
        <f>'3c_PC'!U19</f>
        <v>-</v>
      </c>
      <c r="V67" s="155" t="str">
        <f>'3c_PC'!V19</f>
        <v>-</v>
      </c>
      <c r="W67" s="155" t="str">
        <f>'3c_PC'!W19</f>
        <v>-</v>
      </c>
      <c r="X67" s="155" t="str">
        <f>'3c_PC'!X19</f>
        <v>-</v>
      </c>
      <c r="Y67" s="155" t="str">
        <f>'3c_PC'!Y19</f>
        <v>-</v>
      </c>
      <c r="Z67" s="155" t="str">
        <f>'3c_PC'!Z19</f>
        <v>-</v>
      </c>
      <c r="AA67" s="138"/>
    </row>
    <row r="68" spans="1:27" s="140" customFormat="1" ht="11.25">
      <c r="A68" s="137">
        <v>4</v>
      </c>
      <c r="B68" s="152" t="s">
        <v>221</v>
      </c>
      <c r="C68" s="152" t="s">
        <v>135</v>
      </c>
      <c r="D68" s="158" t="s">
        <v>85</v>
      </c>
      <c r="E68" s="154"/>
      <c r="F68" s="139"/>
      <c r="G68" s="155">
        <f>IF('3d_NC-Elec'!H33="-","-",'3d_NC-Elec'!H33)</f>
        <v>129.24659664648567</v>
      </c>
      <c r="H68" s="155">
        <f>'3d_NC-Elec'!I33</f>
        <v>129.99016388228577</v>
      </c>
      <c r="I68" s="155">
        <f>'3d_NC-Elec'!J33</f>
        <v>144.63173392265401</v>
      </c>
      <c r="J68" s="155">
        <f>'3d_NC-Elec'!K33</f>
        <v>144.07247110285542</v>
      </c>
      <c r="K68" s="155">
        <f>'3d_NC-Elec'!L33</f>
        <v>133.80344450903061</v>
      </c>
      <c r="L68" s="155">
        <f>'3d_NC-Elec'!M33</f>
        <v>134.6948433906214</v>
      </c>
      <c r="M68" s="155">
        <f>'3d_NC-Elec'!N33</f>
        <v>125.52748304179777</v>
      </c>
      <c r="N68" s="155">
        <f>'3d_NC-Elec'!O33</f>
        <v>125.13757098098418</v>
      </c>
      <c r="O68" s="139"/>
      <c r="P68" s="155">
        <f>'3d_NC-Elec'!Q33</f>
        <v>125.13757098098418</v>
      </c>
      <c r="Q68" s="155">
        <f>'3d_NC-Elec'!R33</f>
        <v>132.64000379353573</v>
      </c>
      <c r="R68" s="155">
        <f>'3d_NC-Elec'!S33</f>
        <v>134.26488530239789</v>
      </c>
      <c r="S68" s="155">
        <f>'3d_NC-Elec'!T33</f>
        <v>138.11137129961392</v>
      </c>
      <c r="T68" s="155">
        <f>'3d_NC-Elec'!U33</f>
        <v>141.39593788625712</v>
      </c>
      <c r="U68" s="155" t="str">
        <f>'3d_NC-Elec'!V33</f>
        <v>-</v>
      </c>
      <c r="V68" s="155" t="str">
        <f>'3d_NC-Elec'!W33</f>
        <v>-</v>
      </c>
      <c r="W68" s="155" t="str">
        <f>'3d_NC-Elec'!X33</f>
        <v>-</v>
      </c>
      <c r="X68" s="155" t="str">
        <f>'3d_NC-Elec'!Y33</f>
        <v>-</v>
      </c>
      <c r="Y68" s="155" t="str">
        <f>'3d_NC-Elec'!Z33</f>
        <v>-</v>
      </c>
      <c r="Z68" s="155" t="str">
        <f>'3d_NC-Elec'!AA33</f>
        <v>-</v>
      </c>
      <c r="AA68" s="138"/>
    </row>
    <row r="69" spans="1:27" s="140" customFormat="1" ht="11.25">
      <c r="A69" s="137">
        <v>5</v>
      </c>
      <c r="B69" s="152" t="s">
        <v>168</v>
      </c>
      <c r="C69" s="152" t="s">
        <v>136</v>
      </c>
      <c r="D69" s="158" t="s">
        <v>85</v>
      </c>
      <c r="E69" s="154"/>
      <c r="F69" s="139"/>
      <c r="G69" s="155">
        <f>IF('3f_CPIH'!C$16="-","-",'3g_OC_'!$E$8*('3f_CPIH'!C$16/'3f_CPIH'!$G$16))</f>
        <v>76.502677103718199</v>
      </c>
      <c r="H69" s="155">
        <f>IF('3f_CPIH'!D$16="-","-",'3g_OC_'!$E$8*('3f_CPIH'!D$16/'3f_CPIH'!$G$16))</f>
        <v>76.655835616438353</v>
      </c>
      <c r="I69" s="155">
        <f>IF('3f_CPIH'!E$16="-","-",'3g_OC_'!$E$8*('3f_CPIH'!E$16/'3f_CPIH'!$G$16))</f>
        <v>76.885573385518597</v>
      </c>
      <c r="J69" s="155">
        <f>IF('3f_CPIH'!F$16="-","-",'3g_OC_'!$E$8*('3f_CPIH'!F$16/'3f_CPIH'!$G$16))</f>
        <v>77.345048923679059</v>
      </c>
      <c r="K69" s="155">
        <f>IF('3f_CPIH'!G$16="-","-",'3g_OC_'!$E$8*('3f_CPIH'!G$16/'3f_CPIH'!$G$16))</f>
        <v>78.263999999999996</v>
      </c>
      <c r="L69" s="155">
        <f>IF('3f_CPIH'!H$16="-","-",'3g_OC_'!$E$8*('3f_CPIH'!H$16/'3f_CPIH'!$G$16))</f>
        <v>79.259530332681024</v>
      </c>
      <c r="M69" s="155">
        <f>IF('3f_CPIH'!I$16="-","-",'3g_OC_'!$E$8*('3f_CPIH'!I$16/'3f_CPIH'!$G$16))</f>
        <v>80.408219178082177</v>
      </c>
      <c r="N69" s="155">
        <f>IF('3f_CPIH'!J$16="-","-",'3g_OC_'!$E$8*('3f_CPIH'!J$16/'3f_CPIH'!$G$16))</f>
        <v>81.097432485322898</v>
      </c>
      <c r="O69" s="139"/>
      <c r="P69" s="155">
        <f>IF('3f_CPIH'!L$16="-","-",'3g_OC_'!$E$8*('3f_CPIH'!L$16/'3f_CPIH'!$G$16))</f>
        <v>81.097432485322898</v>
      </c>
      <c r="Q69" s="155">
        <f>IF('3f_CPIH'!M$16="-","-",'3g_OC_'!$E$8*('3f_CPIH'!M$16/'3f_CPIH'!$G$16))</f>
        <v>82.016383561643835</v>
      </c>
      <c r="R69" s="155">
        <f>IF('3f_CPIH'!N$16="-","-",'3g_OC_'!$E$8*('3f_CPIH'!N$16/'3f_CPIH'!$G$16))</f>
        <v>82.62901761252445</v>
      </c>
      <c r="S69" s="155">
        <f>IF('3f_CPIH'!O$16="-","-",'3g_OC_'!$E$8*('3f_CPIH'!O$16/'3f_CPIH'!$G$16))</f>
        <v>83.088493150684926</v>
      </c>
      <c r="T69" s="155">
        <f>IF('3f_CPIH'!P$16="-","-",'3g_OC_'!$E$8*('3f_CPIH'!P$16/'3f_CPIH'!$G$16))</f>
        <v>83.318230919765156</v>
      </c>
      <c r="U69" s="155" t="str">
        <f>IF('3f_CPIH'!Q$16="-","-",'3g_OC_'!$E$8*('3f_CPIH'!Q$16/'3f_CPIH'!$G$16))</f>
        <v>-</v>
      </c>
      <c r="V69" s="155" t="str">
        <f>IF('3f_CPIH'!R$16="-","-",'3g_OC_'!$E$8*('3f_CPIH'!R$16/'3f_CPIH'!$G$16))</f>
        <v>-</v>
      </c>
      <c r="W69" s="155" t="str">
        <f>IF('3f_CPIH'!S$16="-","-",'3g_OC_'!$E$8*('3f_CPIH'!S$16/'3f_CPIH'!$G$16))</f>
        <v>-</v>
      </c>
      <c r="X69" s="155" t="str">
        <f>IF('3f_CPIH'!T$16="-","-",'3g_OC_'!$E$8*('3f_CPIH'!T$16/'3f_CPIH'!$G$16))</f>
        <v>-</v>
      </c>
      <c r="Y69" s="155" t="str">
        <f>IF('3f_CPIH'!U$16="-","-",'3g_OC_'!$E$8*('3f_CPIH'!U$16/'3f_CPIH'!$G$16))</f>
        <v>-</v>
      </c>
      <c r="Z69" s="155" t="str">
        <f>IF('3f_CPIH'!V$16="-","-",'3g_OC_'!$E$8*('3f_CPIH'!V$16/'3f_CPIH'!$G$16))</f>
        <v>-</v>
      </c>
      <c r="AA69" s="138"/>
    </row>
    <row r="70" spans="1:27" s="140" customFormat="1" ht="11.25">
      <c r="A70" s="137">
        <v>6</v>
      </c>
      <c r="B70" s="152" t="s">
        <v>168</v>
      </c>
      <c r="C70" s="152" t="s">
        <v>137</v>
      </c>
      <c r="D70" s="158" t="s">
        <v>85</v>
      </c>
      <c r="E70" s="154"/>
      <c r="F70" s="139"/>
      <c r="G70" s="155" t="s">
        <v>132</v>
      </c>
      <c r="H70" s="155" t="s">
        <v>132</v>
      </c>
      <c r="I70" s="155" t="s">
        <v>132</v>
      </c>
      <c r="J70" s="155" t="s">
        <v>132</v>
      </c>
      <c r="K70" s="155">
        <f>IF('3h_SMNCC'!F$29="-","-",'3h_SMNCC'!F$29)</f>
        <v>0</v>
      </c>
      <c r="L70" s="155">
        <f>IF('3h_SMNCC'!G$29="-","-",'3h_SMNCC'!G$29)</f>
        <v>-0.18995176814939541</v>
      </c>
      <c r="M70" s="155">
        <f>IF('3h_SMNCC'!H$29="-","-",'3h_SMNCC'!H$29)</f>
        <v>2.3898674656215144</v>
      </c>
      <c r="N70" s="155">
        <f>IF('3h_SMNCC'!I$29="-","-",'3h_SMNCC'!I$29)</f>
        <v>2.4654635585146529</v>
      </c>
      <c r="O70" s="139"/>
      <c r="P70" s="155">
        <f>IF('3h_SMNCC'!K$29="-","-",'3h_SMNCC'!K$29)</f>
        <v>2.4654635585146529</v>
      </c>
      <c r="Q70" s="155">
        <f>IF('3h_SMNCC'!L$29="-","-",'3h_SMNCC'!L$29)</f>
        <v>4.8850955964817686</v>
      </c>
      <c r="R70" s="155">
        <f>IF('3h_SMNCC'!M$29="-","-",'3h_SMNCC'!M$29)</f>
        <v>4.7480163427765101</v>
      </c>
      <c r="S70" s="155">
        <f>IF('3h_SMNCC'!N$29="-","-",'3h_SMNCC'!N$29)</f>
        <v>7.093641997338695</v>
      </c>
      <c r="T70" s="155">
        <f>IF('3h_SMNCC'!O$29="-","-",'3h_SMNCC'!O$29)</f>
        <v>6.2155900817178944</v>
      </c>
      <c r="U70" s="155" t="str">
        <f>IF('3h_SMNCC'!P$29="-","-",'3h_SMNCC'!P$29)</f>
        <v>-</v>
      </c>
      <c r="V70" s="155" t="str">
        <f>IF('3h_SMNCC'!Q$29="-","-",'3h_SMNCC'!Q$29)</f>
        <v>-</v>
      </c>
      <c r="W70" s="155" t="str">
        <f>IF('3h_SMNCC'!R$29="-","-",'3h_SMNCC'!R$29)</f>
        <v>-</v>
      </c>
      <c r="X70" s="155" t="str">
        <f>IF('3h_SMNCC'!S$29="-","-",'3h_SMNCC'!S$29)</f>
        <v>-</v>
      </c>
      <c r="Y70" s="155" t="str">
        <f>IF('3h_SMNCC'!T$29="-","-",'3h_SMNCC'!T$29)</f>
        <v>-</v>
      </c>
      <c r="Z70" s="155" t="str">
        <f>IF('3h_SMNCC'!U$29="-","-",'3h_SMNCC'!U$29)</f>
        <v>-</v>
      </c>
      <c r="AA70" s="138"/>
    </row>
    <row r="71" spans="1:27" s="140" customFormat="1" ht="11.25">
      <c r="A71" s="137">
        <v>7</v>
      </c>
      <c r="B71" s="152" t="s">
        <v>168</v>
      </c>
      <c r="C71" s="152" t="s">
        <v>124</v>
      </c>
      <c r="D71" s="158" t="s">
        <v>85</v>
      </c>
      <c r="E71" s="154"/>
      <c r="F71" s="139"/>
      <c r="G71" s="155">
        <f>IF('3f_CPIH'!C$16="-","-",'3i_PPM'!$G$8*('3f_CPIH'!C$16/'3f_CPIH'!$G$16))</f>
        <v>23.857918590998043</v>
      </c>
      <c r="H71" s="155">
        <f>IF('3f_CPIH'!D$16="-","-",'3i_PPM'!$G$8*('3f_CPIH'!D$16/'3f_CPIH'!$G$16))</f>
        <v>23.905682191780819</v>
      </c>
      <c r="I71" s="155">
        <f>IF('3f_CPIH'!E$16="-","-",'3i_PPM'!$G$8*('3f_CPIH'!E$16/'3f_CPIH'!$G$16))</f>
        <v>23.977327592954992</v>
      </c>
      <c r="J71" s="155">
        <f>IF('3f_CPIH'!F$16="-","-",'3i_PPM'!$G$8*('3f_CPIH'!F$16/'3f_CPIH'!$G$16))</f>
        <v>24.120618395303325</v>
      </c>
      <c r="K71" s="155">
        <f>IF('3f_CPIH'!G$16="-","-",'3i_PPM'!$G$8*('3f_CPIH'!G$16/'3f_CPIH'!$G$16))</f>
        <v>24.4072</v>
      </c>
      <c r="L71" s="155">
        <f>IF('3f_CPIH'!H$16="-","-",'3i_PPM'!$G$8*('3f_CPIH'!H$16/'3f_CPIH'!$G$16))</f>
        <v>24.717663405088064</v>
      </c>
      <c r="M71" s="155">
        <f>IF('3f_CPIH'!I$16="-","-",'3i_PPM'!$G$8*('3f_CPIH'!I$16/'3f_CPIH'!$G$16))</f>
        <v>25.075890410958902</v>
      </c>
      <c r="N71" s="155">
        <f>IF('3f_CPIH'!J$16="-","-",'3i_PPM'!$G$8*('3f_CPIH'!J$16/'3f_CPIH'!$G$16))</f>
        <v>25.290826614481411</v>
      </c>
      <c r="O71" s="139"/>
      <c r="P71" s="155">
        <f>IF('3f_CPIH'!L$16="-","-",'3i_PPM'!$G$8*('3f_CPIH'!L$16/'3f_CPIH'!$G$16))</f>
        <v>25.290826614481411</v>
      </c>
      <c r="Q71" s="155">
        <f>IF('3f_CPIH'!M$16="-","-",'3i_PPM'!$G$8*('3f_CPIH'!M$16/'3f_CPIH'!$G$16))</f>
        <v>25.577408219178082</v>
      </c>
      <c r="R71" s="155">
        <f>IF('3f_CPIH'!N$16="-","-",'3i_PPM'!$G$8*('3f_CPIH'!N$16/'3f_CPIH'!$G$16))</f>
        <v>25.768462622309197</v>
      </c>
      <c r="S71" s="155">
        <f>IF('3f_CPIH'!O$16="-","-",'3i_PPM'!$G$8*('3f_CPIH'!O$16/'3f_CPIH'!$G$16))</f>
        <v>25.911753424657533</v>
      </c>
      <c r="T71" s="155">
        <f>IF('3f_CPIH'!P$16="-","-",'3i_PPM'!$G$8*('3f_CPIH'!P$16/'3f_CPIH'!$G$16))</f>
        <v>25.983398825831699</v>
      </c>
      <c r="U71" s="155" t="str">
        <f>IF('3f_CPIH'!Q$16="-","-",'3i_PPM'!$G$8*('3f_CPIH'!Q$16/'3f_CPIH'!$G$16))</f>
        <v>-</v>
      </c>
      <c r="V71" s="155" t="str">
        <f>IF('3f_CPIH'!R$16="-","-",'3i_PPM'!$G$8*('3f_CPIH'!R$16/'3f_CPIH'!$G$16))</f>
        <v>-</v>
      </c>
      <c r="W71" s="155" t="str">
        <f>IF('3f_CPIH'!S$16="-","-",'3i_PPM'!$G$8*('3f_CPIH'!S$16/'3f_CPIH'!$G$16))</f>
        <v>-</v>
      </c>
      <c r="X71" s="155" t="str">
        <f>IF('3f_CPIH'!T$16="-","-",'3i_PPM'!$G$8*('3f_CPIH'!T$16/'3f_CPIH'!$G$16))</f>
        <v>-</v>
      </c>
      <c r="Y71" s="155" t="str">
        <f>IF('3f_CPIH'!U$16="-","-",'3i_PPM'!$G$8*('3f_CPIH'!U$16/'3f_CPIH'!$G$16))</f>
        <v>-</v>
      </c>
      <c r="Z71" s="155" t="str">
        <f>IF('3f_CPIH'!V$16="-","-",'3i_PPM'!$G$8*('3f_CPIH'!V$16/'3f_CPIH'!$G$16))</f>
        <v>-</v>
      </c>
      <c r="AA71" s="138"/>
    </row>
    <row r="72" spans="1:27" s="140" customFormat="1" ht="11.25">
      <c r="A72" s="137">
        <v>9</v>
      </c>
      <c r="B72" s="152" t="s">
        <v>138</v>
      </c>
      <c r="C72" s="152" t="s">
        <v>222</v>
      </c>
      <c r="D72" s="158" t="s">
        <v>85</v>
      </c>
      <c r="E72" s="154"/>
      <c r="F72" s="139"/>
      <c r="G72" s="155">
        <f>IF(G65="-","-",SUM(G65:G71)*'3j_EBIT'!$E$8)</f>
        <v>9.4515994571045443</v>
      </c>
      <c r="H72" s="155">
        <f>IF(H65="-","-",SUM(H65:H71)*'3j_EBIT'!$E$8)</f>
        <v>9.0873089626755696</v>
      </c>
      <c r="I72" s="155">
        <f>IF(I65="-","-",SUM(I65:I71)*'3j_EBIT'!$E$8)</f>
        <v>9.4013334203829242</v>
      </c>
      <c r="J72" s="155">
        <f>IF(J65="-","-",SUM(J65:J71)*'3j_EBIT'!$E$8)</f>
        <v>9.2356441264946714</v>
      </c>
      <c r="K72" s="155">
        <f>IF(K65="-","-",SUM(K65:K71)*'3j_EBIT'!$E$8)</f>
        <v>9.8379650517672204</v>
      </c>
      <c r="L72" s="155">
        <f>IF(L65="-","-",SUM(L65:L71)*'3j_EBIT'!$E$8)</f>
        <v>9.731398556569097</v>
      </c>
      <c r="M72" s="155">
        <f>IF(M65="-","-",SUM(M65:M71)*'3j_EBIT'!$E$8)</f>
        <v>10.34959451028814</v>
      </c>
      <c r="N72" s="155">
        <f>IF(N65="-","-",SUM(N65:N71)*'3j_EBIT'!$E$8)</f>
        <v>10.683827785230628</v>
      </c>
      <c r="O72" s="139"/>
      <c r="P72" s="155">
        <f>IF(P65="-","-",SUM(P65:P71)*'3j_EBIT'!$E$8)</f>
        <v>10.683827785230628</v>
      </c>
      <c r="Q72" s="155">
        <f>IF(Q65="-","-",SUM(Q65:Q71)*'3j_EBIT'!$E$8)</f>
        <v>11.820402404297401</v>
      </c>
      <c r="R72" s="155">
        <f>IF(R65="-","-",SUM(R65:R71)*'3j_EBIT'!$E$8)</f>
        <v>11.441052233027158</v>
      </c>
      <c r="S72" s="155">
        <f>IF(S65="-","-",SUM(S65:S71)*'3j_EBIT'!$E$8)</f>
        <v>11.526291576506109</v>
      </c>
      <c r="T72" s="155">
        <f>IF(T65="-","-",SUM(T65:T71)*'3j_EBIT'!$E$8)</f>
        <v>11.075986688740324</v>
      </c>
      <c r="U72" s="155" t="str">
        <f>IF(U65="-","-",SUM(U65:U71)*'3j_EBIT'!$E$8)</f>
        <v>-</v>
      </c>
      <c r="V72" s="155" t="str">
        <f>IF(V65="-","-",SUM(V65:V71)*'3j_EBIT'!$E$8)</f>
        <v>-</v>
      </c>
      <c r="W72" s="155" t="str">
        <f>IF(W65="-","-",SUM(W65:W71)*'3j_EBIT'!$E$8)</f>
        <v>-</v>
      </c>
      <c r="X72" s="155" t="str">
        <f>IF(X65="-","-",SUM(X65:X71)*'3j_EBIT'!$E$8)</f>
        <v>-</v>
      </c>
      <c r="Y72" s="155" t="str">
        <f>IF(Y65="-","-",SUM(Y65:Y71)*'3j_EBIT'!$E$8)</f>
        <v>-</v>
      </c>
      <c r="Z72" s="155" t="str">
        <f>IF(Z65="-","-",SUM(Z65:Z71)*'3j_EBIT'!$E$8)</f>
        <v>-</v>
      </c>
      <c r="AA72" s="138"/>
    </row>
    <row r="73" spans="1:27" s="140" customFormat="1" ht="12.5" customHeight="1">
      <c r="A73" s="137">
        <v>10</v>
      </c>
      <c r="B73" s="156" t="s">
        <v>223</v>
      </c>
      <c r="C73" s="156" t="s">
        <v>224</v>
      </c>
      <c r="D73" s="158" t="s">
        <v>85</v>
      </c>
      <c r="E73" s="154"/>
      <c r="F73" s="139"/>
      <c r="G73" s="155">
        <f>IF(G65="-","-",SUM(G65:G67,G69:G72)*'3k_HAP'!$E$9)</f>
        <v>5.3909011307572321</v>
      </c>
      <c r="H73" s="155">
        <f>IF(H65="-","-",SUM(H65:H67,H69:H72)*'3k_HAP'!$E$9)</f>
        <v>5.0993000930743326</v>
      </c>
      <c r="I73" s="155">
        <f>IF(I65="-","-",SUM(I65:I67,I69:I72)*'3k_HAP'!$E$9)</f>
        <v>5.1269134022306764</v>
      </c>
      <c r="J73" s="155">
        <f>IF(J65="-","-",SUM(J65:J67,J69:J72)*'3k_HAP'!$E$9)</f>
        <v>5.007424940237887</v>
      </c>
      <c r="K73" s="155">
        <f>IF(K65="-","-",SUM(K65:K67,K69:K72)*'3k_HAP'!$E$9)</f>
        <v>5.6219093914601288</v>
      </c>
      <c r="L73" s="155">
        <f>IF(L65="-","-",SUM(L65:L67,L69:L72)*'3k_HAP'!$E$9)</f>
        <v>5.5267405566592451</v>
      </c>
      <c r="M73" s="155">
        <f>IF(M65="-","-",SUM(M65:M67,M69:M72)*'3k_HAP'!$E$9)</f>
        <v>6.1373284700453103</v>
      </c>
      <c r="N73" s="155">
        <f>IF(N65="-","-",SUM(N65:N67,N69:N72)*'3k_HAP'!$E$9)</f>
        <v>6.4005901913254153</v>
      </c>
      <c r="O73" s="139"/>
      <c r="P73" s="155">
        <f>IF(P65="-","-",SUM(P65:P67,P69:P72)*'3k_HAP'!$E$9)</f>
        <v>6.4005901913254153</v>
      </c>
      <c r="Q73" s="155">
        <f>IF(Q65="-","-",SUM(Q65:Q67,Q69:Q72)*'3k_HAP'!$E$9)</f>
        <v>7.1665671843231866</v>
      </c>
      <c r="R73" s="155">
        <f>IF(R65="-","-",SUM(R65:R67,R69:R72)*'3k_HAP'!$E$9)</f>
        <v>6.8504581592336651</v>
      </c>
      <c r="S73" s="155">
        <f>IF(S65="-","-",SUM(S65:S67,S69:S72)*'3k_HAP'!$E$9)</f>
        <v>6.8598253741900228</v>
      </c>
      <c r="T73" s="155">
        <f>IF(T65="-","-",SUM(T65:T67,T69:T72)*'3k_HAP'!$E$9)</f>
        <v>6.4647407117128965</v>
      </c>
      <c r="U73" s="155" t="str">
        <f>IF(U65="-","-",SUM(U65:U67,U69:U72)*'3k_HAP'!$E$9)</f>
        <v>-</v>
      </c>
      <c r="V73" s="155" t="str">
        <f>IF(V65="-","-",SUM(V65:V67,V69:V72)*'3k_HAP'!$E$9)</f>
        <v>-</v>
      </c>
      <c r="W73" s="155" t="str">
        <f>IF(W65="-","-",SUM(W65:W67,W69:W72)*'3k_HAP'!$E$9)</f>
        <v>-</v>
      </c>
      <c r="X73" s="155" t="str">
        <f>IF(X65="-","-",SUM(X65:X67,X69:X72)*'3k_HAP'!$E$9)</f>
        <v>-</v>
      </c>
      <c r="Y73" s="155" t="str">
        <f>IF(Y65="-","-",SUM(Y65:Y67,Y69:Y72)*'3k_HAP'!$E$9)</f>
        <v>-</v>
      </c>
      <c r="Z73" s="155" t="str">
        <f>IF(Z65="-","-",SUM(Z65:Z67,Z69:Z72)*'3k_HAP'!$E$9)</f>
        <v>-</v>
      </c>
      <c r="AA73" s="138"/>
    </row>
    <row r="74" spans="1:27" s="140" customFormat="1" ht="11.25">
      <c r="A74" s="137">
        <v>11</v>
      </c>
      <c r="B74" s="152" t="s">
        <v>225</v>
      </c>
      <c r="C74" s="152" t="str">
        <f>B74&amp;"_"&amp;D74</f>
        <v>Total_Northern</v>
      </c>
      <c r="D74" s="158" t="s">
        <v>85</v>
      </c>
      <c r="E74" s="154"/>
      <c r="F74" s="139"/>
      <c r="G74" s="155">
        <f t="shared" ref="G74:N74" si="10">IF(G65="-","-",SUM(G65:G73))</f>
        <v>502.84329866223931</v>
      </c>
      <c r="H74" s="155">
        <f t="shared" si="10"/>
        <v>483.37852162677268</v>
      </c>
      <c r="I74" s="155">
        <f t="shared" si="10"/>
        <v>499.93373114639121</v>
      </c>
      <c r="J74" s="155">
        <f t="shared" si="10"/>
        <v>491.0937571344046</v>
      </c>
      <c r="K74" s="155">
        <f t="shared" si="10"/>
        <v>523.40932982154311</v>
      </c>
      <c r="L74" s="155">
        <f t="shared" si="10"/>
        <v>517.70540039829109</v>
      </c>
      <c r="M74" s="155">
        <f t="shared" si="10"/>
        <v>550.8526040154502</v>
      </c>
      <c r="N74" s="155">
        <f t="shared" si="10"/>
        <v>568.70708346760455</v>
      </c>
      <c r="O74" s="139"/>
      <c r="P74" s="155">
        <f t="shared" ref="P74:Z74" si="11">IF(P65="-","-",SUM(P65:P73))</f>
        <v>568.70708346760455</v>
      </c>
      <c r="Q74" s="155">
        <f t="shared" si="11"/>
        <v>629.29275254490938</v>
      </c>
      <c r="R74" s="155">
        <f t="shared" si="11"/>
        <v>609.01085327883436</v>
      </c>
      <c r="S74" s="155">
        <f t="shared" si="11"/>
        <v>613.50649987645556</v>
      </c>
      <c r="T74" s="155">
        <f t="shared" si="11"/>
        <v>589.41116775259718</v>
      </c>
      <c r="U74" s="155" t="str">
        <f t="shared" si="11"/>
        <v>-</v>
      </c>
      <c r="V74" s="155" t="str">
        <f t="shared" si="11"/>
        <v>-</v>
      </c>
      <c r="W74" s="155" t="str">
        <f t="shared" si="11"/>
        <v>-</v>
      </c>
      <c r="X74" s="155" t="str">
        <f t="shared" si="11"/>
        <v>-</v>
      </c>
      <c r="Y74" s="155" t="str">
        <f t="shared" si="11"/>
        <v>-</v>
      </c>
      <c r="Z74" s="155" t="str">
        <f t="shared" si="11"/>
        <v>-</v>
      </c>
      <c r="AA74" s="138"/>
    </row>
    <row r="75" spans="1:27" s="140" customFormat="1" ht="11.25">
      <c r="A75" s="137">
        <v>1</v>
      </c>
      <c r="B75" s="87" t="s">
        <v>155</v>
      </c>
      <c r="C75" s="87" t="s">
        <v>131</v>
      </c>
      <c r="D75" s="157" t="s">
        <v>84</v>
      </c>
      <c r="E75" s="136"/>
      <c r="F75" s="139"/>
      <c r="G75" s="88">
        <f>IF('3a_DF'!H19="-","-",'3a_DF'!H19)</f>
        <v>190.52852232458511</v>
      </c>
      <c r="H75" s="88">
        <f>'3a_DF'!I19</f>
        <v>170.67514878889466</v>
      </c>
      <c r="I75" s="88">
        <f>'3a_DF'!J19</f>
        <v>153.74374078324823</v>
      </c>
      <c r="J75" s="88">
        <f>'3a_DF'!K19</f>
        <v>146.10500859206456</v>
      </c>
      <c r="K75" s="88">
        <f>'3a_DF'!L19</f>
        <v>170.91860796531387</v>
      </c>
      <c r="L75" s="88">
        <f>'3a_DF'!M19</f>
        <v>164.29390120304842</v>
      </c>
      <c r="M75" s="88">
        <f>'3a_DF'!N19</f>
        <v>174.21769516624019</v>
      </c>
      <c r="N75" s="88">
        <f>'3a_DF'!O19</f>
        <v>193.85334461847489</v>
      </c>
      <c r="O75" s="139"/>
      <c r="P75" s="88">
        <f>'3a_DF'!Q19</f>
        <v>193.85334461847489</v>
      </c>
      <c r="Q75" s="88">
        <f>'3a_DF'!R19</f>
        <v>226.01322976441469</v>
      </c>
      <c r="R75" s="88">
        <f>'3a_DF'!S19</f>
        <v>201.72940985350638</v>
      </c>
      <c r="S75" s="88">
        <f>'3a_DF'!T19</f>
        <v>184.18509410627877</v>
      </c>
      <c r="T75" s="88">
        <f>'3a_DF'!U19</f>
        <v>154.17558280250668</v>
      </c>
      <c r="U75" s="88" t="str">
        <f>'3a_DF'!V19</f>
        <v>-</v>
      </c>
      <c r="V75" s="88" t="str">
        <f>'3a_DF'!W19</f>
        <v>-</v>
      </c>
      <c r="W75" s="88" t="str">
        <f>'3a_DF'!X19</f>
        <v>-</v>
      </c>
      <c r="X75" s="88" t="str">
        <f>'3a_DF'!Y19</f>
        <v>-</v>
      </c>
      <c r="Y75" s="88" t="str">
        <f>'3a_DF'!Z19</f>
        <v>-</v>
      </c>
      <c r="Z75" s="88" t="str">
        <f>'3a_DF'!AA19</f>
        <v>-</v>
      </c>
      <c r="AA75" s="138"/>
    </row>
    <row r="76" spans="1:27" s="140" customFormat="1" ht="11.25">
      <c r="A76" s="137">
        <v>2</v>
      </c>
      <c r="B76" s="87" t="s">
        <v>155</v>
      </c>
      <c r="C76" s="87" t="s">
        <v>133</v>
      </c>
      <c r="D76" s="157" t="s">
        <v>84</v>
      </c>
      <c r="E76" s="136"/>
      <c r="F76" s="139"/>
      <c r="G76" s="88">
        <f>IF('3b_CM'!G19="-","-",'3b_CM'!G19)</f>
        <v>5.643104482248941E-2</v>
      </c>
      <c r="H76" s="88">
        <f>'3b_CM'!H19</f>
        <v>8.4646567233734107E-2</v>
      </c>
      <c r="I76" s="88">
        <f>'3b_CM'!I19</f>
        <v>0.26654283838250331</v>
      </c>
      <c r="J76" s="88">
        <f>'3b_CM'!J19</f>
        <v>0.27106079146789858</v>
      </c>
      <c r="K76" s="88">
        <f>'3b_CM'!K19</f>
        <v>3.4814488497071223</v>
      </c>
      <c r="L76" s="88">
        <f>'3b_CM'!L19</f>
        <v>3.3773571778543388</v>
      </c>
      <c r="M76" s="88">
        <f>'3b_CM'!M19</f>
        <v>11.713543315665916</v>
      </c>
      <c r="N76" s="88">
        <f>'3b_CM'!N19</f>
        <v>11.135227466332141</v>
      </c>
      <c r="O76" s="139"/>
      <c r="P76" s="88">
        <f>'3b_CM'!P19</f>
        <v>11.135227466332141</v>
      </c>
      <c r="Q76" s="88">
        <f>'3b_CM'!Q19</f>
        <v>14.908847907513994</v>
      </c>
      <c r="R76" s="88">
        <f>'3b_CM'!R19</f>
        <v>14.840341561805861</v>
      </c>
      <c r="S76" s="88">
        <f>'3b_CM'!S19</f>
        <v>17.65520814469221</v>
      </c>
      <c r="T76" s="88">
        <f>'3b_CM'!T19</f>
        <v>18.715390910050182</v>
      </c>
      <c r="U76" s="88" t="str">
        <f>'3b_CM'!U19</f>
        <v>-</v>
      </c>
      <c r="V76" s="88" t="str">
        <f>'3b_CM'!V19</f>
        <v>-</v>
      </c>
      <c r="W76" s="88" t="str">
        <f>'3b_CM'!W19</f>
        <v>-</v>
      </c>
      <c r="X76" s="88" t="str">
        <f>'3b_CM'!X19</f>
        <v>-</v>
      </c>
      <c r="Y76" s="88" t="str">
        <f>'3b_CM'!Y19</f>
        <v>-</v>
      </c>
      <c r="Z76" s="88" t="str">
        <f>'3b_CM'!Z19</f>
        <v>-</v>
      </c>
      <c r="AA76" s="138"/>
    </row>
    <row r="77" spans="1:27" s="140" customFormat="1" ht="11.25">
      <c r="A77" s="137">
        <v>3</v>
      </c>
      <c r="B77" s="87" t="s">
        <v>220</v>
      </c>
      <c r="C77" s="87" t="s">
        <v>134</v>
      </c>
      <c r="D77" s="157" t="s">
        <v>84</v>
      </c>
      <c r="E77" s="136"/>
      <c r="F77" s="139"/>
      <c r="G77" s="88">
        <f>IF('3c_PC'!G20="-","-",'3c_PC'!G20)</f>
        <v>68.695530607737979</v>
      </c>
      <c r="H77" s="88">
        <f>'3c_PC'!H20</f>
        <v>68.675373133833617</v>
      </c>
      <c r="I77" s="88">
        <f>'3c_PC'!I20</f>
        <v>86.631082482246995</v>
      </c>
      <c r="J77" s="88">
        <f>'3c_PC'!J20</f>
        <v>85.627481433975092</v>
      </c>
      <c r="K77" s="88">
        <f>'3c_PC'!K20</f>
        <v>97.922728265618431</v>
      </c>
      <c r="L77" s="88">
        <f>'3c_PC'!L20</f>
        <v>97.105569267855799</v>
      </c>
      <c r="M77" s="88">
        <f>'3c_PC'!M20</f>
        <v>118.42842982944278</v>
      </c>
      <c r="N77" s="88">
        <f>'3c_PC'!N20</f>
        <v>116.31870460793152</v>
      </c>
      <c r="O77" s="139"/>
      <c r="P77" s="88">
        <f>'3c_PC'!P20</f>
        <v>116.31870460793152</v>
      </c>
      <c r="Q77" s="88">
        <f>'3c_PC'!Q20</f>
        <v>130.07256983289048</v>
      </c>
      <c r="R77" s="88">
        <f>'3c_PC'!R20</f>
        <v>132.02467194812445</v>
      </c>
      <c r="S77" s="88">
        <f>'3c_PC'!S20</f>
        <v>143.87286494762401</v>
      </c>
      <c r="T77" s="88">
        <f>'3c_PC'!T20</f>
        <v>146.35074438742399</v>
      </c>
      <c r="U77" s="88" t="str">
        <f>'3c_PC'!U20</f>
        <v>-</v>
      </c>
      <c r="V77" s="88" t="str">
        <f>'3c_PC'!V20</f>
        <v>-</v>
      </c>
      <c r="W77" s="88" t="str">
        <f>'3c_PC'!W20</f>
        <v>-</v>
      </c>
      <c r="X77" s="88" t="str">
        <f>'3c_PC'!X20</f>
        <v>-</v>
      </c>
      <c r="Y77" s="88" t="str">
        <f>'3c_PC'!Y20</f>
        <v>-</v>
      </c>
      <c r="Z77" s="88" t="str">
        <f>'3c_PC'!Z20</f>
        <v>-</v>
      </c>
      <c r="AA77" s="138"/>
    </row>
    <row r="78" spans="1:27" s="140" customFormat="1" ht="11.25">
      <c r="A78" s="137">
        <v>4</v>
      </c>
      <c r="B78" s="87" t="s">
        <v>221</v>
      </c>
      <c r="C78" s="87" t="s">
        <v>135</v>
      </c>
      <c r="D78" s="157" t="s">
        <v>84</v>
      </c>
      <c r="E78" s="136"/>
      <c r="F78" s="139"/>
      <c r="G78" s="88">
        <f>IF('3d_NC-Elec'!H34="-","-",'3d_NC-Elec'!H34)</f>
        <v>124.32510980430499</v>
      </c>
      <c r="H78" s="88">
        <f>'3d_NC-Elec'!I34</f>
        <v>125.0721377222405</v>
      </c>
      <c r="I78" s="88">
        <f>'3d_NC-Elec'!J34</f>
        <v>133.59697691662672</v>
      </c>
      <c r="J78" s="88">
        <f>'3d_NC-Elec'!K34</f>
        <v>133.03511119724311</v>
      </c>
      <c r="K78" s="88">
        <f>'3d_NC-Elec'!L34</f>
        <v>121.99631967072624</v>
      </c>
      <c r="L78" s="88">
        <f>'3d_NC-Elec'!M34</f>
        <v>122.89186726683339</v>
      </c>
      <c r="M78" s="88">
        <f>'3d_NC-Elec'!N34</f>
        <v>123.93080072985816</v>
      </c>
      <c r="N78" s="88">
        <f>'3d_NC-Elec'!O34</f>
        <v>123.53427285580439</v>
      </c>
      <c r="O78" s="139"/>
      <c r="P78" s="88">
        <f>'3d_NC-Elec'!Q34</f>
        <v>123.53427285580439</v>
      </c>
      <c r="Q78" s="88">
        <f>'3d_NC-Elec'!R34</f>
        <v>133.33143061945938</v>
      </c>
      <c r="R78" s="88">
        <f>'3d_NC-Elec'!S34</f>
        <v>135.05132602163874</v>
      </c>
      <c r="S78" s="88">
        <f>'3d_NC-Elec'!T34</f>
        <v>127.4839788274648</v>
      </c>
      <c r="T78" s="88">
        <f>'3d_NC-Elec'!U34</f>
        <v>130.93145688650176</v>
      </c>
      <c r="U78" s="88" t="str">
        <f>'3d_NC-Elec'!V34</f>
        <v>-</v>
      </c>
      <c r="V78" s="88" t="str">
        <f>'3d_NC-Elec'!W34</f>
        <v>-</v>
      </c>
      <c r="W78" s="88" t="str">
        <f>'3d_NC-Elec'!X34</f>
        <v>-</v>
      </c>
      <c r="X78" s="88" t="str">
        <f>'3d_NC-Elec'!Y34</f>
        <v>-</v>
      </c>
      <c r="Y78" s="88" t="str">
        <f>'3d_NC-Elec'!Z34</f>
        <v>-</v>
      </c>
      <c r="Z78" s="88" t="str">
        <f>'3d_NC-Elec'!AA34</f>
        <v>-</v>
      </c>
      <c r="AA78" s="138"/>
    </row>
    <row r="79" spans="1:27" s="140" customFormat="1" ht="11.25">
      <c r="A79" s="137">
        <v>5</v>
      </c>
      <c r="B79" s="87" t="s">
        <v>168</v>
      </c>
      <c r="C79" s="87" t="s">
        <v>136</v>
      </c>
      <c r="D79" s="157" t="s">
        <v>84</v>
      </c>
      <c r="E79" s="136"/>
      <c r="F79" s="139"/>
      <c r="G79" s="88">
        <f>IF('3f_CPIH'!C$16="-","-",'3g_OC_'!$E$8*('3f_CPIH'!C$16/'3f_CPIH'!$G$16))</f>
        <v>76.502677103718199</v>
      </c>
      <c r="H79" s="88">
        <f>IF('3f_CPIH'!D$16="-","-",'3g_OC_'!$E$8*('3f_CPIH'!D$16/'3f_CPIH'!$G$16))</f>
        <v>76.655835616438353</v>
      </c>
      <c r="I79" s="88">
        <f>IF('3f_CPIH'!E$16="-","-",'3g_OC_'!$E$8*('3f_CPIH'!E$16/'3f_CPIH'!$G$16))</f>
        <v>76.885573385518597</v>
      </c>
      <c r="J79" s="88">
        <f>IF('3f_CPIH'!F$16="-","-",'3g_OC_'!$E$8*('3f_CPIH'!F$16/'3f_CPIH'!$G$16))</f>
        <v>77.345048923679059</v>
      </c>
      <c r="K79" s="88">
        <f>IF('3f_CPIH'!G$16="-","-",'3g_OC_'!$E$8*('3f_CPIH'!G$16/'3f_CPIH'!$G$16))</f>
        <v>78.263999999999996</v>
      </c>
      <c r="L79" s="88">
        <f>IF('3f_CPIH'!H$16="-","-",'3g_OC_'!$E$8*('3f_CPIH'!H$16/'3f_CPIH'!$G$16))</f>
        <v>79.259530332681024</v>
      </c>
      <c r="M79" s="88">
        <f>IF('3f_CPIH'!I$16="-","-",'3g_OC_'!$E$8*('3f_CPIH'!I$16/'3f_CPIH'!$G$16))</f>
        <v>80.408219178082177</v>
      </c>
      <c r="N79" s="88">
        <f>IF('3f_CPIH'!J$16="-","-",'3g_OC_'!$E$8*('3f_CPIH'!J$16/'3f_CPIH'!$G$16))</f>
        <v>81.097432485322898</v>
      </c>
      <c r="O79" s="139"/>
      <c r="P79" s="88">
        <f>IF('3f_CPIH'!L$16="-","-",'3g_OC_'!$E$8*('3f_CPIH'!L$16/'3f_CPIH'!$G$16))</f>
        <v>81.097432485322898</v>
      </c>
      <c r="Q79" s="88">
        <f>IF('3f_CPIH'!M$16="-","-",'3g_OC_'!$E$8*('3f_CPIH'!M$16/'3f_CPIH'!$G$16))</f>
        <v>82.016383561643835</v>
      </c>
      <c r="R79" s="88">
        <f>IF('3f_CPIH'!N$16="-","-",'3g_OC_'!$E$8*('3f_CPIH'!N$16/'3f_CPIH'!$G$16))</f>
        <v>82.62901761252445</v>
      </c>
      <c r="S79" s="88">
        <f>IF('3f_CPIH'!O$16="-","-",'3g_OC_'!$E$8*('3f_CPIH'!O$16/'3f_CPIH'!$G$16))</f>
        <v>83.088493150684926</v>
      </c>
      <c r="T79" s="88">
        <f>IF('3f_CPIH'!P$16="-","-",'3g_OC_'!$E$8*('3f_CPIH'!P$16/'3f_CPIH'!$G$16))</f>
        <v>83.318230919765156</v>
      </c>
      <c r="U79" s="88" t="str">
        <f>IF('3f_CPIH'!Q$16="-","-",'3g_OC_'!$E$8*('3f_CPIH'!Q$16/'3f_CPIH'!$G$16))</f>
        <v>-</v>
      </c>
      <c r="V79" s="88" t="str">
        <f>IF('3f_CPIH'!R$16="-","-",'3g_OC_'!$E$8*('3f_CPIH'!R$16/'3f_CPIH'!$G$16))</f>
        <v>-</v>
      </c>
      <c r="W79" s="88" t="str">
        <f>IF('3f_CPIH'!S$16="-","-",'3g_OC_'!$E$8*('3f_CPIH'!S$16/'3f_CPIH'!$G$16))</f>
        <v>-</v>
      </c>
      <c r="X79" s="88" t="str">
        <f>IF('3f_CPIH'!T$16="-","-",'3g_OC_'!$E$8*('3f_CPIH'!T$16/'3f_CPIH'!$G$16))</f>
        <v>-</v>
      </c>
      <c r="Y79" s="88" t="str">
        <f>IF('3f_CPIH'!U$16="-","-",'3g_OC_'!$E$8*('3f_CPIH'!U$16/'3f_CPIH'!$G$16))</f>
        <v>-</v>
      </c>
      <c r="Z79" s="88" t="str">
        <f>IF('3f_CPIH'!V$16="-","-",'3g_OC_'!$E$8*('3f_CPIH'!V$16/'3f_CPIH'!$G$16))</f>
        <v>-</v>
      </c>
      <c r="AA79" s="138"/>
    </row>
    <row r="80" spans="1:27" s="140" customFormat="1" ht="11.25">
      <c r="A80" s="137">
        <v>6</v>
      </c>
      <c r="B80" s="87" t="s">
        <v>168</v>
      </c>
      <c r="C80" s="87" t="s">
        <v>137</v>
      </c>
      <c r="D80" s="157" t="s">
        <v>84</v>
      </c>
      <c r="E80" s="136"/>
      <c r="F80" s="139"/>
      <c r="G80" s="88" t="s">
        <v>132</v>
      </c>
      <c r="H80" s="88" t="s">
        <v>132</v>
      </c>
      <c r="I80" s="88" t="s">
        <v>132</v>
      </c>
      <c r="J80" s="88" t="s">
        <v>132</v>
      </c>
      <c r="K80" s="88">
        <f>IF('3h_SMNCC'!F$29="-","-",'3h_SMNCC'!F$29)</f>
        <v>0</v>
      </c>
      <c r="L80" s="88">
        <f>IF('3h_SMNCC'!G$29="-","-",'3h_SMNCC'!G$29)</f>
        <v>-0.18995176814939541</v>
      </c>
      <c r="M80" s="88">
        <f>IF('3h_SMNCC'!H$29="-","-",'3h_SMNCC'!H$29)</f>
        <v>2.3898674656215144</v>
      </c>
      <c r="N80" s="88">
        <f>IF('3h_SMNCC'!I$29="-","-",'3h_SMNCC'!I$29)</f>
        <v>2.4654635585146529</v>
      </c>
      <c r="O80" s="139"/>
      <c r="P80" s="88">
        <f>IF('3h_SMNCC'!K$29="-","-",'3h_SMNCC'!K$29)</f>
        <v>2.4654635585146529</v>
      </c>
      <c r="Q80" s="88">
        <f>IF('3h_SMNCC'!L$29="-","-",'3h_SMNCC'!L$29)</f>
        <v>4.8850955964817686</v>
      </c>
      <c r="R80" s="88">
        <f>IF('3h_SMNCC'!M$29="-","-",'3h_SMNCC'!M$29)</f>
        <v>4.7480163427765101</v>
      </c>
      <c r="S80" s="88">
        <f>IF('3h_SMNCC'!N$29="-","-",'3h_SMNCC'!N$29)</f>
        <v>7.093641997338695</v>
      </c>
      <c r="T80" s="88">
        <f>IF('3h_SMNCC'!O$29="-","-",'3h_SMNCC'!O$29)</f>
        <v>6.2155900817178944</v>
      </c>
      <c r="U80" s="88" t="str">
        <f>IF('3h_SMNCC'!P$29="-","-",'3h_SMNCC'!P$29)</f>
        <v>-</v>
      </c>
      <c r="V80" s="88" t="str">
        <f>IF('3h_SMNCC'!Q$29="-","-",'3h_SMNCC'!Q$29)</f>
        <v>-</v>
      </c>
      <c r="W80" s="88" t="str">
        <f>IF('3h_SMNCC'!R$29="-","-",'3h_SMNCC'!R$29)</f>
        <v>-</v>
      </c>
      <c r="X80" s="88" t="str">
        <f>IF('3h_SMNCC'!S$29="-","-",'3h_SMNCC'!S$29)</f>
        <v>-</v>
      </c>
      <c r="Y80" s="88" t="str">
        <f>IF('3h_SMNCC'!T$29="-","-",'3h_SMNCC'!T$29)</f>
        <v>-</v>
      </c>
      <c r="Z80" s="88" t="str">
        <f>IF('3h_SMNCC'!U$29="-","-",'3h_SMNCC'!U$29)</f>
        <v>-</v>
      </c>
      <c r="AA80" s="138"/>
    </row>
    <row r="81" spans="1:27" s="140" customFormat="1" ht="11.25">
      <c r="A81" s="137">
        <v>7</v>
      </c>
      <c r="B81" s="87" t="s">
        <v>168</v>
      </c>
      <c r="C81" s="87" t="s">
        <v>124</v>
      </c>
      <c r="D81" s="157" t="s">
        <v>84</v>
      </c>
      <c r="E81" s="136"/>
      <c r="F81" s="139"/>
      <c r="G81" s="88">
        <f>IF('3f_CPIH'!C$16="-","-",'3i_PPM'!$G$8*('3f_CPIH'!C$16/'3f_CPIH'!$G$16))</f>
        <v>23.857918590998043</v>
      </c>
      <c r="H81" s="88">
        <f>IF('3f_CPIH'!D$16="-","-",'3i_PPM'!$G$8*('3f_CPIH'!D$16/'3f_CPIH'!$G$16))</f>
        <v>23.905682191780819</v>
      </c>
      <c r="I81" s="88">
        <f>IF('3f_CPIH'!E$16="-","-",'3i_PPM'!$G$8*('3f_CPIH'!E$16/'3f_CPIH'!$G$16))</f>
        <v>23.977327592954992</v>
      </c>
      <c r="J81" s="88">
        <f>IF('3f_CPIH'!F$16="-","-",'3i_PPM'!$G$8*('3f_CPIH'!F$16/'3f_CPIH'!$G$16))</f>
        <v>24.120618395303325</v>
      </c>
      <c r="K81" s="88">
        <f>IF('3f_CPIH'!G$16="-","-",'3i_PPM'!$G$8*('3f_CPIH'!G$16/'3f_CPIH'!$G$16))</f>
        <v>24.4072</v>
      </c>
      <c r="L81" s="88">
        <f>IF('3f_CPIH'!H$16="-","-",'3i_PPM'!$G$8*('3f_CPIH'!H$16/'3f_CPIH'!$G$16))</f>
        <v>24.717663405088064</v>
      </c>
      <c r="M81" s="88">
        <f>IF('3f_CPIH'!I$16="-","-",'3i_PPM'!$G$8*('3f_CPIH'!I$16/'3f_CPIH'!$G$16))</f>
        <v>25.075890410958902</v>
      </c>
      <c r="N81" s="88">
        <f>IF('3f_CPIH'!J$16="-","-",'3i_PPM'!$G$8*('3f_CPIH'!J$16/'3f_CPIH'!$G$16))</f>
        <v>25.290826614481411</v>
      </c>
      <c r="O81" s="139"/>
      <c r="P81" s="88">
        <f>IF('3f_CPIH'!L$16="-","-",'3i_PPM'!$G$8*('3f_CPIH'!L$16/'3f_CPIH'!$G$16))</f>
        <v>25.290826614481411</v>
      </c>
      <c r="Q81" s="88">
        <f>IF('3f_CPIH'!M$16="-","-",'3i_PPM'!$G$8*('3f_CPIH'!M$16/'3f_CPIH'!$G$16))</f>
        <v>25.577408219178082</v>
      </c>
      <c r="R81" s="88">
        <f>IF('3f_CPIH'!N$16="-","-",'3i_PPM'!$G$8*('3f_CPIH'!N$16/'3f_CPIH'!$G$16))</f>
        <v>25.768462622309197</v>
      </c>
      <c r="S81" s="88">
        <f>IF('3f_CPIH'!O$16="-","-",'3i_PPM'!$G$8*('3f_CPIH'!O$16/'3f_CPIH'!$G$16))</f>
        <v>25.911753424657533</v>
      </c>
      <c r="T81" s="88">
        <f>IF('3f_CPIH'!P$16="-","-",'3i_PPM'!$G$8*('3f_CPIH'!P$16/'3f_CPIH'!$G$16))</f>
        <v>25.983398825831699</v>
      </c>
      <c r="U81" s="88" t="str">
        <f>IF('3f_CPIH'!Q$16="-","-",'3i_PPM'!$G$8*('3f_CPIH'!Q$16/'3f_CPIH'!$G$16))</f>
        <v>-</v>
      </c>
      <c r="V81" s="88" t="str">
        <f>IF('3f_CPIH'!R$16="-","-",'3i_PPM'!$G$8*('3f_CPIH'!R$16/'3f_CPIH'!$G$16))</f>
        <v>-</v>
      </c>
      <c r="W81" s="88" t="str">
        <f>IF('3f_CPIH'!S$16="-","-",'3i_PPM'!$G$8*('3f_CPIH'!S$16/'3f_CPIH'!$G$16))</f>
        <v>-</v>
      </c>
      <c r="X81" s="88" t="str">
        <f>IF('3f_CPIH'!T$16="-","-",'3i_PPM'!$G$8*('3f_CPIH'!T$16/'3f_CPIH'!$G$16))</f>
        <v>-</v>
      </c>
      <c r="Y81" s="88" t="str">
        <f>IF('3f_CPIH'!U$16="-","-",'3i_PPM'!$G$8*('3f_CPIH'!U$16/'3f_CPIH'!$G$16))</f>
        <v>-</v>
      </c>
      <c r="Z81" s="88" t="str">
        <f>IF('3f_CPIH'!V$16="-","-",'3i_PPM'!$G$8*('3f_CPIH'!V$16/'3f_CPIH'!$G$16))</f>
        <v>-</v>
      </c>
      <c r="AA81" s="138"/>
    </row>
    <row r="82" spans="1:27" s="140" customFormat="1" ht="11.25">
      <c r="A82" s="137">
        <v>9</v>
      </c>
      <c r="B82" s="87" t="s">
        <v>138</v>
      </c>
      <c r="C82" s="87" t="s">
        <v>222</v>
      </c>
      <c r="D82" s="157" t="s">
        <v>84</v>
      </c>
      <c r="E82" s="136"/>
      <c r="F82" s="139"/>
      <c r="G82" s="88">
        <f>IF(G75="-","-",SUM(G75:G81)*'3j_EBIT'!$E$8)</f>
        <v>9.3734571577743999</v>
      </c>
      <c r="H82" s="88">
        <f>IF(H75="-","-",SUM(H75:H81)*'3j_EBIT'!$E$8)</f>
        <v>9.0074529836275268</v>
      </c>
      <c r="I82" s="88">
        <f>IF(I75="-","-",SUM(I75:I81)*'3j_EBIT'!$E$8)</f>
        <v>9.2017608937722066</v>
      </c>
      <c r="J82" s="88">
        <f>IF(J75="-","-",SUM(J75:J81)*'3j_EBIT'!$E$8)</f>
        <v>9.0352558505357425</v>
      </c>
      <c r="K82" s="88">
        <f>IF(K75="-","-",SUM(K75:K81)*'3j_EBIT'!$E$8)</f>
        <v>9.6257082224244499</v>
      </c>
      <c r="L82" s="88">
        <f>IF(L75="-","-",SUM(L75:L81)*'3j_EBIT'!$E$8)</f>
        <v>9.5185185855927799</v>
      </c>
      <c r="M82" s="88">
        <f>IF(M75="-","-",SUM(M75:M81)*'3j_EBIT'!$E$8)</f>
        <v>10.384432991984804</v>
      </c>
      <c r="N82" s="88">
        <f>IF(N75="-","-",SUM(N75:N81)*'3j_EBIT'!$E$8)</f>
        <v>10.723970032102502</v>
      </c>
      <c r="O82" s="139"/>
      <c r="P82" s="88">
        <f>IF(P75="-","-",SUM(P75:P81)*'3j_EBIT'!$E$8)</f>
        <v>10.723970032102502</v>
      </c>
      <c r="Q82" s="88">
        <f>IF(Q75="-","-",SUM(Q75:Q81)*'3j_EBIT'!$E$8)</f>
        <v>11.946278571834643</v>
      </c>
      <c r="R82" s="88">
        <f>IF(R75="-","-",SUM(R75:R81)*'3j_EBIT'!$E$8)</f>
        <v>11.558652851805295</v>
      </c>
      <c r="S82" s="88">
        <f>IF(S75="-","-",SUM(S75:S81)*'3j_EBIT'!$E$8)</f>
        <v>11.413388758108415</v>
      </c>
      <c r="T82" s="88">
        <f>IF(T75="-","-",SUM(T75:T81)*'3j_EBIT'!$E$8)</f>
        <v>10.956291566753627</v>
      </c>
      <c r="U82" s="88" t="str">
        <f>IF(U75="-","-",SUM(U75:U81)*'3j_EBIT'!$E$8)</f>
        <v>-</v>
      </c>
      <c r="V82" s="88" t="str">
        <f>IF(V75="-","-",SUM(V75:V81)*'3j_EBIT'!$E$8)</f>
        <v>-</v>
      </c>
      <c r="W82" s="88" t="str">
        <f>IF(W75="-","-",SUM(W75:W81)*'3j_EBIT'!$E$8)</f>
        <v>-</v>
      </c>
      <c r="X82" s="88" t="str">
        <f>IF(X75="-","-",SUM(X75:X81)*'3j_EBIT'!$E$8)</f>
        <v>-</v>
      </c>
      <c r="Y82" s="88" t="str">
        <f>IF(Y75="-","-",SUM(Y75:Y81)*'3j_EBIT'!$E$8)</f>
        <v>-</v>
      </c>
      <c r="Z82" s="88" t="str">
        <f>IF(Z75="-","-",SUM(Z75:Z81)*'3j_EBIT'!$E$8)</f>
        <v>-</v>
      </c>
      <c r="AA82" s="138"/>
    </row>
    <row r="83" spans="1:27" s="140" customFormat="1" ht="11.25">
      <c r="A83" s="137">
        <v>10</v>
      </c>
      <c r="B83" s="151" t="s">
        <v>223</v>
      </c>
      <c r="C83" s="151" t="s">
        <v>224</v>
      </c>
      <c r="D83" s="157" t="s">
        <v>84</v>
      </c>
      <c r="E83" s="136"/>
      <c r="F83" s="139"/>
      <c r="G83" s="88">
        <f>IF(G75="-","-",SUM(G75:G77,G79:G82)*'3k_HAP'!$E$9)</f>
        <v>5.402741833722704</v>
      </c>
      <c r="H83" s="88">
        <f>IF(H75="-","-",SUM(H75:H77,H79:H82)*'3k_HAP'!$E$9)</f>
        <v>5.1097696032249607</v>
      </c>
      <c r="I83" s="88">
        <f>IF(I75="-","-",SUM(I75:I77,I79:I82)*'3k_HAP'!$E$9)</f>
        <v>5.1346869555984247</v>
      </c>
      <c r="J83" s="88">
        <f>IF(J75="-","-",SUM(J75:J77,J79:J82)*'3k_HAP'!$E$9)</f>
        <v>5.0146080036440424</v>
      </c>
      <c r="K83" s="88">
        <f>IF(K75="-","-",SUM(K75:K77,K79:K82)*'3k_HAP'!$E$9)</f>
        <v>5.6312169296501589</v>
      </c>
      <c r="L83" s="88">
        <f>IF(L75="-","-",SUM(L75:L77,L79:L82)*'3k_HAP'!$E$9)</f>
        <v>5.5355071738943398</v>
      </c>
      <c r="M83" s="88">
        <f>IF(M75="-","-",SUM(M75:M77,M79:M82)*'3k_HAP'!$E$9)</f>
        <v>6.1875512852394232</v>
      </c>
      <c r="N83" s="88">
        <f>IF(N75="-","-",SUM(N75:N77,N79:N82)*'3k_HAP'!$E$9)</f>
        <v>6.4549968367388466</v>
      </c>
      <c r="O83" s="139"/>
      <c r="P83" s="88">
        <f>IF(P75="-","-",SUM(P75:P77,P79:P82)*'3k_HAP'!$E$9)</f>
        <v>6.4549968367388466</v>
      </c>
      <c r="Q83" s="88">
        <f>IF(Q75="-","-",SUM(Q75:Q77,Q79:Q82)*'3k_HAP'!$E$9)</f>
        <v>7.2534414887793925</v>
      </c>
      <c r="R83" s="88">
        <f>IF(R75="-","-",SUM(R75:R77,R79:R82)*'3k_HAP'!$E$9)</f>
        <v>6.9295644042601472</v>
      </c>
      <c r="S83" s="88">
        <f>IF(S75="-","-",SUM(S75:S77,S79:S82)*'3k_HAP'!$E$9)</f>
        <v>6.9284205283547191</v>
      </c>
      <c r="T83" s="88">
        <f>IF(T75="-","-",SUM(T75:T77,T79:T82)*'3k_HAP'!$E$9)</f>
        <v>6.525716675022375</v>
      </c>
      <c r="U83" s="88" t="str">
        <f>IF(U75="-","-",SUM(U75:U77,U79:U82)*'3k_HAP'!$E$9)</f>
        <v>-</v>
      </c>
      <c r="V83" s="88" t="str">
        <f>IF(V75="-","-",SUM(V75:V77,V79:V82)*'3k_HAP'!$E$9)</f>
        <v>-</v>
      </c>
      <c r="W83" s="88" t="str">
        <f>IF(W75="-","-",SUM(W75:W77,W79:W82)*'3k_HAP'!$E$9)</f>
        <v>-</v>
      </c>
      <c r="X83" s="88" t="str">
        <f>IF(X75="-","-",SUM(X75:X77,X79:X82)*'3k_HAP'!$E$9)</f>
        <v>-</v>
      </c>
      <c r="Y83" s="88" t="str">
        <f>IF(Y75="-","-",SUM(Y75:Y77,Y79:Y82)*'3k_HAP'!$E$9)</f>
        <v>-</v>
      </c>
      <c r="Z83" s="88" t="str">
        <f>IF(Z75="-","-",SUM(Z75:Z77,Z79:Z82)*'3k_HAP'!$E$9)</f>
        <v>-</v>
      </c>
      <c r="AA83" s="138"/>
    </row>
    <row r="84" spans="1:27" s="140" customFormat="1" ht="11.25">
      <c r="A84" s="137">
        <v>11</v>
      </c>
      <c r="B84" s="87" t="s">
        <v>225</v>
      </c>
      <c r="C84" s="87" t="str">
        <f>B84&amp;"_"&amp;D84</f>
        <v>Total_North West</v>
      </c>
      <c r="D84" s="157" t="s">
        <v>84</v>
      </c>
      <c r="E84" s="136"/>
      <c r="F84" s="139"/>
      <c r="G84" s="88">
        <f t="shared" ref="G84:N84" si="12">IF(G75="-","-",SUM(G75:G83))</f>
        <v>498.74238846766394</v>
      </c>
      <c r="H84" s="88">
        <f t="shared" si="12"/>
        <v>479.18604660727414</v>
      </c>
      <c r="I84" s="88">
        <f t="shared" si="12"/>
        <v>489.43769184834861</v>
      </c>
      <c r="J84" s="88">
        <f t="shared" si="12"/>
        <v>480.55419318791292</v>
      </c>
      <c r="K84" s="88">
        <f t="shared" si="12"/>
        <v>512.24722990344026</v>
      </c>
      <c r="L84" s="88">
        <f t="shared" si="12"/>
        <v>506.50996264469882</v>
      </c>
      <c r="M84" s="88">
        <f t="shared" si="12"/>
        <v>552.73643037309398</v>
      </c>
      <c r="N84" s="88">
        <f t="shared" si="12"/>
        <v>570.87423907570326</v>
      </c>
      <c r="O84" s="139"/>
      <c r="P84" s="88">
        <f t="shared" ref="P84:Z84" si="13">IF(P75="-","-",SUM(P75:P83))</f>
        <v>570.87423907570326</v>
      </c>
      <c r="Q84" s="88">
        <f t="shared" si="13"/>
        <v>636.00468556219619</v>
      </c>
      <c r="R84" s="88">
        <f t="shared" si="13"/>
        <v>615.27946321875106</v>
      </c>
      <c r="S84" s="88">
        <f t="shared" si="13"/>
        <v>607.63284388520412</v>
      </c>
      <c r="T84" s="88">
        <f t="shared" si="13"/>
        <v>583.17240305557345</v>
      </c>
      <c r="U84" s="88" t="str">
        <f t="shared" si="13"/>
        <v>-</v>
      </c>
      <c r="V84" s="88" t="str">
        <f t="shared" si="13"/>
        <v>-</v>
      </c>
      <c r="W84" s="88" t="str">
        <f t="shared" si="13"/>
        <v>-</v>
      </c>
      <c r="X84" s="88" t="str">
        <f t="shared" si="13"/>
        <v>-</v>
      </c>
      <c r="Y84" s="88" t="str">
        <f t="shared" si="13"/>
        <v>-</v>
      </c>
      <c r="Z84" s="88" t="str">
        <f t="shared" si="13"/>
        <v>-</v>
      </c>
      <c r="AA84" s="138"/>
    </row>
    <row r="85" spans="1:27" s="140" customFormat="1" ht="12.5" customHeight="1">
      <c r="A85" s="137">
        <v>1</v>
      </c>
      <c r="B85" s="152" t="s">
        <v>155</v>
      </c>
      <c r="C85" s="152" t="s">
        <v>131</v>
      </c>
      <c r="D85" s="158" t="s">
        <v>88</v>
      </c>
      <c r="E85" s="154"/>
      <c r="F85" s="139"/>
      <c r="G85" s="155">
        <f>IF('3a_DF'!H20="-","-",'3a_DF'!H20)</f>
        <v>187.24517511052142</v>
      </c>
      <c r="H85" s="155">
        <f>'3a_DF'!I20</f>
        <v>167.73393155040034</v>
      </c>
      <c r="I85" s="155">
        <f>'3a_DF'!J20</f>
        <v>151.09429976086713</v>
      </c>
      <c r="J85" s="155">
        <f>'3a_DF'!K20</f>
        <v>143.58720460624312</v>
      </c>
      <c r="K85" s="155">
        <f>'3a_DF'!L20</f>
        <v>167.97319523420305</v>
      </c>
      <c r="L85" s="155">
        <f>'3a_DF'!M20</f>
        <v>161.46265097226299</v>
      </c>
      <c r="M85" s="155">
        <f>'3a_DF'!N20</f>
        <v>172.88073643829014</v>
      </c>
      <c r="N85" s="155">
        <f>'3a_DF'!O20</f>
        <v>192.36570054889472</v>
      </c>
      <c r="O85" s="139"/>
      <c r="P85" s="155">
        <f>'3a_DF'!Q20</f>
        <v>192.36570054889472</v>
      </c>
      <c r="Q85" s="155">
        <f>'3a_DF'!R20</f>
        <v>224.82422972020103</v>
      </c>
      <c r="R85" s="155">
        <f>'3a_DF'!S20</f>
        <v>201.55502468762299</v>
      </c>
      <c r="S85" s="155">
        <f>'3a_DF'!T20</f>
        <v>185.40828624805357</v>
      </c>
      <c r="T85" s="155">
        <f>'3a_DF'!U20</f>
        <v>155.74321244654092</v>
      </c>
      <c r="U85" s="155" t="str">
        <f>'3a_DF'!V20</f>
        <v>-</v>
      </c>
      <c r="V85" s="155" t="str">
        <f>'3a_DF'!W20</f>
        <v>-</v>
      </c>
      <c r="W85" s="155" t="str">
        <f>'3a_DF'!X20</f>
        <v>-</v>
      </c>
      <c r="X85" s="155" t="str">
        <f>'3a_DF'!Y20</f>
        <v>-</v>
      </c>
      <c r="Y85" s="155" t="str">
        <f>'3a_DF'!Z20</f>
        <v>-</v>
      </c>
      <c r="Z85" s="155" t="str">
        <f>'3a_DF'!AA20</f>
        <v>-</v>
      </c>
      <c r="AA85" s="138"/>
    </row>
    <row r="86" spans="1:27" s="140" customFormat="1" ht="11.25">
      <c r="A86" s="137">
        <v>2</v>
      </c>
      <c r="B86" s="152" t="s">
        <v>155</v>
      </c>
      <c r="C86" s="152" t="s">
        <v>133</v>
      </c>
      <c r="D86" s="158" t="s">
        <v>88</v>
      </c>
      <c r="E86" s="154"/>
      <c r="F86" s="139"/>
      <c r="G86" s="155">
        <f>IF('3b_CM'!G20="-","-",'3b_CM'!G20)</f>
        <v>5.5253264395159783E-2</v>
      </c>
      <c r="H86" s="155">
        <f>'3b_CM'!H20</f>
        <v>8.2879896592739671E-2</v>
      </c>
      <c r="I86" s="155">
        <f>'3b_CM'!I20</f>
        <v>0.26097978458686133</v>
      </c>
      <c r="J86" s="155">
        <f>'3b_CM'!J20</f>
        <v>0.26540344282564671</v>
      </c>
      <c r="K86" s="155">
        <f>'3b_CM'!K20</f>
        <v>3.4087870316097875</v>
      </c>
      <c r="L86" s="155">
        <f>'3b_CM'!L20</f>
        <v>3.3068678719644566</v>
      </c>
      <c r="M86" s="155">
        <f>'3b_CM'!M20</f>
        <v>11.616376346884401</v>
      </c>
      <c r="N86" s="155">
        <f>'3b_CM'!N20</f>
        <v>11.042857781904621</v>
      </c>
      <c r="O86" s="139"/>
      <c r="P86" s="155">
        <f>'3b_CM'!P20</f>
        <v>11.042857781904621</v>
      </c>
      <c r="Q86" s="155">
        <f>'3b_CM'!Q20</f>
        <v>14.854031497940696</v>
      </c>
      <c r="R86" s="155">
        <f>'3b_CM'!R20</f>
        <v>14.922944451951974</v>
      </c>
      <c r="S86" s="155">
        <f>'3b_CM'!S20</f>
        <v>17.771247126179681</v>
      </c>
      <c r="T86" s="155">
        <f>'3b_CM'!T20</f>
        <v>18.924922297892913</v>
      </c>
      <c r="U86" s="155" t="str">
        <f>'3b_CM'!U20</f>
        <v>-</v>
      </c>
      <c r="V86" s="155" t="str">
        <f>'3b_CM'!V20</f>
        <v>-</v>
      </c>
      <c r="W86" s="155" t="str">
        <f>'3b_CM'!W20</f>
        <v>-</v>
      </c>
      <c r="X86" s="155" t="str">
        <f>'3b_CM'!X20</f>
        <v>-</v>
      </c>
      <c r="Y86" s="155" t="str">
        <f>'3b_CM'!Y20</f>
        <v>-</v>
      </c>
      <c r="Z86" s="155" t="str">
        <f>'3b_CM'!Z20</f>
        <v>-</v>
      </c>
      <c r="AA86" s="138"/>
    </row>
    <row r="87" spans="1:27" s="140" customFormat="1" ht="11.25">
      <c r="A87" s="137">
        <v>3</v>
      </c>
      <c r="B87" s="152" t="s">
        <v>220</v>
      </c>
      <c r="C87" s="152" t="s">
        <v>134</v>
      </c>
      <c r="D87" s="158" t="s">
        <v>88</v>
      </c>
      <c r="E87" s="154"/>
      <c r="F87" s="139"/>
      <c r="G87" s="155">
        <f>IF('3c_PC'!G21="-","-",'3c_PC'!G21)</f>
        <v>68.680424464545325</v>
      </c>
      <c r="H87" s="155">
        <f>'3c_PC'!H21</f>
        <v>68.660471828680869</v>
      </c>
      <c r="I87" s="155">
        <f>'3c_PC'!I21</f>
        <v>86.566135709071048</v>
      </c>
      <c r="J87" s="155">
        <f>'3c_PC'!J21</f>
        <v>85.577943591331319</v>
      </c>
      <c r="K87" s="155">
        <f>'3c_PC'!K21</f>
        <v>97.753778348648396</v>
      </c>
      <c r="L87" s="155">
        <f>'3c_PC'!L21</f>
        <v>96.956376497034555</v>
      </c>
      <c r="M87" s="155">
        <f>'3c_PC'!M21</f>
        <v>118.2945873792935</v>
      </c>
      <c r="N87" s="155">
        <f>'3c_PC'!N21</f>
        <v>116.20121158181396</v>
      </c>
      <c r="O87" s="139"/>
      <c r="P87" s="155">
        <f>'3c_PC'!P21</f>
        <v>116.20121158181396</v>
      </c>
      <c r="Q87" s="155">
        <f>'3c_PC'!Q21</f>
        <v>129.95115124635566</v>
      </c>
      <c r="R87" s="155">
        <f>'3c_PC'!R21</f>
        <v>131.99242410436682</v>
      </c>
      <c r="S87" s="155">
        <f>'3c_PC'!S21</f>
        <v>144.05153576569356</v>
      </c>
      <c r="T87" s="155">
        <f>'3c_PC'!T21</f>
        <v>146.66349539908231</v>
      </c>
      <c r="U87" s="155" t="str">
        <f>'3c_PC'!U21</f>
        <v>-</v>
      </c>
      <c r="V87" s="155" t="str">
        <f>'3c_PC'!V21</f>
        <v>-</v>
      </c>
      <c r="W87" s="155" t="str">
        <f>'3c_PC'!W21</f>
        <v>-</v>
      </c>
      <c r="X87" s="155" t="str">
        <f>'3c_PC'!X21</f>
        <v>-</v>
      </c>
      <c r="Y87" s="155" t="str">
        <f>'3c_PC'!Y21</f>
        <v>-</v>
      </c>
      <c r="Z87" s="155" t="str">
        <f>'3c_PC'!Z21</f>
        <v>-</v>
      </c>
      <c r="AA87" s="138"/>
    </row>
    <row r="88" spans="1:27" s="140" customFormat="1" ht="11.25">
      <c r="A88" s="137">
        <v>4</v>
      </c>
      <c r="B88" s="152" t="s">
        <v>221</v>
      </c>
      <c r="C88" s="152" t="s">
        <v>135</v>
      </c>
      <c r="D88" s="158" t="s">
        <v>88</v>
      </c>
      <c r="E88" s="154"/>
      <c r="F88" s="139"/>
      <c r="G88" s="155">
        <f>IF('3d_NC-Elec'!H35="-","-",'3d_NC-Elec'!H35)</f>
        <v>122.08500414815211</v>
      </c>
      <c r="H88" s="155">
        <f>'3d_NC-Elec'!I35</f>
        <v>122.81915865478281</v>
      </c>
      <c r="I88" s="155">
        <f>'3d_NC-Elec'!J35</f>
        <v>131.63855203118507</v>
      </c>
      <c r="J88" s="155">
        <f>'3d_NC-Elec'!K35</f>
        <v>131.08636885288198</v>
      </c>
      <c r="K88" s="155">
        <f>'3d_NC-Elec'!L35</f>
        <v>129.90344141849408</v>
      </c>
      <c r="L88" s="155">
        <f>'3d_NC-Elec'!M35</f>
        <v>130.78355618770024</v>
      </c>
      <c r="M88" s="155">
        <f>'3d_NC-Elec'!N35</f>
        <v>127.01235937375483</v>
      </c>
      <c r="N88" s="155">
        <f>'3d_NC-Elec'!O35</f>
        <v>126.61887448222694</v>
      </c>
      <c r="O88" s="139"/>
      <c r="P88" s="155">
        <f>'3d_NC-Elec'!Q35</f>
        <v>126.61887448222694</v>
      </c>
      <c r="Q88" s="155">
        <f>'3d_NC-Elec'!R35</f>
        <v>129.45364098727072</v>
      </c>
      <c r="R88" s="155">
        <f>'3d_NC-Elec'!S35</f>
        <v>131.52644467740498</v>
      </c>
      <c r="S88" s="155">
        <f>'3d_NC-Elec'!T35</f>
        <v>125.83975465699035</v>
      </c>
      <c r="T88" s="155">
        <f>'3d_NC-Elec'!U35</f>
        <v>129.65130343621664</v>
      </c>
      <c r="U88" s="155" t="str">
        <f>'3d_NC-Elec'!V35</f>
        <v>-</v>
      </c>
      <c r="V88" s="155" t="str">
        <f>'3d_NC-Elec'!W35</f>
        <v>-</v>
      </c>
      <c r="W88" s="155" t="str">
        <f>'3d_NC-Elec'!X35</f>
        <v>-</v>
      </c>
      <c r="X88" s="155" t="str">
        <f>'3d_NC-Elec'!Y35</f>
        <v>-</v>
      </c>
      <c r="Y88" s="155" t="str">
        <f>'3d_NC-Elec'!Z35</f>
        <v>-</v>
      </c>
      <c r="Z88" s="155" t="str">
        <f>'3d_NC-Elec'!AA35</f>
        <v>-</v>
      </c>
      <c r="AA88" s="138"/>
    </row>
    <row r="89" spans="1:27" s="140" customFormat="1" ht="11.25">
      <c r="A89" s="137">
        <v>5</v>
      </c>
      <c r="B89" s="152" t="s">
        <v>168</v>
      </c>
      <c r="C89" s="152" t="s">
        <v>136</v>
      </c>
      <c r="D89" s="158" t="s">
        <v>88</v>
      </c>
      <c r="E89" s="154"/>
      <c r="F89" s="139"/>
      <c r="G89" s="155">
        <f>IF('3f_CPIH'!C$16="-","-",'3g_OC_'!$E$8*('3f_CPIH'!C$16/'3f_CPIH'!$G$16))</f>
        <v>76.502677103718199</v>
      </c>
      <c r="H89" s="155">
        <f>IF('3f_CPIH'!D$16="-","-",'3g_OC_'!$E$8*('3f_CPIH'!D$16/'3f_CPIH'!$G$16))</f>
        <v>76.655835616438353</v>
      </c>
      <c r="I89" s="155">
        <f>IF('3f_CPIH'!E$16="-","-",'3g_OC_'!$E$8*('3f_CPIH'!E$16/'3f_CPIH'!$G$16))</f>
        <v>76.885573385518597</v>
      </c>
      <c r="J89" s="155">
        <f>IF('3f_CPIH'!F$16="-","-",'3g_OC_'!$E$8*('3f_CPIH'!F$16/'3f_CPIH'!$G$16))</f>
        <v>77.345048923679059</v>
      </c>
      <c r="K89" s="155">
        <f>IF('3f_CPIH'!G$16="-","-",'3g_OC_'!$E$8*('3f_CPIH'!G$16/'3f_CPIH'!$G$16))</f>
        <v>78.263999999999996</v>
      </c>
      <c r="L89" s="155">
        <f>IF('3f_CPIH'!H$16="-","-",'3g_OC_'!$E$8*('3f_CPIH'!H$16/'3f_CPIH'!$G$16))</f>
        <v>79.259530332681024</v>
      </c>
      <c r="M89" s="155">
        <f>IF('3f_CPIH'!I$16="-","-",'3g_OC_'!$E$8*('3f_CPIH'!I$16/'3f_CPIH'!$G$16))</f>
        <v>80.408219178082177</v>
      </c>
      <c r="N89" s="155">
        <f>IF('3f_CPIH'!J$16="-","-",'3g_OC_'!$E$8*('3f_CPIH'!J$16/'3f_CPIH'!$G$16))</f>
        <v>81.097432485322898</v>
      </c>
      <c r="O89" s="139"/>
      <c r="P89" s="155">
        <f>IF('3f_CPIH'!L$16="-","-",'3g_OC_'!$E$8*('3f_CPIH'!L$16/'3f_CPIH'!$G$16))</f>
        <v>81.097432485322898</v>
      </c>
      <c r="Q89" s="155">
        <f>IF('3f_CPIH'!M$16="-","-",'3g_OC_'!$E$8*('3f_CPIH'!M$16/'3f_CPIH'!$G$16))</f>
        <v>82.016383561643835</v>
      </c>
      <c r="R89" s="155">
        <f>IF('3f_CPIH'!N$16="-","-",'3g_OC_'!$E$8*('3f_CPIH'!N$16/'3f_CPIH'!$G$16))</f>
        <v>82.62901761252445</v>
      </c>
      <c r="S89" s="155">
        <f>IF('3f_CPIH'!O$16="-","-",'3g_OC_'!$E$8*('3f_CPIH'!O$16/'3f_CPIH'!$G$16))</f>
        <v>83.088493150684926</v>
      </c>
      <c r="T89" s="155">
        <f>IF('3f_CPIH'!P$16="-","-",'3g_OC_'!$E$8*('3f_CPIH'!P$16/'3f_CPIH'!$G$16))</f>
        <v>83.318230919765156</v>
      </c>
      <c r="U89" s="155" t="str">
        <f>IF('3f_CPIH'!Q$16="-","-",'3g_OC_'!$E$8*('3f_CPIH'!Q$16/'3f_CPIH'!$G$16))</f>
        <v>-</v>
      </c>
      <c r="V89" s="155" t="str">
        <f>IF('3f_CPIH'!R$16="-","-",'3g_OC_'!$E$8*('3f_CPIH'!R$16/'3f_CPIH'!$G$16))</f>
        <v>-</v>
      </c>
      <c r="W89" s="155" t="str">
        <f>IF('3f_CPIH'!S$16="-","-",'3g_OC_'!$E$8*('3f_CPIH'!S$16/'3f_CPIH'!$G$16))</f>
        <v>-</v>
      </c>
      <c r="X89" s="155" t="str">
        <f>IF('3f_CPIH'!T$16="-","-",'3g_OC_'!$E$8*('3f_CPIH'!T$16/'3f_CPIH'!$G$16))</f>
        <v>-</v>
      </c>
      <c r="Y89" s="155" t="str">
        <f>IF('3f_CPIH'!U$16="-","-",'3g_OC_'!$E$8*('3f_CPIH'!U$16/'3f_CPIH'!$G$16))</f>
        <v>-</v>
      </c>
      <c r="Z89" s="155" t="str">
        <f>IF('3f_CPIH'!V$16="-","-",'3g_OC_'!$E$8*('3f_CPIH'!V$16/'3f_CPIH'!$G$16))</f>
        <v>-</v>
      </c>
      <c r="AA89" s="138"/>
    </row>
    <row r="90" spans="1:27" s="140" customFormat="1" ht="11.25">
      <c r="A90" s="137">
        <v>6</v>
      </c>
      <c r="B90" s="152" t="s">
        <v>168</v>
      </c>
      <c r="C90" s="152" t="s">
        <v>137</v>
      </c>
      <c r="D90" s="158" t="s">
        <v>88</v>
      </c>
      <c r="E90" s="154"/>
      <c r="F90" s="139"/>
      <c r="G90" s="155" t="s">
        <v>132</v>
      </c>
      <c r="H90" s="155" t="s">
        <v>132</v>
      </c>
      <c r="I90" s="155" t="s">
        <v>132</v>
      </c>
      <c r="J90" s="155" t="s">
        <v>132</v>
      </c>
      <c r="K90" s="155">
        <f>IF('3h_SMNCC'!F$29="-","-",'3h_SMNCC'!F$29)</f>
        <v>0</v>
      </c>
      <c r="L90" s="155">
        <f>IF('3h_SMNCC'!G$29="-","-",'3h_SMNCC'!G$29)</f>
        <v>-0.18995176814939541</v>
      </c>
      <c r="M90" s="155">
        <f>IF('3h_SMNCC'!H$29="-","-",'3h_SMNCC'!H$29)</f>
        <v>2.3898674656215144</v>
      </c>
      <c r="N90" s="155">
        <f>IF('3h_SMNCC'!I$29="-","-",'3h_SMNCC'!I$29)</f>
        <v>2.4654635585146529</v>
      </c>
      <c r="O90" s="139"/>
      <c r="P90" s="155">
        <f>IF('3h_SMNCC'!K$29="-","-",'3h_SMNCC'!K$29)</f>
        <v>2.4654635585146529</v>
      </c>
      <c r="Q90" s="155">
        <f>IF('3h_SMNCC'!L$29="-","-",'3h_SMNCC'!L$29)</f>
        <v>4.8850955964817686</v>
      </c>
      <c r="R90" s="155">
        <f>IF('3h_SMNCC'!M$29="-","-",'3h_SMNCC'!M$29)</f>
        <v>4.7480163427765101</v>
      </c>
      <c r="S90" s="155">
        <f>IF('3h_SMNCC'!N$29="-","-",'3h_SMNCC'!N$29)</f>
        <v>7.093641997338695</v>
      </c>
      <c r="T90" s="155">
        <f>IF('3h_SMNCC'!O$29="-","-",'3h_SMNCC'!O$29)</f>
        <v>6.2155900817178944</v>
      </c>
      <c r="U90" s="155" t="str">
        <f>IF('3h_SMNCC'!P$29="-","-",'3h_SMNCC'!P$29)</f>
        <v>-</v>
      </c>
      <c r="V90" s="155" t="str">
        <f>IF('3h_SMNCC'!Q$29="-","-",'3h_SMNCC'!Q$29)</f>
        <v>-</v>
      </c>
      <c r="W90" s="155" t="str">
        <f>IF('3h_SMNCC'!R$29="-","-",'3h_SMNCC'!R$29)</f>
        <v>-</v>
      </c>
      <c r="X90" s="155" t="str">
        <f>IF('3h_SMNCC'!S$29="-","-",'3h_SMNCC'!S$29)</f>
        <v>-</v>
      </c>
      <c r="Y90" s="155" t="str">
        <f>IF('3h_SMNCC'!T$29="-","-",'3h_SMNCC'!T$29)</f>
        <v>-</v>
      </c>
      <c r="Z90" s="155" t="str">
        <f>IF('3h_SMNCC'!U$29="-","-",'3h_SMNCC'!U$29)</f>
        <v>-</v>
      </c>
      <c r="AA90" s="138"/>
    </row>
    <row r="91" spans="1:27" s="140" customFormat="1" ht="11.25">
      <c r="A91" s="137">
        <v>7</v>
      </c>
      <c r="B91" s="152" t="s">
        <v>168</v>
      </c>
      <c r="C91" s="152" t="s">
        <v>124</v>
      </c>
      <c r="D91" s="158" t="s">
        <v>88</v>
      </c>
      <c r="E91" s="154"/>
      <c r="F91" s="139"/>
      <c r="G91" s="155">
        <f>IF('3f_CPIH'!C$16="-","-",'3i_PPM'!$G$8*('3f_CPIH'!C$16/'3f_CPIH'!$G$16))</f>
        <v>23.857918590998043</v>
      </c>
      <c r="H91" s="155">
        <f>IF('3f_CPIH'!D$16="-","-",'3i_PPM'!$G$8*('3f_CPIH'!D$16/'3f_CPIH'!$G$16))</f>
        <v>23.905682191780819</v>
      </c>
      <c r="I91" s="155">
        <f>IF('3f_CPIH'!E$16="-","-",'3i_PPM'!$G$8*('3f_CPIH'!E$16/'3f_CPIH'!$G$16))</f>
        <v>23.977327592954992</v>
      </c>
      <c r="J91" s="155">
        <f>IF('3f_CPIH'!F$16="-","-",'3i_PPM'!$G$8*('3f_CPIH'!F$16/'3f_CPIH'!$G$16))</f>
        <v>24.120618395303325</v>
      </c>
      <c r="K91" s="155">
        <f>IF('3f_CPIH'!G$16="-","-",'3i_PPM'!$G$8*('3f_CPIH'!G$16/'3f_CPIH'!$G$16))</f>
        <v>24.4072</v>
      </c>
      <c r="L91" s="155">
        <f>IF('3f_CPIH'!H$16="-","-",'3i_PPM'!$G$8*('3f_CPIH'!H$16/'3f_CPIH'!$G$16))</f>
        <v>24.717663405088064</v>
      </c>
      <c r="M91" s="155">
        <f>IF('3f_CPIH'!I$16="-","-",'3i_PPM'!$G$8*('3f_CPIH'!I$16/'3f_CPIH'!$G$16))</f>
        <v>25.075890410958902</v>
      </c>
      <c r="N91" s="155">
        <f>IF('3f_CPIH'!J$16="-","-",'3i_PPM'!$G$8*('3f_CPIH'!J$16/'3f_CPIH'!$G$16))</f>
        <v>25.290826614481411</v>
      </c>
      <c r="O91" s="139"/>
      <c r="P91" s="155">
        <f>IF('3f_CPIH'!L$16="-","-",'3i_PPM'!$G$8*('3f_CPIH'!L$16/'3f_CPIH'!$G$16))</f>
        <v>25.290826614481411</v>
      </c>
      <c r="Q91" s="155">
        <f>IF('3f_CPIH'!M$16="-","-",'3i_PPM'!$G$8*('3f_CPIH'!M$16/'3f_CPIH'!$G$16))</f>
        <v>25.577408219178082</v>
      </c>
      <c r="R91" s="155">
        <f>IF('3f_CPIH'!N$16="-","-",'3i_PPM'!$G$8*('3f_CPIH'!N$16/'3f_CPIH'!$G$16))</f>
        <v>25.768462622309197</v>
      </c>
      <c r="S91" s="155">
        <f>IF('3f_CPIH'!O$16="-","-",'3i_PPM'!$G$8*('3f_CPIH'!O$16/'3f_CPIH'!$G$16))</f>
        <v>25.911753424657533</v>
      </c>
      <c r="T91" s="155">
        <f>IF('3f_CPIH'!P$16="-","-",'3i_PPM'!$G$8*('3f_CPIH'!P$16/'3f_CPIH'!$G$16))</f>
        <v>25.983398825831699</v>
      </c>
      <c r="U91" s="155" t="str">
        <f>IF('3f_CPIH'!Q$16="-","-",'3i_PPM'!$G$8*('3f_CPIH'!Q$16/'3f_CPIH'!$G$16))</f>
        <v>-</v>
      </c>
      <c r="V91" s="155" t="str">
        <f>IF('3f_CPIH'!R$16="-","-",'3i_PPM'!$G$8*('3f_CPIH'!R$16/'3f_CPIH'!$G$16))</f>
        <v>-</v>
      </c>
      <c r="W91" s="155" t="str">
        <f>IF('3f_CPIH'!S$16="-","-",'3i_PPM'!$G$8*('3f_CPIH'!S$16/'3f_CPIH'!$G$16))</f>
        <v>-</v>
      </c>
      <c r="X91" s="155" t="str">
        <f>IF('3f_CPIH'!T$16="-","-",'3i_PPM'!$G$8*('3f_CPIH'!T$16/'3f_CPIH'!$G$16))</f>
        <v>-</v>
      </c>
      <c r="Y91" s="155" t="str">
        <f>IF('3f_CPIH'!U$16="-","-",'3i_PPM'!$G$8*('3f_CPIH'!U$16/'3f_CPIH'!$G$16))</f>
        <v>-</v>
      </c>
      <c r="Z91" s="155" t="str">
        <f>IF('3f_CPIH'!V$16="-","-",'3i_PPM'!$G$8*('3f_CPIH'!V$16/'3f_CPIH'!$G$16))</f>
        <v>-</v>
      </c>
      <c r="AA91" s="138"/>
    </row>
    <row r="92" spans="1:27" s="140" customFormat="1" ht="11.25">
      <c r="A92" s="137">
        <v>9</v>
      </c>
      <c r="B92" s="152" t="s">
        <v>138</v>
      </c>
      <c r="C92" s="152" t="s">
        <v>222</v>
      </c>
      <c r="D92" s="158" t="s">
        <v>88</v>
      </c>
      <c r="E92" s="154"/>
      <c r="F92" s="139"/>
      <c r="G92" s="155">
        <f>IF(G85="-","-",SUM(G85:G91)*'3j_EBIT'!$E$8)</f>
        <v>9.2661635355513727</v>
      </c>
      <c r="H92" s="155">
        <f>IF(H85="-","-",SUM(H85:H91)*'3j_EBIT'!$E$8)</f>
        <v>8.9065289642186762</v>
      </c>
      <c r="I92" s="155">
        <f>IF(I85="-","-",SUM(I85:I91)*'3j_EBIT'!$E$8)</f>
        <v>9.1111501125407095</v>
      </c>
      <c r="J92" s="155">
        <f>IF(J85="-","-",SUM(J85:J91)*'3j_EBIT'!$E$8)</f>
        <v>8.9476787607479391</v>
      </c>
      <c r="K92" s="155">
        <f>IF(K85="-","-",SUM(K85:K91)*'3j_EBIT'!$E$8)</f>
        <v>9.7171270665742782</v>
      </c>
      <c r="L92" s="155">
        <f>IF(L85="-","-",SUM(L85:L91)*'3j_EBIT'!$E$8)</f>
        <v>9.6122743596805353</v>
      </c>
      <c r="M92" s="155">
        <f>IF(M85="-","-",SUM(M85:M91)*'3j_EBIT'!$E$8)</f>
        <v>10.413748212731004</v>
      </c>
      <c r="N92" s="155">
        <f>IF(N85="-","-",SUM(N85:N91)*'3j_EBIT'!$E$8)</f>
        <v>10.750835285085586</v>
      </c>
      <c r="O92" s="139"/>
      <c r="P92" s="155">
        <f>IF(P85="-","-",SUM(P85:P91)*'3j_EBIT'!$E$8)</f>
        <v>10.750835285085586</v>
      </c>
      <c r="Q92" s="155">
        <f>IF(Q85="-","-",SUM(Q85:Q91)*'3j_EBIT'!$E$8)</f>
        <v>11.844731669977461</v>
      </c>
      <c r="R92" s="155">
        <f>IF(R85="-","-",SUM(R85:R91)*'3j_EBIT'!$E$8)</f>
        <v>11.4879807345758</v>
      </c>
      <c r="S92" s="155">
        <f>IF(S85="-","-",SUM(S85:S91)*'3j_EBIT'!$E$8)</f>
        <v>11.41094214917438</v>
      </c>
      <c r="T92" s="155">
        <f>IF(T85="-","-",SUM(T85:T91)*'3j_EBIT'!$E$8)</f>
        <v>10.971974971187695</v>
      </c>
      <c r="U92" s="155" t="str">
        <f>IF(U85="-","-",SUM(U85:U91)*'3j_EBIT'!$E$8)</f>
        <v>-</v>
      </c>
      <c r="V92" s="155" t="str">
        <f>IF(V85="-","-",SUM(V85:V91)*'3j_EBIT'!$E$8)</f>
        <v>-</v>
      </c>
      <c r="W92" s="155" t="str">
        <f>IF(W85="-","-",SUM(W85:W91)*'3j_EBIT'!$E$8)</f>
        <v>-</v>
      </c>
      <c r="X92" s="155" t="str">
        <f>IF(X85="-","-",SUM(X85:X91)*'3j_EBIT'!$E$8)</f>
        <v>-</v>
      </c>
      <c r="Y92" s="155" t="str">
        <f>IF(Y85="-","-",SUM(Y85:Y91)*'3j_EBIT'!$E$8)</f>
        <v>-</v>
      </c>
      <c r="Z92" s="155" t="str">
        <f>IF(Z85="-","-",SUM(Z85:Z91)*'3j_EBIT'!$E$8)</f>
        <v>-</v>
      </c>
      <c r="AA92" s="138"/>
    </row>
    <row r="93" spans="1:27" s="140" customFormat="1" ht="11.25">
      <c r="A93" s="137">
        <v>10</v>
      </c>
      <c r="B93" s="156" t="s">
        <v>223</v>
      </c>
      <c r="C93" s="156" t="s">
        <v>224</v>
      </c>
      <c r="D93" s="158" t="s">
        <v>88</v>
      </c>
      <c r="E93" s="154"/>
      <c r="F93" s="139"/>
      <c r="G93" s="155">
        <f>IF(G85="-","-",SUM(G85:G87,G89:G92)*'3k_HAP'!$E$9)</f>
        <v>5.3528610483129091</v>
      </c>
      <c r="H93" s="155">
        <f>IF(H85="-","-",SUM(H85:H87,H89:H92)*'3k_HAP'!$E$9)</f>
        <v>5.0649855772344052</v>
      </c>
      <c r="I93" s="155">
        <f>IF(I85="-","-",SUM(I85:I87,I89:I92)*'3k_HAP'!$E$9)</f>
        <v>5.0935375227650415</v>
      </c>
      <c r="J93" s="155">
        <f>IF(J85="-","-",SUM(J85:J87,J89:J92)*'3k_HAP'!$E$9)</f>
        <v>4.9756545065204287</v>
      </c>
      <c r="K93" s="155">
        <f>IF(K85="-","-",SUM(K85:K87,K89:K92)*'3k_HAP'!$E$9)</f>
        <v>5.5858941677380409</v>
      </c>
      <c r="L93" s="155">
        <f>IF(L85="-","-",SUM(L85:L87,L89:L92)*'3k_HAP'!$E$9)</f>
        <v>5.4922111522687018</v>
      </c>
      <c r="M93" s="155">
        <f>IF(M85="-","-",SUM(M85:M87,M89:M92)*'3k_HAP'!$E$9)</f>
        <v>6.1650238677478857</v>
      </c>
      <c r="N93" s="155">
        <f>IF(N85="-","-",SUM(N85:N87,N89:N92)*'3k_HAP'!$E$9)</f>
        <v>6.4305369741399572</v>
      </c>
      <c r="O93" s="139"/>
      <c r="P93" s="155">
        <f>IF(P85="-","-",SUM(P85:P87,P89:P92)*'3k_HAP'!$E$9)</f>
        <v>6.4305369741399572</v>
      </c>
      <c r="Q93" s="155">
        <f>IF(Q85="-","-",SUM(Q85:Q87,Q89:Q92)*'3k_HAP'!$E$9)</f>
        <v>7.2319663343639489</v>
      </c>
      <c r="R93" s="155">
        <f>IF(R85="-","-",SUM(R85:R87,R89:R92)*'3k_HAP'!$E$9)</f>
        <v>6.9267137688122649</v>
      </c>
      <c r="S93" s="155">
        <f>IF(S85="-","-",SUM(S85:S87,S89:S92)*'3k_HAP'!$E$9)</f>
        <v>6.9506083098763556</v>
      </c>
      <c r="T93" s="155">
        <f>IF(T85="-","-",SUM(T85:T87,T89:T92)*'3k_HAP'!$E$9)</f>
        <v>6.5565446979760935</v>
      </c>
      <c r="U93" s="155" t="str">
        <f>IF(U85="-","-",SUM(U85:U87,U89:U92)*'3k_HAP'!$E$9)</f>
        <v>-</v>
      </c>
      <c r="V93" s="155" t="str">
        <f>IF(V85="-","-",SUM(V85:V87,V89:V92)*'3k_HAP'!$E$9)</f>
        <v>-</v>
      </c>
      <c r="W93" s="155" t="str">
        <f>IF(W85="-","-",SUM(W85:W87,W89:W92)*'3k_HAP'!$E$9)</f>
        <v>-</v>
      </c>
      <c r="X93" s="155" t="str">
        <f>IF(X85="-","-",SUM(X85:X87,X89:X92)*'3k_HAP'!$E$9)</f>
        <v>-</v>
      </c>
      <c r="Y93" s="155" t="str">
        <f>IF(Y85="-","-",SUM(Y85:Y87,Y89:Y92)*'3k_HAP'!$E$9)</f>
        <v>-</v>
      </c>
      <c r="Z93" s="155" t="str">
        <f>IF(Z85="-","-",SUM(Z85:Z87,Z89:Z92)*'3k_HAP'!$E$9)</f>
        <v>-</v>
      </c>
      <c r="AA93" s="138"/>
    </row>
    <row r="94" spans="1:27" s="140" customFormat="1" ht="11.25">
      <c r="A94" s="137">
        <v>11</v>
      </c>
      <c r="B94" s="152" t="s">
        <v>225</v>
      </c>
      <c r="C94" s="152" t="str">
        <f>B94&amp;"_"&amp;D94</f>
        <v>Total_Southern</v>
      </c>
      <c r="D94" s="158" t="s">
        <v>88</v>
      </c>
      <c r="E94" s="154"/>
      <c r="F94" s="139"/>
      <c r="G94" s="155">
        <f t="shared" ref="G94:N94" si="14">IF(G85="-","-",SUM(G85:G93))</f>
        <v>493.0454772661945</v>
      </c>
      <c r="H94" s="155">
        <f t="shared" si="14"/>
        <v>473.82947428012903</v>
      </c>
      <c r="I94" s="155">
        <f t="shared" si="14"/>
        <v>484.62755589948938</v>
      </c>
      <c r="J94" s="155">
        <f t="shared" si="14"/>
        <v>475.90592107953285</v>
      </c>
      <c r="K94" s="155">
        <f t="shared" si="14"/>
        <v>517.01342326726763</v>
      </c>
      <c r="L94" s="155">
        <f t="shared" si="14"/>
        <v>511.40117901053117</v>
      </c>
      <c r="M94" s="155">
        <f t="shared" si="14"/>
        <v>554.25680867336428</v>
      </c>
      <c r="N94" s="155">
        <f t="shared" si="14"/>
        <v>572.2637393123847</v>
      </c>
      <c r="O94" s="139"/>
      <c r="P94" s="155">
        <f t="shared" ref="P94:Z94" si="15">IF(P85="-","-",SUM(P85:P93))</f>
        <v>572.2637393123847</v>
      </c>
      <c r="Q94" s="155">
        <f t="shared" si="15"/>
        <v>630.63863883341321</v>
      </c>
      <c r="R94" s="155">
        <f t="shared" si="15"/>
        <v>611.55702900234508</v>
      </c>
      <c r="S94" s="155">
        <f t="shared" si="15"/>
        <v>607.52626282864901</v>
      </c>
      <c r="T94" s="155">
        <f t="shared" si="15"/>
        <v>584.02867307621125</v>
      </c>
      <c r="U94" s="155" t="str">
        <f t="shared" si="15"/>
        <v>-</v>
      </c>
      <c r="V94" s="155" t="str">
        <f t="shared" si="15"/>
        <v>-</v>
      </c>
      <c r="W94" s="155" t="str">
        <f t="shared" si="15"/>
        <v>-</v>
      </c>
      <c r="X94" s="155" t="str">
        <f t="shared" si="15"/>
        <v>-</v>
      </c>
      <c r="Y94" s="155" t="str">
        <f t="shared" si="15"/>
        <v>-</v>
      </c>
      <c r="Z94" s="155" t="str">
        <f t="shared" si="15"/>
        <v>-</v>
      </c>
      <c r="AA94" s="138"/>
    </row>
    <row r="95" spans="1:27" s="140" customFormat="1" ht="11.25">
      <c r="A95" s="137">
        <v>1</v>
      </c>
      <c r="B95" s="87" t="s">
        <v>155</v>
      </c>
      <c r="C95" s="87" t="s">
        <v>131</v>
      </c>
      <c r="D95" s="157" t="s">
        <v>92</v>
      </c>
      <c r="E95" s="136"/>
      <c r="F95" s="139"/>
      <c r="G95" s="88">
        <f>IF('3a_DF'!H21="-","-",'3a_DF'!H21)</f>
        <v>189.40527294156934</v>
      </c>
      <c r="H95" s="88">
        <f>'3a_DF'!I21</f>
        <v>169.66894376912001</v>
      </c>
      <c r="I95" s="88">
        <f>'3a_DF'!J21</f>
        <v>152.83735385560954</v>
      </c>
      <c r="J95" s="88">
        <f>'3a_DF'!K21</f>
        <v>145.24365534818136</v>
      </c>
      <c r="K95" s="88">
        <f>'3a_DF'!L21</f>
        <v>169.91096764668541</v>
      </c>
      <c r="L95" s="88">
        <f>'3a_DF'!M21</f>
        <v>163.32531644257256</v>
      </c>
      <c r="M95" s="88">
        <f>'3a_DF'!N21</f>
        <v>173.27160644268815</v>
      </c>
      <c r="N95" s="88">
        <f>'3a_DF'!O21</f>
        <v>192.80062455355045</v>
      </c>
      <c r="O95" s="139"/>
      <c r="P95" s="88">
        <f>'3a_DF'!Q21</f>
        <v>192.80062455355045</v>
      </c>
      <c r="Q95" s="88">
        <f>'3a_DF'!R21</f>
        <v>225.27605178730428</v>
      </c>
      <c r="R95" s="88">
        <f>'3a_DF'!S21</f>
        <v>201.06500723158197</v>
      </c>
      <c r="S95" s="88">
        <f>'3a_DF'!T21</f>
        <v>185.50448506228201</v>
      </c>
      <c r="T95" s="88">
        <f>'3a_DF'!U21</f>
        <v>155.28382858281989</v>
      </c>
      <c r="U95" s="88" t="str">
        <f>'3a_DF'!V21</f>
        <v>-</v>
      </c>
      <c r="V95" s="88" t="str">
        <f>'3a_DF'!W21</f>
        <v>-</v>
      </c>
      <c r="W95" s="88" t="str">
        <f>'3a_DF'!X21</f>
        <v>-</v>
      </c>
      <c r="X95" s="88" t="str">
        <f>'3a_DF'!Y21</f>
        <v>-</v>
      </c>
      <c r="Y95" s="88" t="str">
        <f>'3a_DF'!Z21</f>
        <v>-</v>
      </c>
      <c r="Z95" s="88" t="str">
        <f>'3a_DF'!AA21</f>
        <v>-</v>
      </c>
      <c r="AA95" s="138"/>
    </row>
    <row r="96" spans="1:27" s="140" customFormat="1" ht="11.25">
      <c r="A96" s="137">
        <v>2</v>
      </c>
      <c r="B96" s="87" t="s">
        <v>155</v>
      </c>
      <c r="C96" s="87" t="s">
        <v>133</v>
      </c>
      <c r="D96" s="157" t="s">
        <v>92</v>
      </c>
      <c r="E96" s="136"/>
      <c r="F96" s="139"/>
      <c r="G96" s="88">
        <f>IF('3b_CM'!G21="-","-",'3b_CM'!G21)</f>
        <v>5.6123797754490334E-2</v>
      </c>
      <c r="H96" s="88">
        <f>'3b_CM'!H21</f>
        <v>8.4185696631735515E-2</v>
      </c>
      <c r="I96" s="88">
        <f>'3b_CM'!I21</f>
        <v>0.26509160695755307</v>
      </c>
      <c r="J96" s="88">
        <f>'3b_CM'!J21</f>
        <v>0.26958496138731097</v>
      </c>
      <c r="K96" s="88">
        <f>'3b_CM'!K21</f>
        <v>3.4624935928121627</v>
      </c>
      <c r="L96" s="88">
        <f>'3b_CM'!L21</f>
        <v>3.3589686632743669</v>
      </c>
      <c r="M96" s="88">
        <f>'3b_CM'!M21</f>
        <v>11.735460395993773</v>
      </c>
      <c r="N96" s="88">
        <f>'3b_CM'!N21</f>
        <v>11.156062466320758</v>
      </c>
      <c r="O96" s="139"/>
      <c r="P96" s="88">
        <f>'3b_CM'!P21</f>
        <v>11.156062466320758</v>
      </c>
      <c r="Q96" s="88">
        <f>'3b_CM'!Q21</f>
        <v>15.031064537267056</v>
      </c>
      <c r="R96" s="88">
        <f>'3b_CM'!R21</f>
        <v>14.962039383766744</v>
      </c>
      <c r="S96" s="88">
        <f>'3b_CM'!S21</f>
        <v>17.868079612309856</v>
      </c>
      <c r="T96" s="88">
        <f>'3b_CM'!T21</f>
        <v>18.940999076748088</v>
      </c>
      <c r="U96" s="88" t="str">
        <f>'3b_CM'!U21</f>
        <v>-</v>
      </c>
      <c r="V96" s="88" t="str">
        <f>'3b_CM'!V21</f>
        <v>-</v>
      </c>
      <c r="W96" s="88" t="str">
        <f>'3b_CM'!W21</f>
        <v>-</v>
      </c>
      <c r="X96" s="88" t="str">
        <f>'3b_CM'!X21</f>
        <v>-</v>
      </c>
      <c r="Y96" s="88" t="str">
        <f>'3b_CM'!Y21</f>
        <v>-</v>
      </c>
      <c r="Z96" s="88" t="str">
        <f>'3b_CM'!Z21</f>
        <v>-</v>
      </c>
      <c r="AA96" s="138"/>
    </row>
    <row r="97" spans="1:27" s="140" customFormat="1" ht="12.5" customHeight="1">
      <c r="A97" s="137">
        <v>3</v>
      </c>
      <c r="B97" s="87" t="s">
        <v>220</v>
      </c>
      <c r="C97" s="87" t="s">
        <v>134</v>
      </c>
      <c r="D97" s="157" t="s">
        <v>92</v>
      </c>
      <c r="E97" s="136"/>
      <c r="F97" s="139"/>
      <c r="G97" s="88">
        <f>IF('3c_PC'!G22="-","-",'3c_PC'!G22)</f>
        <v>68.69036253949163</v>
      </c>
      <c r="H97" s="88">
        <f>'3c_PC'!H22</f>
        <v>68.670275144610898</v>
      </c>
      <c r="I97" s="88">
        <f>'3c_PC'!I22</f>
        <v>86.608863685659017</v>
      </c>
      <c r="J97" s="88">
        <f>'3c_PC'!J22</f>
        <v>85.61053410109416</v>
      </c>
      <c r="K97" s="88">
        <f>'3c_PC'!K22</f>
        <v>97.864929465818818</v>
      </c>
      <c r="L97" s="88">
        <f>'3c_PC'!L22</f>
        <v>97.054529489388273</v>
      </c>
      <c r="M97" s="88">
        <f>'3c_PC'!M22</f>
        <v>118.3338046878049</v>
      </c>
      <c r="N97" s="88">
        <f>'3c_PC'!N22</f>
        <v>116.23565093546705</v>
      </c>
      <c r="O97" s="139"/>
      <c r="P97" s="88">
        <f>'3c_PC'!P22</f>
        <v>116.23565093546705</v>
      </c>
      <c r="Q97" s="88">
        <f>'3c_PC'!Q22</f>
        <v>129.9972077079583</v>
      </c>
      <c r="R97" s="88">
        <f>'3c_PC'!R22</f>
        <v>131.94617077366865</v>
      </c>
      <c r="S97" s="88">
        <f>'3c_PC'!S22</f>
        <v>144.07190092659567</v>
      </c>
      <c r="T97" s="88">
        <f>'3c_PC'!T22</f>
        <v>146.57072572450906</v>
      </c>
      <c r="U97" s="88" t="str">
        <f>'3c_PC'!U22</f>
        <v>-</v>
      </c>
      <c r="V97" s="88" t="str">
        <f>'3c_PC'!V22</f>
        <v>-</v>
      </c>
      <c r="W97" s="88" t="str">
        <f>'3c_PC'!W22</f>
        <v>-</v>
      </c>
      <c r="X97" s="88" t="str">
        <f>'3c_PC'!X22</f>
        <v>-</v>
      </c>
      <c r="Y97" s="88" t="str">
        <f>'3c_PC'!Y22</f>
        <v>-</v>
      </c>
      <c r="Z97" s="88" t="str">
        <f>'3c_PC'!Z22</f>
        <v>-</v>
      </c>
      <c r="AA97" s="138"/>
    </row>
    <row r="98" spans="1:27" s="140" customFormat="1" ht="11.25">
      <c r="A98" s="137">
        <v>4</v>
      </c>
      <c r="B98" s="87" t="s">
        <v>221</v>
      </c>
      <c r="C98" s="87" t="s">
        <v>135</v>
      </c>
      <c r="D98" s="157" t="s">
        <v>92</v>
      </c>
      <c r="E98" s="136"/>
      <c r="F98" s="139"/>
      <c r="G98" s="88">
        <f>IF('3d_NC-Elec'!H36="-","-",'3d_NC-Elec'!H36)</f>
        <v>126.64580966174836</v>
      </c>
      <c r="H98" s="88">
        <f>'3d_NC-Elec'!I36</f>
        <v>127.38843352176289</v>
      </c>
      <c r="I98" s="88">
        <f>'3d_NC-Elec'!J36</f>
        <v>149.60666824538114</v>
      </c>
      <c r="J98" s="88">
        <f>'3d_NC-Elec'!K36</f>
        <v>149.04811497137283</v>
      </c>
      <c r="K98" s="88">
        <f>'3d_NC-Elec'!L36</f>
        <v>143.38312656502399</v>
      </c>
      <c r="L98" s="88">
        <f>'3d_NC-Elec'!M36</f>
        <v>144.27339451442779</v>
      </c>
      <c r="M98" s="88">
        <f>'3d_NC-Elec'!N36</f>
        <v>137.73524696211223</v>
      </c>
      <c r="N98" s="88">
        <f>'3d_NC-Elec'!O36</f>
        <v>137.34087243160866</v>
      </c>
      <c r="O98" s="139"/>
      <c r="P98" s="88">
        <f>'3d_NC-Elec'!Q36</f>
        <v>137.34087243160866</v>
      </c>
      <c r="Q98" s="88">
        <f>'3d_NC-Elec'!R36</f>
        <v>148.52565262962443</v>
      </c>
      <c r="R98" s="88">
        <f>'3d_NC-Elec'!S36</f>
        <v>150.33871528754304</v>
      </c>
      <c r="S98" s="88">
        <f>'3d_NC-Elec'!T36</f>
        <v>153.12925724504447</v>
      </c>
      <c r="T98" s="88">
        <f>'3d_NC-Elec'!U36</f>
        <v>156.7653905842445</v>
      </c>
      <c r="U98" s="88" t="str">
        <f>'3d_NC-Elec'!V36</f>
        <v>-</v>
      </c>
      <c r="V98" s="88" t="str">
        <f>'3d_NC-Elec'!W36</f>
        <v>-</v>
      </c>
      <c r="W98" s="88" t="str">
        <f>'3d_NC-Elec'!X36</f>
        <v>-</v>
      </c>
      <c r="X98" s="88" t="str">
        <f>'3d_NC-Elec'!Y36</f>
        <v>-</v>
      </c>
      <c r="Y98" s="88" t="str">
        <f>'3d_NC-Elec'!Z36</f>
        <v>-</v>
      </c>
      <c r="Z98" s="88" t="str">
        <f>'3d_NC-Elec'!AA36</f>
        <v>-</v>
      </c>
      <c r="AA98" s="138"/>
    </row>
    <row r="99" spans="1:27" s="140" customFormat="1" ht="11.25">
      <c r="A99" s="137">
        <v>5</v>
      </c>
      <c r="B99" s="87" t="s">
        <v>168</v>
      </c>
      <c r="C99" s="87" t="s">
        <v>136</v>
      </c>
      <c r="D99" s="157" t="s">
        <v>92</v>
      </c>
      <c r="E99" s="136"/>
      <c r="F99" s="139"/>
      <c r="G99" s="88">
        <f>IF('3f_CPIH'!C$16="-","-",'3g_OC_'!$E$8*('3f_CPIH'!C$16/'3f_CPIH'!$G$16))</f>
        <v>76.502677103718199</v>
      </c>
      <c r="H99" s="88">
        <f>IF('3f_CPIH'!D$16="-","-",'3g_OC_'!$E$8*('3f_CPIH'!D$16/'3f_CPIH'!$G$16))</f>
        <v>76.655835616438353</v>
      </c>
      <c r="I99" s="88">
        <f>IF('3f_CPIH'!E$16="-","-",'3g_OC_'!$E$8*('3f_CPIH'!E$16/'3f_CPIH'!$G$16))</f>
        <v>76.885573385518597</v>
      </c>
      <c r="J99" s="88">
        <f>IF('3f_CPIH'!F$16="-","-",'3g_OC_'!$E$8*('3f_CPIH'!F$16/'3f_CPIH'!$G$16))</f>
        <v>77.345048923679059</v>
      </c>
      <c r="K99" s="88">
        <f>IF('3f_CPIH'!G$16="-","-",'3g_OC_'!$E$8*('3f_CPIH'!G$16/'3f_CPIH'!$G$16))</f>
        <v>78.263999999999996</v>
      </c>
      <c r="L99" s="88">
        <f>IF('3f_CPIH'!H$16="-","-",'3g_OC_'!$E$8*('3f_CPIH'!H$16/'3f_CPIH'!$G$16))</f>
        <v>79.259530332681024</v>
      </c>
      <c r="M99" s="88">
        <f>IF('3f_CPIH'!I$16="-","-",'3g_OC_'!$E$8*('3f_CPIH'!I$16/'3f_CPIH'!$G$16))</f>
        <v>80.408219178082177</v>
      </c>
      <c r="N99" s="88">
        <f>IF('3f_CPIH'!J$16="-","-",'3g_OC_'!$E$8*('3f_CPIH'!J$16/'3f_CPIH'!$G$16))</f>
        <v>81.097432485322898</v>
      </c>
      <c r="O99" s="139"/>
      <c r="P99" s="88">
        <f>IF('3f_CPIH'!L$16="-","-",'3g_OC_'!$E$8*('3f_CPIH'!L$16/'3f_CPIH'!$G$16))</f>
        <v>81.097432485322898</v>
      </c>
      <c r="Q99" s="88">
        <f>IF('3f_CPIH'!M$16="-","-",'3g_OC_'!$E$8*('3f_CPIH'!M$16/'3f_CPIH'!$G$16))</f>
        <v>82.016383561643835</v>
      </c>
      <c r="R99" s="88">
        <f>IF('3f_CPIH'!N$16="-","-",'3g_OC_'!$E$8*('3f_CPIH'!N$16/'3f_CPIH'!$G$16))</f>
        <v>82.62901761252445</v>
      </c>
      <c r="S99" s="88">
        <f>IF('3f_CPIH'!O$16="-","-",'3g_OC_'!$E$8*('3f_CPIH'!O$16/'3f_CPIH'!$G$16))</f>
        <v>83.088493150684926</v>
      </c>
      <c r="T99" s="88">
        <f>IF('3f_CPIH'!P$16="-","-",'3g_OC_'!$E$8*('3f_CPIH'!P$16/'3f_CPIH'!$G$16))</f>
        <v>83.318230919765156</v>
      </c>
      <c r="U99" s="88" t="str">
        <f>IF('3f_CPIH'!Q$16="-","-",'3g_OC_'!$E$8*('3f_CPIH'!Q$16/'3f_CPIH'!$G$16))</f>
        <v>-</v>
      </c>
      <c r="V99" s="88" t="str">
        <f>IF('3f_CPIH'!R$16="-","-",'3g_OC_'!$E$8*('3f_CPIH'!R$16/'3f_CPIH'!$G$16))</f>
        <v>-</v>
      </c>
      <c r="W99" s="88" t="str">
        <f>IF('3f_CPIH'!S$16="-","-",'3g_OC_'!$E$8*('3f_CPIH'!S$16/'3f_CPIH'!$G$16))</f>
        <v>-</v>
      </c>
      <c r="X99" s="88" t="str">
        <f>IF('3f_CPIH'!T$16="-","-",'3g_OC_'!$E$8*('3f_CPIH'!T$16/'3f_CPIH'!$G$16))</f>
        <v>-</v>
      </c>
      <c r="Y99" s="88" t="str">
        <f>IF('3f_CPIH'!U$16="-","-",'3g_OC_'!$E$8*('3f_CPIH'!U$16/'3f_CPIH'!$G$16))</f>
        <v>-</v>
      </c>
      <c r="Z99" s="88" t="str">
        <f>IF('3f_CPIH'!V$16="-","-",'3g_OC_'!$E$8*('3f_CPIH'!V$16/'3f_CPIH'!$G$16))</f>
        <v>-</v>
      </c>
      <c r="AA99" s="138"/>
    </row>
    <row r="100" spans="1:27" s="140" customFormat="1" ht="11.25">
      <c r="A100" s="137">
        <v>6</v>
      </c>
      <c r="B100" s="87" t="s">
        <v>168</v>
      </c>
      <c r="C100" s="87" t="s">
        <v>137</v>
      </c>
      <c r="D100" s="157" t="s">
        <v>92</v>
      </c>
      <c r="E100" s="136"/>
      <c r="F100" s="139"/>
      <c r="G100" s="88" t="s">
        <v>132</v>
      </c>
      <c r="H100" s="88" t="s">
        <v>132</v>
      </c>
      <c r="I100" s="88" t="s">
        <v>132</v>
      </c>
      <c r="J100" s="88" t="s">
        <v>132</v>
      </c>
      <c r="K100" s="88">
        <f>IF('3h_SMNCC'!F$29="-","-",'3h_SMNCC'!F$29)</f>
        <v>0</v>
      </c>
      <c r="L100" s="88">
        <f>IF('3h_SMNCC'!G$29="-","-",'3h_SMNCC'!G$29)</f>
        <v>-0.18995176814939541</v>
      </c>
      <c r="M100" s="88">
        <f>IF('3h_SMNCC'!H$29="-","-",'3h_SMNCC'!H$29)</f>
        <v>2.3898674656215144</v>
      </c>
      <c r="N100" s="88">
        <f>IF('3h_SMNCC'!I$29="-","-",'3h_SMNCC'!I$29)</f>
        <v>2.4654635585146529</v>
      </c>
      <c r="O100" s="139"/>
      <c r="P100" s="88">
        <f>IF('3h_SMNCC'!K$29="-","-",'3h_SMNCC'!K$29)</f>
        <v>2.4654635585146529</v>
      </c>
      <c r="Q100" s="88">
        <f>IF('3h_SMNCC'!L$29="-","-",'3h_SMNCC'!L$29)</f>
        <v>4.8850955964817686</v>
      </c>
      <c r="R100" s="88">
        <f>IF('3h_SMNCC'!M$29="-","-",'3h_SMNCC'!M$29)</f>
        <v>4.7480163427765101</v>
      </c>
      <c r="S100" s="88">
        <f>IF('3h_SMNCC'!N$29="-","-",'3h_SMNCC'!N$29)</f>
        <v>7.093641997338695</v>
      </c>
      <c r="T100" s="88">
        <f>IF('3h_SMNCC'!O$29="-","-",'3h_SMNCC'!O$29)</f>
        <v>6.2155900817178944</v>
      </c>
      <c r="U100" s="88" t="str">
        <f>IF('3h_SMNCC'!P$29="-","-",'3h_SMNCC'!P$29)</f>
        <v>-</v>
      </c>
      <c r="V100" s="88" t="str">
        <f>IF('3h_SMNCC'!Q$29="-","-",'3h_SMNCC'!Q$29)</f>
        <v>-</v>
      </c>
      <c r="W100" s="88" t="str">
        <f>IF('3h_SMNCC'!R$29="-","-",'3h_SMNCC'!R$29)</f>
        <v>-</v>
      </c>
      <c r="X100" s="88" t="str">
        <f>IF('3h_SMNCC'!S$29="-","-",'3h_SMNCC'!S$29)</f>
        <v>-</v>
      </c>
      <c r="Y100" s="88" t="str">
        <f>IF('3h_SMNCC'!T$29="-","-",'3h_SMNCC'!T$29)</f>
        <v>-</v>
      </c>
      <c r="Z100" s="88" t="str">
        <f>IF('3h_SMNCC'!U$29="-","-",'3h_SMNCC'!U$29)</f>
        <v>-</v>
      </c>
      <c r="AA100" s="138"/>
    </row>
    <row r="101" spans="1:27" s="140" customFormat="1" ht="11.25">
      <c r="A101" s="137">
        <v>7</v>
      </c>
      <c r="B101" s="87" t="s">
        <v>168</v>
      </c>
      <c r="C101" s="87" t="s">
        <v>124</v>
      </c>
      <c r="D101" s="157" t="s">
        <v>92</v>
      </c>
      <c r="E101" s="136"/>
      <c r="F101" s="139"/>
      <c r="G101" s="88">
        <f>IF('3f_CPIH'!C$16="-","-",'3i_PPM'!$G$8*('3f_CPIH'!C$16/'3f_CPIH'!$G$16))</f>
        <v>23.857918590998043</v>
      </c>
      <c r="H101" s="88">
        <f>IF('3f_CPIH'!D$16="-","-",'3i_PPM'!$G$8*('3f_CPIH'!D$16/'3f_CPIH'!$G$16))</f>
        <v>23.905682191780819</v>
      </c>
      <c r="I101" s="88">
        <f>IF('3f_CPIH'!E$16="-","-",'3i_PPM'!$G$8*('3f_CPIH'!E$16/'3f_CPIH'!$G$16))</f>
        <v>23.977327592954992</v>
      </c>
      <c r="J101" s="88">
        <f>IF('3f_CPIH'!F$16="-","-",'3i_PPM'!$G$8*('3f_CPIH'!F$16/'3f_CPIH'!$G$16))</f>
        <v>24.120618395303325</v>
      </c>
      <c r="K101" s="88">
        <f>IF('3f_CPIH'!G$16="-","-",'3i_PPM'!$G$8*('3f_CPIH'!G$16/'3f_CPIH'!$G$16))</f>
        <v>24.4072</v>
      </c>
      <c r="L101" s="88">
        <f>IF('3f_CPIH'!H$16="-","-",'3i_PPM'!$G$8*('3f_CPIH'!H$16/'3f_CPIH'!$G$16))</f>
        <v>24.717663405088064</v>
      </c>
      <c r="M101" s="88">
        <f>IF('3f_CPIH'!I$16="-","-",'3i_PPM'!$G$8*('3f_CPIH'!I$16/'3f_CPIH'!$G$16))</f>
        <v>25.075890410958902</v>
      </c>
      <c r="N101" s="88">
        <f>IF('3f_CPIH'!J$16="-","-",'3i_PPM'!$G$8*('3f_CPIH'!J$16/'3f_CPIH'!$G$16))</f>
        <v>25.290826614481411</v>
      </c>
      <c r="O101" s="139"/>
      <c r="P101" s="88">
        <f>IF('3f_CPIH'!L$16="-","-",'3i_PPM'!$G$8*('3f_CPIH'!L$16/'3f_CPIH'!$G$16))</f>
        <v>25.290826614481411</v>
      </c>
      <c r="Q101" s="88">
        <f>IF('3f_CPIH'!M$16="-","-",'3i_PPM'!$G$8*('3f_CPIH'!M$16/'3f_CPIH'!$G$16))</f>
        <v>25.577408219178082</v>
      </c>
      <c r="R101" s="88">
        <f>IF('3f_CPIH'!N$16="-","-",'3i_PPM'!$G$8*('3f_CPIH'!N$16/'3f_CPIH'!$G$16))</f>
        <v>25.768462622309197</v>
      </c>
      <c r="S101" s="88">
        <f>IF('3f_CPIH'!O$16="-","-",'3i_PPM'!$G$8*('3f_CPIH'!O$16/'3f_CPIH'!$G$16))</f>
        <v>25.911753424657533</v>
      </c>
      <c r="T101" s="88">
        <f>IF('3f_CPIH'!P$16="-","-",'3i_PPM'!$G$8*('3f_CPIH'!P$16/'3f_CPIH'!$G$16))</f>
        <v>25.983398825831699</v>
      </c>
      <c r="U101" s="88" t="str">
        <f>IF('3f_CPIH'!Q$16="-","-",'3i_PPM'!$G$8*('3f_CPIH'!Q$16/'3f_CPIH'!$G$16))</f>
        <v>-</v>
      </c>
      <c r="V101" s="88" t="str">
        <f>IF('3f_CPIH'!R$16="-","-",'3i_PPM'!$G$8*('3f_CPIH'!R$16/'3f_CPIH'!$G$16))</f>
        <v>-</v>
      </c>
      <c r="W101" s="88" t="str">
        <f>IF('3f_CPIH'!S$16="-","-",'3i_PPM'!$G$8*('3f_CPIH'!S$16/'3f_CPIH'!$G$16))</f>
        <v>-</v>
      </c>
      <c r="X101" s="88" t="str">
        <f>IF('3f_CPIH'!T$16="-","-",'3i_PPM'!$G$8*('3f_CPIH'!T$16/'3f_CPIH'!$G$16))</f>
        <v>-</v>
      </c>
      <c r="Y101" s="88" t="str">
        <f>IF('3f_CPIH'!U$16="-","-",'3i_PPM'!$G$8*('3f_CPIH'!U$16/'3f_CPIH'!$G$16))</f>
        <v>-</v>
      </c>
      <c r="Z101" s="88" t="str">
        <f>IF('3f_CPIH'!V$16="-","-",'3i_PPM'!$G$8*('3f_CPIH'!V$16/'3f_CPIH'!$G$16))</f>
        <v>-</v>
      </c>
      <c r="AA101" s="138"/>
    </row>
    <row r="102" spans="1:27" s="140" customFormat="1" ht="11.25">
      <c r="A102" s="137">
        <v>9</v>
      </c>
      <c r="B102" s="87" t="s">
        <v>138</v>
      </c>
      <c r="C102" s="87" t="s">
        <v>222</v>
      </c>
      <c r="D102" s="157" t="s">
        <v>92</v>
      </c>
      <c r="E102" s="136"/>
      <c r="F102" s="139"/>
      <c r="G102" s="88">
        <f>IF(G95="-","-",SUM(G95:G101)*'3j_EBIT'!$E$8)</f>
        <v>9.3965433326561048</v>
      </c>
      <c r="H102" s="88">
        <f>IF(H95="-","-",SUM(H95:H101)*'3j_EBIT'!$E$8)</f>
        <v>9.0327191578525969</v>
      </c>
      <c r="I102" s="88">
        <f>IF(I95="-","-",SUM(I95:I101)*'3j_EBIT'!$E$8)</f>
        <v>9.4938232523104631</v>
      </c>
      <c r="J102" s="88">
        <f>IF(J95="-","-",SUM(J95:J101)*'3j_EBIT'!$E$8)</f>
        <v>9.3283561981853182</v>
      </c>
      <c r="K102" s="88">
        <f>IF(K95="-","-",SUM(K95:K101)*'3j_EBIT'!$E$8)</f>
        <v>10.018925348091953</v>
      </c>
      <c r="L102" s="88">
        <f>IF(L95="-","-",SUM(L95:L101)*'3j_EBIT'!$E$8)</f>
        <v>9.9125317685035466</v>
      </c>
      <c r="M102" s="88">
        <f>IF(M95="-","-",SUM(M95:M101)*'3j_EBIT'!$E$8)</f>
        <v>10.632065450481891</v>
      </c>
      <c r="N102" s="88">
        <f>IF(N95="-","-",SUM(N95:N101)*'3j_EBIT'!$E$8)</f>
        <v>10.96978211922071</v>
      </c>
      <c r="O102" s="139"/>
      <c r="P102" s="88">
        <f>IF(P95="-","-",SUM(P95:P101)*'3j_EBIT'!$E$8)</f>
        <v>10.96978211922071</v>
      </c>
      <c r="Q102" s="88">
        <f>IF(Q95="-","-",SUM(Q95:Q101)*'3j_EBIT'!$E$8)</f>
        <v>12.227190078716218</v>
      </c>
      <c r="R102" s="88">
        <f>IF(R95="-","-",SUM(R95:R101)*'3j_EBIT'!$E$8)</f>
        <v>11.842707489794776</v>
      </c>
      <c r="S102" s="88">
        <f>IF(S95="-","-",SUM(S95:S101)*'3j_EBIT'!$E$8)</f>
        <v>11.943618297961509</v>
      </c>
      <c r="T102" s="88">
        <f>IF(T95="-","-",SUM(T95:T101)*'3j_EBIT'!$E$8)</f>
        <v>11.486737876393883</v>
      </c>
      <c r="U102" s="88" t="str">
        <f>IF(U95="-","-",SUM(U95:U101)*'3j_EBIT'!$E$8)</f>
        <v>-</v>
      </c>
      <c r="V102" s="88" t="str">
        <f>IF(V95="-","-",SUM(V95:V101)*'3j_EBIT'!$E$8)</f>
        <v>-</v>
      </c>
      <c r="W102" s="88" t="str">
        <f>IF(W95="-","-",SUM(W95:W101)*'3j_EBIT'!$E$8)</f>
        <v>-</v>
      </c>
      <c r="X102" s="88" t="str">
        <f>IF(X95="-","-",SUM(X95:X101)*'3j_EBIT'!$E$8)</f>
        <v>-</v>
      </c>
      <c r="Y102" s="88" t="str">
        <f>IF(Y95="-","-",SUM(Y95:Y101)*'3j_EBIT'!$E$8)</f>
        <v>-</v>
      </c>
      <c r="Z102" s="88" t="str">
        <f>IF(Z95="-","-",SUM(Z95:Z101)*'3j_EBIT'!$E$8)</f>
        <v>-</v>
      </c>
      <c r="AA102" s="138"/>
    </row>
    <row r="103" spans="1:27" s="140" customFormat="1" ht="11.25">
      <c r="A103" s="137">
        <v>10</v>
      </c>
      <c r="B103" s="151" t="s">
        <v>223</v>
      </c>
      <c r="C103" s="151" t="s">
        <v>224</v>
      </c>
      <c r="D103" s="157" t="s">
        <v>92</v>
      </c>
      <c r="E103" s="136"/>
      <c r="F103" s="139"/>
      <c r="G103" s="88">
        <f>IF(G95="-","-",SUM(G95:G97,G99:G102)*'3k_HAP'!$E$9)</f>
        <v>5.3865541801008963</v>
      </c>
      <c r="H103" s="88">
        <f>IF(H95="-","-",SUM(H95:H97,H99:H102)*'3k_HAP'!$E$9)</f>
        <v>5.0953262903205765</v>
      </c>
      <c r="I103" s="88">
        <f>IF(I95="-","-",SUM(I95:I97,I99:I102)*'3k_HAP'!$E$9)</f>
        <v>5.1253460767020886</v>
      </c>
      <c r="J103" s="88">
        <f>IF(J95="-","-",SUM(J95:J97,J99:J102)*'3k_HAP'!$E$9)</f>
        <v>5.0060184794613667</v>
      </c>
      <c r="K103" s="88">
        <f>IF(K95="-","-",SUM(K95:K97,K99:K102)*'3k_HAP'!$E$9)</f>
        <v>5.6210974035379522</v>
      </c>
      <c r="L103" s="88">
        <f>IF(L95="-","-",SUM(L95:L97,L99:L102)*'3k_HAP'!$E$9)</f>
        <v>5.5260783717887003</v>
      </c>
      <c r="M103" s="88">
        <f>IF(M95="-","-",SUM(M95:M97,M99:M102)*'3k_HAP'!$E$9)</f>
        <v>6.1762606683371137</v>
      </c>
      <c r="N103" s="88">
        <f>IF(N95="-","-",SUM(N95:N97,N99:N102)*'3k_HAP'!$E$9)</f>
        <v>6.4422719534520656</v>
      </c>
      <c r="O103" s="139"/>
      <c r="P103" s="88">
        <f>IF(P95="-","-",SUM(P95:P97,P99:P102)*'3k_HAP'!$E$9)</f>
        <v>6.4422719534520656</v>
      </c>
      <c r="Q103" s="88">
        <f>IF(Q95="-","-",SUM(Q95:Q97,Q99:Q102)*'3k_HAP'!$E$9)</f>
        <v>7.247447288193853</v>
      </c>
      <c r="R103" s="88">
        <f>IF(R95="-","-",SUM(R95:R97,R99:R102)*'3k_HAP'!$E$9)</f>
        <v>6.9246281715434783</v>
      </c>
      <c r="S103" s="88">
        <f>IF(S95="-","-",SUM(S95:S97,S99:S102)*'3k_HAP'!$E$9)</f>
        <v>6.9615315589600657</v>
      </c>
      <c r="T103" s="88">
        <f>IF(T95="-","-",SUM(T95:T97,T99:T102)*'3k_HAP'!$E$9)</f>
        <v>6.55623264183627</v>
      </c>
      <c r="U103" s="88" t="str">
        <f>IF(U95="-","-",SUM(U95:U97,U99:U102)*'3k_HAP'!$E$9)</f>
        <v>-</v>
      </c>
      <c r="V103" s="88" t="str">
        <f>IF(V95="-","-",SUM(V95:V97,V99:V102)*'3k_HAP'!$E$9)</f>
        <v>-</v>
      </c>
      <c r="W103" s="88" t="str">
        <f>IF(W95="-","-",SUM(W95:W97,W99:W102)*'3k_HAP'!$E$9)</f>
        <v>-</v>
      </c>
      <c r="X103" s="88" t="str">
        <f>IF(X95="-","-",SUM(X95:X97,X99:X102)*'3k_HAP'!$E$9)</f>
        <v>-</v>
      </c>
      <c r="Y103" s="88" t="str">
        <f>IF(Y95="-","-",SUM(Y95:Y97,Y99:Y102)*'3k_HAP'!$E$9)</f>
        <v>-</v>
      </c>
      <c r="Z103" s="88" t="str">
        <f>IF(Z95="-","-",SUM(Z95:Z97,Z99:Z102)*'3k_HAP'!$E$9)</f>
        <v>-</v>
      </c>
      <c r="AA103" s="138"/>
    </row>
    <row r="104" spans="1:27" s="140" customFormat="1" ht="11.25">
      <c r="A104" s="137">
        <v>11</v>
      </c>
      <c r="B104" s="87" t="s">
        <v>225</v>
      </c>
      <c r="C104" s="87" t="str">
        <f>B104&amp;"_"&amp;D104</f>
        <v>Total_South East</v>
      </c>
      <c r="D104" s="157" t="s">
        <v>92</v>
      </c>
      <c r="E104" s="136"/>
      <c r="F104" s="139"/>
      <c r="G104" s="88">
        <f t="shared" ref="G104:N104" si="16">IF(G95="-","-",SUM(G95:G103))</f>
        <v>499.94126214803708</v>
      </c>
      <c r="H104" s="88">
        <f t="shared" si="16"/>
        <v>480.50140138851793</v>
      </c>
      <c r="I104" s="88">
        <f t="shared" si="16"/>
        <v>504.80004770109343</v>
      </c>
      <c r="J104" s="88">
        <f t="shared" si="16"/>
        <v>495.97193137866481</v>
      </c>
      <c r="K104" s="88">
        <f t="shared" si="16"/>
        <v>532.93274002197029</v>
      </c>
      <c r="L104" s="88">
        <f t="shared" si="16"/>
        <v>527.23806121957489</v>
      </c>
      <c r="M104" s="88">
        <f t="shared" si="16"/>
        <v>565.75842166208065</v>
      </c>
      <c r="N104" s="88">
        <f t="shared" si="16"/>
        <v>583.79898711793862</v>
      </c>
      <c r="O104" s="139"/>
      <c r="P104" s="88">
        <f t="shared" ref="P104:Z104" si="17">IF(P95="-","-",SUM(P95:P103))</f>
        <v>583.79898711793862</v>
      </c>
      <c r="Q104" s="88">
        <f t="shared" si="17"/>
        <v>650.7835014063678</v>
      </c>
      <c r="R104" s="88">
        <f t="shared" si="17"/>
        <v>630.2247649155089</v>
      </c>
      <c r="S104" s="88">
        <f t="shared" si="17"/>
        <v>635.57276127583464</v>
      </c>
      <c r="T104" s="88">
        <f t="shared" si="17"/>
        <v>611.12113431386649</v>
      </c>
      <c r="U104" s="88" t="str">
        <f t="shared" si="17"/>
        <v>-</v>
      </c>
      <c r="V104" s="88" t="str">
        <f t="shared" si="17"/>
        <v>-</v>
      </c>
      <c r="W104" s="88" t="str">
        <f t="shared" si="17"/>
        <v>-</v>
      </c>
      <c r="X104" s="88" t="str">
        <f t="shared" si="17"/>
        <v>-</v>
      </c>
      <c r="Y104" s="88" t="str">
        <f t="shared" si="17"/>
        <v>-</v>
      </c>
      <c r="Z104" s="88" t="str">
        <f t="shared" si="17"/>
        <v>-</v>
      </c>
      <c r="AA104" s="138"/>
    </row>
    <row r="105" spans="1:27" s="140" customFormat="1" ht="11.25">
      <c r="A105" s="137">
        <v>1</v>
      </c>
      <c r="B105" s="152" t="s">
        <v>155</v>
      </c>
      <c r="C105" s="152" t="s">
        <v>131</v>
      </c>
      <c r="D105" s="158" t="s">
        <v>97</v>
      </c>
      <c r="E105" s="154"/>
      <c r="F105" s="139"/>
      <c r="G105" s="155">
        <f>IF('3a_DF'!H22="-","-",'3a_DF'!H22)</f>
        <v>188.33994439502237</v>
      </c>
      <c r="H105" s="155">
        <f>'3a_DF'!I22</f>
        <v>168.71462414299489</v>
      </c>
      <c r="I105" s="155">
        <f>'3a_DF'!J22</f>
        <v>151.9777051588633</v>
      </c>
      <c r="J105" s="155">
        <f>'3a_DF'!K22</f>
        <v>144.42671815396196</v>
      </c>
      <c r="K105" s="155">
        <f>'3a_DF'!L22</f>
        <v>168.95528673350788</v>
      </c>
      <c r="L105" s="155">
        <f>'3a_DF'!M22</f>
        <v>162.40667717093112</v>
      </c>
      <c r="M105" s="155">
        <f>'3a_DF'!N22</f>
        <v>170.88780289009142</v>
      </c>
      <c r="N105" s="155">
        <f>'3a_DF'!O22</f>
        <v>190.14814834472833</v>
      </c>
      <c r="O105" s="139"/>
      <c r="P105" s="155">
        <f>'3a_DF'!Q22</f>
        <v>190.14814834472833</v>
      </c>
      <c r="Q105" s="155">
        <f>'3a_DF'!R22</f>
        <v>223.22619269655343</v>
      </c>
      <c r="R105" s="155">
        <f>'3a_DF'!S22</f>
        <v>199.23472939316446</v>
      </c>
      <c r="S105" s="155">
        <f>'3a_DF'!T22</f>
        <v>182.90890675865472</v>
      </c>
      <c r="T105" s="155">
        <f>'3a_DF'!U22</f>
        <v>153.10454645201898</v>
      </c>
      <c r="U105" s="155" t="str">
        <f>'3a_DF'!V22</f>
        <v>-</v>
      </c>
      <c r="V105" s="155" t="str">
        <f>'3a_DF'!W22</f>
        <v>-</v>
      </c>
      <c r="W105" s="155" t="str">
        <f>'3a_DF'!X22</f>
        <v>-</v>
      </c>
      <c r="X105" s="155" t="str">
        <f>'3a_DF'!Y22</f>
        <v>-</v>
      </c>
      <c r="Y105" s="155" t="str">
        <f>'3a_DF'!Z22</f>
        <v>-</v>
      </c>
      <c r="Z105" s="155" t="str">
        <f>'3a_DF'!AA22</f>
        <v>-</v>
      </c>
      <c r="AA105" s="138"/>
    </row>
    <row r="106" spans="1:27" s="140" customFormat="1" ht="11.25">
      <c r="A106" s="137">
        <v>2</v>
      </c>
      <c r="B106" s="152" t="s">
        <v>155</v>
      </c>
      <c r="C106" s="152" t="s">
        <v>133</v>
      </c>
      <c r="D106" s="158" t="s">
        <v>97</v>
      </c>
      <c r="E106" s="154"/>
      <c r="F106" s="139"/>
      <c r="G106" s="155">
        <f>IF('3b_CM'!G22="-","-",'3b_CM'!G22)</f>
        <v>5.5509303618492253E-2</v>
      </c>
      <c r="H106" s="155">
        <f>'3b_CM'!H22</f>
        <v>8.3263955427738387E-2</v>
      </c>
      <c r="I106" s="155">
        <f>'3b_CM'!I22</f>
        <v>0.26218914410765282</v>
      </c>
      <c r="J106" s="155">
        <f>'3b_CM'!J22</f>
        <v>0.26663330122613599</v>
      </c>
      <c r="K106" s="155">
        <f>'3b_CM'!K22</f>
        <v>3.4245830790222476</v>
      </c>
      <c r="L106" s="155">
        <f>'3b_CM'!L22</f>
        <v>3.3221916341144282</v>
      </c>
      <c r="M106" s="155">
        <f>'3b_CM'!M22</f>
        <v>11.406239831446058</v>
      </c>
      <c r="N106" s="155">
        <f>'3b_CM'!N22</f>
        <v>10.843096033018703</v>
      </c>
      <c r="O106" s="139"/>
      <c r="P106" s="155">
        <f>'3b_CM'!P22</f>
        <v>10.843096033018703</v>
      </c>
      <c r="Q106" s="155">
        <f>'3b_CM'!Q22</f>
        <v>14.698769655470986</v>
      </c>
      <c r="R106" s="155">
        <f>'3b_CM'!R22</f>
        <v>14.631288012720409</v>
      </c>
      <c r="S106" s="155">
        <f>'3b_CM'!S22</f>
        <v>17.304138631284552</v>
      </c>
      <c r="T106" s="155">
        <f>'3b_CM'!T22</f>
        <v>18.342620772054598</v>
      </c>
      <c r="U106" s="155" t="str">
        <f>'3b_CM'!U22</f>
        <v>-</v>
      </c>
      <c r="V106" s="155" t="str">
        <f>'3b_CM'!V22</f>
        <v>-</v>
      </c>
      <c r="W106" s="155" t="str">
        <f>'3b_CM'!W22</f>
        <v>-</v>
      </c>
      <c r="X106" s="155" t="str">
        <f>'3b_CM'!X22</f>
        <v>-</v>
      </c>
      <c r="Y106" s="155" t="str">
        <f>'3b_CM'!Y22</f>
        <v>-</v>
      </c>
      <c r="Z106" s="155" t="str">
        <f>'3b_CM'!Z22</f>
        <v>-</v>
      </c>
      <c r="AA106" s="138"/>
    </row>
    <row r="107" spans="1:27" s="140" customFormat="1" ht="11.25">
      <c r="A107" s="137">
        <v>3</v>
      </c>
      <c r="B107" s="152" t="s">
        <v>220</v>
      </c>
      <c r="C107" s="152" t="s">
        <v>134</v>
      </c>
      <c r="D107" s="158" t="s">
        <v>97</v>
      </c>
      <c r="E107" s="154"/>
      <c r="F107" s="139"/>
      <c r="G107" s="155">
        <f>IF('3c_PC'!G23="-","-",'3c_PC'!G23)</f>
        <v>68.685461585914183</v>
      </c>
      <c r="H107" s="155">
        <f>'3c_PC'!H23</f>
        <v>68.665440646443344</v>
      </c>
      <c r="I107" s="155">
        <f>'3c_PC'!I23</f>
        <v>86.587791236570553</v>
      </c>
      <c r="J107" s="155">
        <f>'3c_PC'!J23</f>
        <v>85.594461317532918</v>
      </c>
      <c r="K107" s="155">
        <f>'3c_PC'!K23</f>
        <v>97.810111750512519</v>
      </c>
      <c r="L107" s="155">
        <f>'3c_PC'!L23</f>
        <v>97.006122251460653</v>
      </c>
      <c r="M107" s="155">
        <f>'3c_PC'!M23</f>
        <v>118.12075448242457</v>
      </c>
      <c r="N107" s="155">
        <f>'3c_PC'!N23</f>
        <v>116.0523145499679</v>
      </c>
      <c r="O107" s="139"/>
      <c r="P107" s="155">
        <f>'3c_PC'!P23</f>
        <v>116.0523145499679</v>
      </c>
      <c r="Q107" s="155">
        <f>'3c_PC'!Q23</f>
        <v>129.81246897330871</v>
      </c>
      <c r="R107" s="155">
        <f>'3c_PC'!R23</f>
        <v>131.75532105738503</v>
      </c>
      <c r="S107" s="155">
        <f>'3c_PC'!S23</f>
        <v>143.65154499228004</v>
      </c>
      <c r="T107" s="155">
        <f>'3c_PC'!T23</f>
        <v>146.10571491873148</v>
      </c>
      <c r="U107" s="155" t="str">
        <f>'3c_PC'!U23</f>
        <v>-</v>
      </c>
      <c r="V107" s="155" t="str">
        <f>'3c_PC'!V23</f>
        <v>-</v>
      </c>
      <c r="W107" s="155" t="str">
        <f>'3c_PC'!W23</f>
        <v>-</v>
      </c>
      <c r="X107" s="155" t="str">
        <f>'3c_PC'!X23</f>
        <v>-</v>
      </c>
      <c r="Y107" s="155" t="str">
        <f>'3c_PC'!Y23</f>
        <v>-</v>
      </c>
      <c r="Z107" s="155" t="str">
        <f>'3c_PC'!Z23</f>
        <v>-</v>
      </c>
      <c r="AA107" s="138"/>
    </row>
    <row r="108" spans="1:27" s="140" customFormat="1" ht="11.25">
      <c r="A108" s="137">
        <v>4</v>
      </c>
      <c r="B108" s="152" t="s">
        <v>221</v>
      </c>
      <c r="C108" s="152" t="s">
        <v>135</v>
      </c>
      <c r="D108" s="158" t="s">
        <v>97</v>
      </c>
      <c r="E108" s="154"/>
      <c r="F108" s="139"/>
      <c r="G108" s="155">
        <f>IF('3d_NC-Elec'!H37="-","-",'3d_NC-Elec'!H37)</f>
        <v>133.00294880673735</v>
      </c>
      <c r="H108" s="155">
        <f>'3d_NC-Elec'!I37</f>
        <v>133.74139570596756</v>
      </c>
      <c r="I108" s="155">
        <f>'3d_NC-Elec'!J37</f>
        <v>156.96665379217561</v>
      </c>
      <c r="J108" s="155">
        <f>'3d_NC-Elec'!K37</f>
        <v>156.4112421558753</v>
      </c>
      <c r="K108" s="155">
        <f>'3d_NC-Elec'!L37</f>
        <v>144.20689140703877</v>
      </c>
      <c r="L108" s="155">
        <f>'3d_NC-Elec'!M37</f>
        <v>145.09215195698718</v>
      </c>
      <c r="M108" s="155">
        <f>'3d_NC-Elec'!N37</f>
        <v>142.17653819584098</v>
      </c>
      <c r="N108" s="155">
        <f>'3d_NC-Elec'!O37</f>
        <v>141.78758931715748</v>
      </c>
      <c r="O108" s="139"/>
      <c r="P108" s="155">
        <f>'3d_NC-Elec'!Q37</f>
        <v>141.78758931715748</v>
      </c>
      <c r="Q108" s="155">
        <f>'3d_NC-Elec'!R37</f>
        <v>148.3579160263908</v>
      </c>
      <c r="R108" s="155">
        <f>'3d_NC-Elec'!S37</f>
        <v>150.03354492109565</v>
      </c>
      <c r="S108" s="155">
        <f>'3d_NC-Elec'!T37</f>
        <v>148.74758381711479</v>
      </c>
      <c r="T108" s="155">
        <f>'3d_NC-Elec'!U37</f>
        <v>152.14622597535489</v>
      </c>
      <c r="U108" s="155" t="str">
        <f>'3d_NC-Elec'!V37</f>
        <v>-</v>
      </c>
      <c r="V108" s="155" t="str">
        <f>'3d_NC-Elec'!W37</f>
        <v>-</v>
      </c>
      <c r="W108" s="155" t="str">
        <f>'3d_NC-Elec'!X37</f>
        <v>-</v>
      </c>
      <c r="X108" s="155" t="str">
        <f>'3d_NC-Elec'!Y37</f>
        <v>-</v>
      </c>
      <c r="Y108" s="155" t="str">
        <f>'3d_NC-Elec'!Z37</f>
        <v>-</v>
      </c>
      <c r="Z108" s="155" t="str">
        <f>'3d_NC-Elec'!AA37</f>
        <v>-</v>
      </c>
      <c r="AA108" s="138"/>
    </row>
    <row r="109" spans="1:27" s="140" customFormat="1" ht="12.5" customHeight="1">
      <c r="A109" s="137">
        <v>5</v>
      </c>
      <c r="B109" s="152" t="s">
        <v>168</v>
      </c>
      <c r="C109" s="152" t="s">
        <v>136</v>
      </c>
      <c r="D109" s="158" t="s">
        <v>97</v>
      </c>
      <c r="E109" s="154"/>
      <c r="F109" s="139"/>
      <c r="G109" s="155">
        <f>IF('3f_CPIH'!C$16="-","-",'3g_OC_'!$E$8*('3f_CPIH'!C$16/'3f_CPIH'!$G$16))</f>
        <v>76.502677103718199</v>
      </c>
      <c r="H109" s="155">
        <f>IF('3f_CPIH'!D$16="-","-",'3g_OC_'!$E$8*('3f_CPIH'!D$16/'3f_CPIH'!$G$16))</f>
        <v>76.655835616438353</v>
      </c>
      <c r="I109" s="155">
        <f>IF('3f_CPIH'!E$16="-","-",'3g_OC_'!$E$8*('3f_CPIH'!E$16/'3f_CPIH'!$G$16))</f>
        <v>76.885573385518597</v>
      </c>
      <c r="J109" s="155">
        <f>IF('3f_CPIH'!F$16="-","-",'3g_OC_'!$E$8*('3f_CPIH'!F$16/'3f_CPIH'!$G$16))</f>
        <v>77.345048923679059</v>
      </c>
      <c r="K109" s="155">
        <f>IF('3f_CPIH'!G$16="-","-",'3g_OC_'!$E$8*('3f_CPIH'!G$16/'3f_CPIH'!$G$16))</f>
        <v>78.263999999999996</v>
      </c>
      <c r="L109" s="155">
        <f>IF('3f_CPIH'!H$16="-","-",'3g_OC_'!$E$8*('3f_CPIH'!H$16/'3f_CPIH'!$G$16))</f>
        <v>79.259530332681024</v>
      </c>
      <c r="M109" s="155">
        <f>IF('3f_CPIH'!I$16="-","-",'3g_OC_'!$E$8*('3f_CPIH'!I$16/'3f_CPIH'!$G$16))</f>
        <v>80.408219178082177</v>
      </c>
      <c r="N109" s="155">
        <f>IF('3f_CPIH'!J$16="-","-",'3g_OC_'!$E$8*('3f_CPIH'!J$16/'3f_CPIH'!$G$16))</f>
        <v>81.097432485322898</v>
      </c>
      <c r="O109" s="139"/>
      <c r="P109" s="155">
        <f>IF('3f_CPIH'!L$16="-","-",'3g_OC_'!$E$8*('3f_CPIH'!L$16/'3f_CPIH'!$G$16))</f>
        <v>81.097432485322898</v>
      </c>
      <c r="Q109" s="155">
        <f>IF('3f_CPIH'!M$16="-","-",'3g_OC_'!$E$8*('3f_CPIH'!M$16/'3f_CPIH'!$G$16))</f>
        <v>82.016383561643835</v>
      </c>
      <c r="R109" s="155">
        <f>IF('3f_CPIH'!N$16="-","-",'3g_OC_'!$E$8*('3f_CPIH'!N$16/'3f_CPIH'!$G$16))</f>
        <v>82.62901761252445</v>
      </c>
      <c r="S109" s="155">
        <f>IF('3f_CPIH'!O$16="-","-",'3g_OC_'!$E$8*('3f_CPIH'!O$16/'3f_CPIH'!$G$16))</f>
        <v>83.088493150684926</v>
      </c>
      <c r="T109" s="155">
        <f>IF('3f_CPIH'!P$16="-","-",'3g_OC_'!$E$8*('3f_CPIH'!P$16/'3f_CPIH'!$G$16))</f>
        <v>83.318230919765156</v>
      </c>
      <c r="U109" s="155" t="str">
        <f>IF('3f_CPIH'!Q$16="-","-",'3g_OC_'!$E$8*('3f_CPIH'!Q$16/'3f_CPIH'!$G$16))</f>
        <v>-</v>
      </c>
      <c r="V109" s="155" t="str">
        <f>IF('3f_CPIH'!R$16="-","-",'3g_OC_'!$E$8*('3f_CPIH'!R$16/'3f_CPIH'!$G$16))</f>
        <v>-</v>
      </c>
      <c r="W109" s="155" t="str">
        <f>IF('3f_CPIH'!S$16="-","-",'3g_OC_'!$E$8*('3f_CPIH'!S$16/'3f_CPIH'!$G$16))</f>
        <v>-</v>
      </c>
      <c r="X109" s="155" t="str">
        <f>IF('3f_CPIH'!T$16="-","-",'3g_OC_'!$E$8*('3f_CPIH'!T$16/'3f_CPIH'!$G$16))</f>
        <v>-</v>
      </c>
      <c r="Y109" s="155" t="str">
        <f>IF('3f_CPIH'!U$16="-","-",'3g_OC_'!$E$8*('3f_CPIH'!U$16/'3f_CPIH'!$G$16))</f>
        <v>-</v>
      </c>
      <c r="Z109" s="155" t="str">
        <f>IF('3f_CPIH'!V$16="-","-",'3g_OC_'!$E$8*('3f_CPIH'!V$16/'3f_CPIH'!$G$16))</f>
        <v>-</v>
      </c>
      <c r="AA109" s="138"/>
    </row>
    <row r="110" spans="1:27" s="140" customFormat="1" ht="11.25">
      <c r="A110" s="137">
        <v>6</v>
      </c>
      <c r="B110" s="152" t="s">
        <v>168</v>
      </c>
      <c r="C110" s="152" t="s">
        <v>137</v>
      </c>
      <c r="D110" s="158" t="s">
        <v>97</v>
      </c>
      <c r="E110" s="154"/>
      <c r="F110" s="139"/>
      <c r="G110" s="155" t="s">
        <v>132</v>
      </c>
      <c r="H110" s="155" t="s">
        <v>132</v>
      </c>
      <c r="I110" s="155" t="s">
        <v>132</v>
      </c>
      <c r="J110" s="155" t="s">
        <v>132</v>
      </c>
      <c r="K110" s="155">
        <f>IF('3h_SMNCC'!F$29="-","-",'3h_SMNCC'!F$29)</f>
        <v>0</v>
      </c>
      <c r="L110" s="155">
        <f>IF('3h_SMNCC'!G$29="-","-",'3h_SMNCC'!G$29)</f>
        <v>-0.18995176814939541</v>
      </c>
      <c r="M110" s="155">
        <f>IF('3h_SMNCC'!H$29="-","-",'3h_SMNCC'!H$29)</f>
        <v>2.3898674656215144</v>
      </c>
      <c r="N110" s="155">
        <f>IF('3h_SMNCC'!I$29="-","-",'3h_SMNCC'!I$29)</f>
        <v>2.4654635585146529</v>
      </c>
      <c r="O110" s="139"/>
      <c r="P110" s="155">
        <f>IF('3h_SMNCC'!K$29="-","-",'3h_SMNCC'!K$29)</f>
        <v>2.4654635585146529</v>
      </c>
      <c r="Q110" s="155">
        <f>IF('3h_SMNCC'!L$29="-","-",'3h_SMNCC'!L$29)</f>
        <v>4.8850955964817686</v>
      </c>
      <c r="R110" s="155">
        <f>IF('3h_SMNCC'!M$29="-","-",'3h_SMNCC'!M$29)</f>
        <v>4.7480163427765101</v>
      </c>
      <c r="S110" s="155">
        <f>IF('3h_SMNCC'!N$29="-","-",'3h_SMNCC'!N$29)</f>
        <v>7.093641997338695</v>
      </c>
      <c r="T110" s="155">
        <f>IF('3h_SMNCC'!O$29="-","-",'3h_SMNCC'!O$29)</f>
        <v>6.2155900817178944</v>
      </c>
      <c r="U110" s="155" t="str">
        <f>IF('3h_SMNCC'!P$29="-","-",'3h_SMNCC'!P$29)</f>
        <v>-</v>
      </c>
      <c r="V110" s="155" t="str">
        <f>IF('3h_SMNCC'!Q$29="-","-",'3h_SMNCC'!Q$29)</f>
        <v>-</v>
      </c>
      <c r="W110" s="155" t="str">
        <f>IF('3h_SMNCC'!R$29="-","-",'3h_SMNCC'!R$29)</f>
        <v>-</v>
      </c>
      <c r="X110" s="155" t="str">
        <f>IF('3h_SMNCC'!S$29="-","-",'3h_SMNCC'!S$29)</f>
        <v>-</v>
      </c>
      <c r="Y110" s="155" t="str">
        <f>IF('3h_SMNCC'!T$29="-","-",'3h_SMNCC'!T$29)</f>
        <v>-</v>
      </c>
      <c r="Z110" s="155" t="str">
        <f>IF('3h_SMNCC'!U$29="-","-",'3h_SMNCC'!U$29)</f>
        <v>-</v>
      </c>
      <c r="AA110" s="138"/>
    </row>
    <row r="111" spans="1:27" s="140" customFormat="1" ht="11.25">
      <c r="A111" s="137">
        <v>7</v>
      </c>
      <c r="B111" s="152" t="s">
        <v>168</v>
      </c>
      <c r="C111" s="152" t="s">
        <v>124</v>
      </c>
      <c r="D111" s="158" t="s">
        <v>97</v>
      </c>
      <c r="E111" s="154"/>
      <c r="F111" s="139"/>
      <c r="G111" s="155">
        <f>IF('3f_CPIH'!C$16="-","-",'3i_PPM'!$G$8*('3f_CPIH'!C$16/'3f_CPIH'!$G$16))</f>
        <v>23.857918590998043</v>
      </c>
      <c r="H111" s="155">
        <f>IF('3f_CPIH'!D$16="-","-",'3i_PPM'!$G$8*('3f_CPIH'!D$16/'3f_CPIH'!$G$16))</f>
        <v>23.905682191780819</v>
      </c>
      <c r="I111" s="155">
        <f>IF('3f_CPIH'!E$16="-","-",'3i_PPM'!$G$8*('3f_CPIH'!E$16/'3f_CPIH'!$G$16))</f>
        <v>23.977327592954992</v>
      </c>
      <c r="J111" s="155">
        <f>IF('3f_CPIH'!F$16="-","-",'3i_PPM'!$G$8*('3f_CPIH'!F$16/'3f_CPIH'!$G$16))</f>
        <v>24.120618395303325</v>
      </c>
      <c r="K111" s="155">
        <f>IF('3f_CPIH'!G$16="-","-",'3i_PPM'!$G$8*('3f_CPIH'!G$16/'3f_CPIH'!$G$16))</f>
        <v>24.4072</v>
      </c>
      <c r="L111" s="155">
        <f>IF('3f_CPIH'!H$16="-","-",'3i_PPM'!$G$8*('3f_CPIH'!H$16/'3f_CPIH'!$G$16))</f>
        <v>24.717663405088064</v>
      </c>
      <c r="M111" s="155">
        <f>IF('3f_CPIH'!I$16="-","-",'3i_PPM'!$G$8*('3f_CPIH'!I$16/'3f_CPIH'!$G$16))</f>
        <v>25.075890410958902</v>
      </c>
      <c r="N111" s="155">
        <f>IF('3f_CPIH'!J$16="-","-",'3i_PPM'!$G$8*('3f_CPIH'!J$16/'3f_CPIH'!$G$16))</f>
        <v>25.290826614481411</v>
      </c>
      <c r="O111" s="139"/>
      <c r="P111" s="155">
        <f>IF('3f_CPIH'!L$16="-","-",'3i_PPM'!$G$8*('3f_CPIH'!L$16/'3f_CPIH'!$G$16))</f>
        <v>25.290826614481411</v>
      </c>
      <c r="Q111" s="155">
        <f>IF('3f_CPIH'!M$16="-","-",'3i_PPM'!$G$8*('3f_CPIH'!M$16/'3f_CPIH'!$G$16))</f>
        <v>25.577408219178082</v>
      </c>
      <c r="R111" s="155">
        <f>IF('3f_CPIH'!N$16="-","-",'3i_PPM'!$G$8*('3f_CPIH'!N$16/'3f_CPIH'!$G$16))</f>
        <v>25.768462622309197</v>
      </c>
      <c r="S111" s="155">
        <f>IF('3f_CPIH'!O$16="-","-",'3i_PPM'!$G$8*('3f_CPIH'!O$16/'3f_CPIH'!$G$16))</f>
        <v>25.911753424657533</v>
      </c>
      <c r="T111" s="155">
        <f>IF('3f_CPIH'!P$16="-","-",'3i_PPM'!$G$8*('3f_CPIH'!P$16/'3f_CPIH'!$G$16))</f>
        <v>25.983398825831699</v>
      </c>
      <c r="U111" s="155" t="str">
        <f>IF('3f_CPIH'!Q$16="-","-",'3i_PPM'!$G$8*('3f_CPIH'!Q$16/'3f_CPIH'!$G$16))</f>
        <v>-</v>
      </c>
      <c r="V111" s="155" t="str">
        <f>IF('3f_CPIH'!R$16="-","-",'3i_PPM'!$G$8*('3f_CPIH'!R$16/'3f_CPIH'!$G$16))</f>
        <v>-</v>
      </c>
      <c r="W111" s="155" t="str">
        <f>IF('3f_CPIH'!S$16="-","-",'3i_PPM'!$G$8*('3f_CPIH'!S$16/'3f_CPIH'!$G$16))</f>
        <v>-</v>
      </c>
      <c r="X111" s="155" t="str">
        <f>IF('3f_CPIH'!T$16="-","-",'3i_PPM'!$G$8*('3f_CPIH'!T$16/'3f_CPIH'!$G$16))</f>
        <v>-</v>
      </c>
      <c r="Y111" s="155" t="str">
        <f>IF('3f_CPIH'!U$16="-","-",'3i_PPM'!$G$8*('3f_CPIH'!U$16/'3f_CPIH'!$G$16))</f>
        <v>-</v>
      </c>
      <c r="Z111" s="155" t="str">
        <f>IF('3f_CPIH'!V$16="-","-",'3i_PPM'!$G$8*('3f_CPIH'!V$16/'3f_CPIH'!$G$16))</f>
        <v>-</v>
      </c>
      <c r="AA111" s="138"/>
    </row>
    <row r="112" spans="1:27" s="140" customFormat="1" ht="11.25">
      <c r="A112" s="137">
        <v>9</v>
      </c>
      <c r="B112" s="152" t="s">
        <v>138</v>
      </c>
      <c r="C112" s="152" t="s">
        <v>222</v>
      </c>
      <c r="D112" s="158" t="s">
        <v>97</v>
      </c>
      <c r="E112" s="154"/>
      <c r="F112" s="139"/>
      <c r="G112" s="155">
        <f>IF(G105="-","-",SUM(G105:G111)*'3j_EBIT'!$E$8)</f>
        <v>9.4989282971354161</v>
      </c>
      <c r="H112" s="155">
        <f>IF(H105="-","-",SUM(H105:H111)*'3j_EBIT'!$E$8)</f>
        <v>9.1371685800733324</v>
      </c>
      <c r="I112" s="155">
        <f>IF(I105="-","-",SUM(I105:I111)*'3j_EBIT'!$E$8)</f>
        <v>9.6192574303277727</v>
      </c>
      <c r="J112" s="155">
        <f>IF(J105="-","-",SUM(J105:J111)*'3j_EBIT'!$E$8)</f>
        <v>9.4547743404911042</v>
      </c>
      <c r="K112" s="155">
        <f>IF(K105="-","-",SUM(K105:K111)*'3j_EBIT'!$E$8)</f>
        <v>10.014574437284537</v>
      </c>
      <c r="L112" s="155">
        <f>IF(L105="-","-",SUM(L105:L111)*'3j_EBIT'!$E$8)</f>
        <v>9.9089474083529332</v>
      </c>
      <c r="M112" s="155">
        <f>IF(M105="-","-",SUM(M105:M111)*'3j_EBIT'!$E$8)</f>
        <v>10.661412171618089</v>
      </c>
      <c r="N112" s="155">
        <f>IF(N105="-","-",SUM(N105:N111)*'3j_EBIT'!$E$8)</f>
        <v>10.994920579653011</v>
      </c>
      <c r="O112" s="139"/>
      <c r="P112" s="155">
        <f>IF(P105="-","-",SUM(P105:P111)*'3j_EBIT'!$E$8)</f>
        <v>10.994920579653011</v>
      </c>
      <c r="Q112" s="155">
        <f>IF(Q105="-","-",SUM(Q105:Q111)*'3j_EBIT'!$E$8)</f>
        <v>12.174225778231804</v>
      </c>
      <c r="R112" s="155">
        <f>IF(R105="-","-",SUM(R105:R111)*'3j_EBIT'!$E$8)</f>
        <v>11.791245759103546</v>
      </c>
      <c r="S112" s="155">
        <f>IF(S105="-","-",SUM(S105:S111)*'3j_EBIT'!$E$8)</f>
        <v>11.78941902376839</v>
      </c>
      <c r="T112" s="155">
        <f>IF(T105="-","-",SUM(T105:T111)*'3j_EBIT'!$E$8)</f>
        <v>11.334469839647955</v>
      </c>
      <c r="U112" s="155" t="str">
        <f>IF(U105="-","-",SUM(U105:U111)*'3j_EBIT'!$E$8)</f>
        <v>-</v>
      </c>
      <c r="V112" s="155" t="str">
        <f>IF(V105="-","-",SUM(V105:V111)*'3j_EBIT'!$E$8)</f>
        <v>-</v>
      </c>
      <c r="W112" s="155" t="str">
        <f>IF(W105="-","-",SUM(W105:W111)*'3j_EBIT'!$E$8)</f>
        <v>-</v>
      </c>
      <c r="X112" s="155" t="str">
        <f>IF(X105="-","-",SUM(X105:X111)*'3j_EBIT'!$E$8)</f>
        <v>-</v>
      </c>
      <c r="Y112" s="155" t="str">
        <f>IF(Y105="-","-",SUM(Y105:Y111)*'3j_EBIT'!$E$8)</f>
        <v>-</v>
      </c>
      <c r="Z112" s="155" t="str">
        <f>IF(Z105="-","-",SUM(Z105:Z111)*'3j_EBIT'!$E$8)</f>
        <v>-</v>
      </c>
      <c r="AA112" s="138"/>
    </row>
    <row r="113" spans="1:27" s="140" customFormat="1" ht="11.25">
      <c r="A113" s="137">
        <v>10</v>
      </c>
      <c r="B113" s="156" t="s">
        <v>223</v>
      </c>
      <c r="C113" s="156" t="s">
        <v>224</v>
      </c>
      <c r="D113" s="158" t="s">
        <v>97</v>
      </c>
      <c r="E113" s="154"/>
      <c r="F113" s="139"/>
      <c r="G113" s="155">
        <f>IF(G105="-","-",SUM(G105:G107,G109:G112)*'3k_HAP'!$E$9)</f>
        <v>5.3723749714458711</v>
      </c>
      <c r="H113" s="155">
        <f>IF(H105="-","-",SUM(H105:H107,H109:H112)*'3k_HAP'!$E$9)</f>
        <v>5.0827990635645737</v>
      </c>
      <c r="I113" s="155">
        <f>IF(I105="-","-",SUM(I105:I107,I109:I112)*'3k_HAP'!$E$9)</f>
        <v>5.1142454252476881</v>
      </c>
      <c r="J113" s="155">
        <f>IF(J105="-","-",SUM(J105:J107,J109:J112)*'3k_HAP'!$E$9)</f>
        <v>4.9956300531417588</v>
      </c>
      <c r="K113" s="155">
        <f>IF(K105="-","-",SUM(K105:K107,K109:K112)*'3k_HAP'!$E$9)</f>
        <v>5.6056839436007895</v>
      </c>
      <c r="L113" s="155">
        <f>IF(L105="-","-",SUM(L105:L107,L109:L112)*'3k_HAP'!$E$9)</f>
        <v>5.5113289127412042</v>
      </c>
      <c r="M113" s="155">
        <f>IF(M105="-","-",SUM(M105:M107,M109:M112)*'3k_HAP'!$E$9)</f>
        <v>6.1338496795251842</v>
      </c>
      <c r="N113" s="155">
        <f>IF(N105="-","-",SUM(N105:N107,N109:N112)*'3k_HAP'!$E$9)</f>
        <v>6.396538731907822</v>
      </c>
      <c r="O113" s="139"/>
      <c r="P113" s="155">
        <f>IF(P105="-","-",SUM(P105:P107,P109:P112)*'3k_HAP'!$E$9)</f>
        <v>6.396538731907822</v>
      </c>
      <c r="Q113" s="155">
        <f>IF(Q105="-","-",SUM(Q105:Q107,Q109:Q112)*'3k_HAP'!$E$9)</f>
        <v>7.2090899617443966</v>
      </c>
      <c r="R113" s="155">
        <f>IF(R105="-","-",SUM(R105:R107,R109:R112)*'3k_HAP'!$E$9)</f>
        <v>6.8894408609925595</v>
      </c>
      <c r="S113" s="155">
        <f>IF(S105="-","-",SUM(S105:S107,S109:S112)*'3k_HAP'!$E$9)</f>
        <v>6.9068609743056912</v>
      </c>
      <c r="T113" s="155">
        <f>IF(T105="-","-",SUM(T105:T107,T109:T112)*'3k_HAP'!$E$9)</f>
        <v>6.5065273358668101</v>
      </c>
      <c r="U113" s="155" t="str">
        <f>IF(U105="-","-",SUM(U105:U107,U109:U112)*'3k_HAP'!$E$9)</f>
        <v>-</v>
      </c>
      <c r="V113" s="155" t="str">
        <f>IF(V105="-","-",SUM(V105:V107,V109:V112)*'3k_HAP'!$E$9)</f>
        <v>-</v>
      </c>
      <c r="W113" s="155" t="str">
        <f>IF(W105="-","-",SUM(W105:W107,W109:W112)*'3k_HAP'!$E$9)</f>
        <v>-</v>
      </c>
      <c r="X113" s="155" t="str">
        <f>IF(X105="-","-",SUM(X105:X107,X109:X112)*'3k_HAP'!$E$9)</f>
        <v>-</v>
      </c>
      <c r="Y113" s="155" t="str">
        <f>IF(Y105="-","-",SUM(Y105:Y107,Y109:Y112)*'3k_HAP'!$E$9)</f>
        <v>-</v>
      </c>
      <c r="Z113" s="155" t="str">
        <f>IF(Z105="-","-",SUM(Z105:Z107,Z109:Z112)*'3k_HAP'!$E$9)</f>
        <v>-</v>
      </c>
      <c r="AA113" s="138"/>
    </row>
    <row r="114" spans="1:27" s="140" customFormat="1" ht="11.25">
      <c r="A114" s="137">
        <v>11</v>
      </c>
      <c r="B114" s="152" t="s">
        <v>225</v>
      </c>
      <c r="C114" s="152" t="str">
        <f>B114&amp;"_"&amp;D114</f>
        <v>Total_South Wales</v>
      </c>
      <c r="D114" s="158" t="s">
        <v>97</v>
      </c>
      <c r="E114" s="154"/>
      <c r="F114" s="139"/>
      <c r="G114" s="155">
        <f t="shared" ref="G114:N114" si="18">IF(G105="-","-",SUM(G105:G113))</f>
        <v>505.31576305458998</v>
      </c>
      <c r="H114" s="155">
        <f t="shared" si="18"/>
        <v>485.98620990269058</v>
      </c>
      <c r="I114" s="155">
        <f t="shared" si="18"/>
        <v>511.39074316576614</v>
      </c>
      <c r="J114" s="155">
        <f t="shared" si="18"/>
        <v>502.61512664121159</v>
      </c>
      <c r="K114" s="155">
        <f t="shared" si="18"/>
        <v>532.68833135096668</v>
      </c>
      <c r="L114" s="155">
        <f t="shared" si="18"/>
        <v>527.03466130420713</v>
      </c>
      <c r="M114" s="155">
        <f t="shared" si="18"/>
        <v>567.26057430560877</v>
      </c>
      <c r="N114" s="155">
        <f t="shared" si="18"/>
        <v>585.07633021475226</v>
      </c>
      <c r="O114" s="139"/>
      <c r="P114" s="155">
        <f t="shared" ref="P114:Z114" si="19">IF(P105="-","-",SUM(P105:P113))</f>
        <v>585.07633021475226</v>
      </c>
      <c r="Q114" s="155">
        <f t="shared" si="19"/>
        <v>647.95755046900376</v>
      </c>
      <c r="R114" s="155">
        <f t="shared" si="19"/>
        <v>627.48106658207178</v>
      </c>
      <c r="S114" s="155">
        <f t="shared" si="19"/>
        <v>627.40234277008926</v>
      </c>
      <c r="T114" s="155">
        <f t="shared" si="19"/>
        <v>603.0573251209895</v>
      </c>
      <c r="U114" s="155" t="str">
        <f t="shared" si="19"/>
        <v>-</v>
      </c>
      <c r="V114" s="155" t="str">
        <f t="shared" si="19"/>
        <v>-</v>
      </c>
      <c r="W114" s="155" t="str">
        <f t="shared" si="19"/>
        <v>-</v>
      </c>
      <c r="X114" s="155" t="str">
        <f t="shared" si="19"/>
        <v>-</v>
      </c>
      <c r="Y114" s="155" t="str">
        <f t="shared" si="19"/>
        <v>-</v>
      </c>
      <c r="Z114" s="155" t="str">
        <f t="shared" si="19"/>
        <v>-</v>
      </c>
      <c r="AA114" s="138"/>
    </row>
    <row r="115" spans="1:27" s="140" customFormat="1" ht="11.25">
      <c r="A115" s="137">
        <v>1</v>
      </c>
      <c r="B115" s="87" t="s">
        <v>155</v>
      </c>
      <c r="C115" s="87" t="s">
        <v>131</v>
      </c>
      <c r="D115" s="157" t="s">
        <v>96</v>
      </c>
      <c r="E115" s="136"/>
      <c r="F115" s="139"/>
      <c r="G115" s="88">
        <f>IF('3a_DF'!H23="-","-",'3a_DF'!H23)</f>
        <v>185.23093543690067</v>
      </c>
      <c r="H115" s="88">
        <f>'3a_DF'!I23</f>
        <v>165.92957883828487</v>
      </c>
      <c r="I115" s="88">
        <f>'3a_DF'!J23</f>
        <v>149.46894341800464</v>
      </c>
      <c r="J115" s="88">
        <f>'3a_DF'!K23</f>
        <v>142.04260382295737</v>
      </c>
      <c r="K115" s="88">
        <f>'3a_DF'!L23</f>
        <v>166.1662687072799</v>
      </c>
      <c r="L115" s="88">
        <f>'3a_DF'!M23</f>
        <v>159.72575987638109</v>
      </c>
      <c r="M115" s="88">
        <f>'3a_DF'!N23</f>
        <v>170.1263549005819</v>
      </c>
      <c r="N115" s="88">
        <f>'3a_DF'!O23</f>
        <v>189.3008794184658</v>
      </c>
      <c r="O115" s="139"/>
      <c r="P115" s="88">
        <f>'3a_DF'!Q23</f>
        <v>189.3008794184658</v>
      </c>
      <c r="Q115" s="88">
        <f>'3a_DF'!R23</f>
        <v>222.91527530957737</v>
      </c>
      <c r="R115" s="88">
        <f>'3a_DF'!S23</f>
        <v>198.95675727811133</v>
      </c>
      <c r="S115" s="88">
        <f>'3a_DF'!T23</f>
        <v>183.21491861663296</v>
      </c>
      <c r="T115" s="88">
        <f>'3a_DF'!U23</f>
        <v>153.36143967381125</v>
      </c>
      <c r="U115" s="88" t="str">
        <f>'3a_DF'!V23</f>
        <v>-</v>
      </c>
      <c r="V115" s="88" t="str">
        <f>'3a_DF'!W23</f>
        <v>-</v>
      </c>
      <c r="W115" s="88" t="str">
        <f>'3a_DF'!X23</f>
        <v>-</v>
      </c>
      <c r="X115" s="88" t="str">
        <f>'3a_DF'!Y23</f>
        <v>-</v>
      </c>
      <c r="Y115" s="88" t="str">
        <f>'3a_DF'!Z23</f>
        <v>-</v>
      </c>
      <c r="Z115" s="88" t="str">
        <f>'3a_DF'!AA23</f>
        <v>-</v>
      </c>
      <c r="AA115" s="138"/>
    </row>
    <row r="116" spans="1:27" s="140" customFormat="1" ht="11.25">
      <c r="A116" s="137">
        <v>2</v>
      </c>
      <c r="B116" s="87" t="s">
        <v>155</v>
      </c>
      <c r="C116" s="87" t="s">
        <v>133</v>
      </c>
      <c r="D116" s="157" t="s">
        <v>96</v>
      </c>
      <c r="E116" s="136"/>
      <c r="F116" s="139"/>
      <c r="G116" s="88">
        <f>IF('3b_CM'!G23="-","-",'3b_CM'!G23)</f>
        <v>5.438273103582917E-2</v>
      </c>
      <c r="H116" s="88">
        <f>'3b_CM'!H23</f>
        <v>8.1574096553743758E-2</v>
      </c>
      <c r="I116" s="88">
        <f>'3b_CM'!I23</f>
        <v>0.25686796221616925</v>
      </c>
      <c r="J116" s="88">
        <f>'3b_CM'!J23</f>
        <v>0.26122192426398211</v>
      </c>
      <c r="K116" s="88">
        <f>'3b_CM'!K23</f>
        <v>3.3550804704074078</v>
      </c>
      <c r="L116" s="88">
        <f>'3b_CM'!L23</f>
        <v>3.2547670806545437</v>
      </c>
      <c r="M116" s="88">
        <f>'3b_CM'!M23</f>
        <v>11.3739039895618</v>
      </c>
      <c r="N116" s="88">
        <f>'3b_CM'!N23</f>
        <v>10.812356661934036</v>
      </c>
      <c r="O116" s="139"/>
      <c r="P116" s="88">
        <f>'3b_CM'!P23</f>
        <v>10.812356661934036</v>
      </c>
      <c r="Q116" s="88">
        <f>'3b_CM'!Q23</f>
        <v>14.653510570211337</v>
      </c>
      <c r="R116" s="88">
        <f>'3b_CM'!R23</f>
        <v>14.586379343382038</v>
      </c>
      <c r="S116" s="88">
        <f>'3b_CM'!S23</f>
        <v>17.393529431054528</v>
      </c>
      <c r="T116" s="88">
        <f>'3b_CM'!T23</f>
        <v>18.438069360462734</v>
      </c>
      <c r="U116" s="88" t="str">
        <f>'3b_CM'!U23</f>
        <v>-</v>
      </c>
      <c r="V116" s="88" t="str">
        <f>'3b_CM'!V23</f>
        <v>-</v>
      </c>
      <c r="W116" s="88" t="str">
        <f>'3b_CM'!W23</f>
        <v>-</v>
      </c>
      <c r="X116" s="88" t="str">
        <f>'3b_CM'!X23</f>
        <v>-</v>
      </c>
      <c r="Y116" s="88" t="str">
        <f>'3b_CM'!Y23</f>
        <v>-</v>
      </c>
      <c r="Z116" s="88" t="str">
        <f>'3b_CM'!Z23</f>
        <v>-</v>
      </c>
      <c r="AA116" s="138"/>
    </row>
    <row r="117" spans="1:27" s="140" customFormat="1" ht="11.25">
      <c r="A117" s="137">
        <v>3</v>
      </c>
      <c r="B117" s="87" t="s">
        <v>220</v>
      </c>
      <c r="C117" s="87" t="s">
        <v>134</v>
      </c>
      <c r="D117" s="157" t="s">
        <v>96</v>
      </c>
      <c r="E117" s="136"/>
      <c r="F117" s="139"/>
      <c r="G117" s="88">
        <f>IF('3c_PC'!G24="-","-",'3c_PC'!G24)</f>
        <v>68.671157560696429</v>
      </c>
      <c r="H117" s="88">
        <f>'3c_PC'!H24</f>
        <v>68.651330582572669</v>
      </c>
      <c r="I117" s="88">
        <f>'3c_PC'!I24</f>
        <v>86.526293005382186</v>
      </c>
      <c r="J117" s="88">
        <f>'3c_PC'!J24</f>
        <v>85.547553838481548</v>
      </c>
      <c r="K117" s="88">
        <f>'3c_PC'!K24</f>
        <v>97.650132706506909</v>
      </c>
      <c r="L117" s="88">
        <f>'3c_PC'!L24</f>
        <v>96.864851293844183</v>
      </c>
      <c r="M117" s="88">
        <f>'3c_PC'!M24</f>
        <v>118.04461733557049</v>
      </c>
      <c r="N117" s="88">
        <f>'3c_PC'!N24</f>
        <v>115.98549101536402</v>
      </c>
      <c r="O117" s="139"/>
      <c r="P117" s="88">
        <f>'3c_PC'!P24</f>
        <v>115.98549101536402</v>
      </c>
      <c r="Q117" s="88">
        <f>'3c_PC'!Q24</f>
        <v>129.77988250465026</v>
      </c>
      <c r="R117" s="88">
        <f>'3c_PC'!R24</f>
        <v>131.72160686941143</v>
      </c>
      <c r="S117" s="88">
        <f>'3c_PC'!S24</f>
        <v>143.69711937439382</v>
      </c>
      <c r="T117" s="88">
        <f>'3c_PC'!T24</f>
        <v>146.15604262973034</v>
      </c>
      <c r="U117" s="88" t="str">
        <f>'3c_PC'!U24</f>
        <v>-</v>
      </c>
      <c r="V117" s="88" t="str">
        <f>'3c_PC'!V24</f>
        <v>-</v>
      </c>
      <c r="W117" s="88" t="str">
        <f>'3c_PC'!W24</f>
        <v>-</v>
      </c>
      <c r="X117" s="88" t="str">
        <f>'3c_PC'!X24</f>
        <v>-</v>
      </c>
      <c r="Y117" s="88" t="str">
        <f>'3c_PC'!Y24</f>
        <v>-</v>
      </c>
      <c r="Z117" s="88" t="str">
        <f>'3c_PC'!Z24</f>
        <v>-</v>
      </c>
      <c r="AA117" s="138"/>
    </row>
    <row r="118" spans="1:27" s="140" customFormat="1" ht="11.25">
      <c r="A118" s="137">
        <v>4</v>
      </c>
      <c r="B118" s="87" t="s">
        <v>221</v>
      </c>
      <c r="C118" s="87" t="s">
        <v>135</v>
      </c>
      <c r="D118" s="157" t="s">
        <v>96</v>
      </c>
      <c r="E118" s="136"/>
      <c r="F118" s="139"/>
      <c r="G118" s="88">
        <f>IF('3d_NC-Elec'!H38="-","-",'3d_NC-Elec'!H38)</f>
        <v>146.64933375988156</v>
      </c>
      <c r="H118" s="88">
        <f>'3d_NC-Elec'!I38</f>
        <v>147.37559079661511</v>
      </c>
      <c r="I118" s="88">
        <f>'3d_NC-Elec'!J38</f>
        <v>168.50890410403383</v>
      </c>
      <c r="J118" s="88">
        <f>'3d_NC-Elec'!K38</f>
        <v>167.96266088794439</v>
      </c>
      <c r="K118" s="88">
        <f>'3d_NC-Elec'!L38</f>
        <v>163.90927532597712</v>
      </c>
      <c r="L118" s="88">
        <f>'3d_NC-Elec'!M38</f>
        <v>164.77992249696916</v>
      </c>
      <c r="M118" s="88">
        <f>'3d_NC-Elec'!N38</f>
        <v>154.51850663243908</v>
      </c>
      <c r="N118" s="88">
        <f>'3d_NC-Elec'!O38</f>
        <v>154.13129084609272</v>
      </c>
      <c r="O118" s="139"/>
      <c r="P118" s="88">
        <f>'3d_NC-Elec'!Q38</f>
        <v>154.13129084609272</v>
      </c>
      <c r="Q118" s="88">
        <f>'3d_NC-Elec'!R38</f>
        <v>157.80897045798051</v>
      </c>
      <c r="R118" s="88">
        <f>'3d_NC-Elec'!S38</f>
        <v>159.5898556194345</v>
      </c>
      <c r="S118" s="88">
        <f>'3d_NC-Elec'!T38</f>
        <v>159.35873765525906</v>
      </c>
      <c r="T118" s="88">
        <f>'3d_NC-Elec'!U38</f>
        <v>162.95162465860261</v>
      </c>
      <c r="U118" s="88" t="str">
        <f>'3d_NC-Elec'!V38</f>
        <v>-</v>
      </c>
      <c r="V118" s="88" t="str">
        <f>'3d_NC-Elec'!W38</f>
        <v>-</v>
      </c>
      <c r="W118" s="88" t="str">
        <f>'3d_NC-Elec'!X38</f>
        <v>-</v>
      </c>
      <c r="X118" s="88" t="str">
        <f>'3d_NC-Elec'!Y38</f>
        <v>-</v>
      </c>
      <c r="Y118" s="88" t="str">
        <f>'3d_NC-Elec'!Z38</f>
        <v>-</v>
      </c>
      <c r="Z118" s="88" t="str">
        <f>'3d_NC-Elec'!AA38</f>
        <v>-</v>
      </c>
      <c r="AA118" s="138"/>
    </row>
    <row r="119" spans="1:27" s="140" customFormat="1" ht="11.25">
      <c r="A119" s="137">
        <v>5</v>
      </c>
      <c r="B119" s="87" t="s">
        <v>168</v>
      </c>
      <c r="C119" s="87" t="s">
        <v>136</v>
      </c>
      <c r="D119" s="157" t="s">
        <v>96</v>
      </c>
      <c r="E119" s="136"/>
      <c r="F119" s="139"/>
      <c r="G119" s="88">
        <f>IF('3f_CPIH'!C$16="-","-",'3g_OC_'!$E$8*('3f_CPIH'!C$16/'3f_CPIH'!$G$16))</f>
        <v>76.502677103718199</v>
      </c>
      <c r="H119" s="88">
        <f>IF('3f_CPIH'!D$16="-","-",'3g_OC_'!$E$8*('3f_CPIH'!D$16/'3f_CPIH'!$G$16))</f>
        <v>76.655835616438353</v>
      </c>
      <c r="I119" s="88">
        <f>IF('3f_CPIH'!E$16="-","-",'3g_OC_'!$E$8*('3f_CPIH'!E$16/'3f_CPIH'!$G$16))</f>
        <v>76.885573385518597</v>
      </c>
      <c r="J119" s="88">
        <f>IF('3f_CPIH'!F$16="-","-",'3g_OC_'!$E$8*('3f_CPIH'!F$16/'3f_CPIH'!$G$16))</f>
        <v>77.345048923679059</v>
      </c>
      <c r="K119" s="88">
        <f>IF('3f_CPIH'!G$16="-","-",'3g_OC_'!$E$8*('3f_CPIH'!G$16/'3f_CPIH'!$G$16))</f>
        <v>78.263999999999996</v>
      </c>
      <c r="L119" s="88">
        <f>IF('3f_CPIH'!H$16="-","-",'3g_OC_'!$E$8*('3f_CPIH'!H$16/'3f_CPIH'!$G$16))</f>
        <v>79.259530332681024</v>
      </c>
      <c r="M119" s="88">
        <f>IF('3f_CPIH'!I$16="-","-",'3g_OC_'!$E$8*('3f_CPIH'!I$16/'3f_CPIH'!$G$16))</f>
        <v>80.408219178082177</v>
      </c>
      <c r="N119" s="88">
        <f>IF('3f_CPIH'!J$16="-","-",'3g_OC_'!$E$8*('3f_CPIH'!J$16/'3f_CPIH'!$G$16))</f>
        <v>81.097432485322898</v>
      </c>
      <c r="O119" s="139"/>
      <c r="P119" s="88">
        <f>IF('3f_CPIH'!L$16="-","-",'3g_OC_'!$E$8*('3f_CPIH'!L$16/'3f_CPIH'!$G$16))</f>
        <v>81.097432485322898</v>
      </c>
      <c r="Q119" s="88">
        <f>IF('3f_CPIH'!M$16="-","-",'3g_OC_'!$E$8*('3f_CPIH'!M$16/'3f_CPIH'!$G$16))</f>
        <v>82.016383561643835</v>
      </c>
      <c r="R119" s="88">
        <f>IF('3f_CPIH'!N$16="-","-",'3g_OC_'!$E$8*('3f_CPIH'!N$16/'3f_CPIH'!$G$16))</f>
        <v>82.62901761252445</v>
      </c>
      <c r="S119" s="88">
        <f>IF('3f_CPIH'!O$16="-","-",'3g_OC_'!$E$8*('3f_CPIH'!O$16/'3f_CPIH'!$G$16))</f>
        <v>83.088493150684926</v>
      </c>
      <c r="T119" s="88">
        <f>IF('3f_CPIH'!P$16="-","-",'3g_OC_'!$E$8*('3f_CPIH'!P$16/'3f_CPIH'!$G$16))</f>
        <v>83.318230919765156</v>
      </c>
      <c r="U119" s="88" t="str">
        <f>IF('3f_CPIH'!Q$16="-","-",'3g_OC_'!$E$8*('3f_CPIH'!Q$16/'3f_CPIH'!$G$16))</f>
        <v>-</v>
      </c>
      <c r="V119" s="88" t="str">
        <f>IF('3f_CPIH'!R$16="-","-",'3g_OC_'!$E$8*('3f_CPIH'!R$16/'3f_CPIH'!$G$16))</f>
        <v>-</v>
      </c>
      <c r="W119" s="88" t="str">
        <f>IF('3f_CPIH'!S$16="-","-",'3g_OC_'!$E$8*('3f_CPIH'!S$16/'3f_CPIH'!$G$16))</f>
        <v>-</v>
      </c>
      <c r="X119" s="88" t="str">
        <f>IF('3f_CPIH'!T$16="-","-",'3g_OC_'!$E$8*('3f_CPIH'!T$16/'3f_CPIH'!$G$16))</f>
        <v>-</v>
      </c>
      <c r="Y119" s="88" t="str">
        <f>IF('3f_CPIH'!U$16="-","-",'3g_OC_'!$E$8*('3f_CPIH'!U$16/'3f_CPIH'!$G$16))</f>
        <v>-</v>
      </c>
      <c r="Z119" s="88" t="str">
        <f>IF('3f_CPIH'!V$16="-","-",'3g_OC_'!$E$8*('3f_CPIH'!V$16/'3f_CPIH'!$G$16))</f>
        <v>-</v>
      </c>
      <c r="AA119" s="138"/>
    </row>
    <row r="120" spans="1:27" s="140" customFormat="1" ht="11.25">
      <c r="A120" s="137">
        <v>6</v>
      </c>
      <c r="B120" s="87" t="s">
        <v>168</v>
      </c>
      <c r="C120" s="87" t="s">
        <v>137</v>
      </c>
      <c r="D120" s="157" t="s">
        <v>96</v>
      </c>
      <c r="E120" s="136"/>
      <c r="F120" s="139"/>
      <c r="G120" s="88" t="s">
        <v>132</v>
      </c>
      <c r="H120" s="88" t="s">
        <v>132</v>
      </c>
      <c r="I120" s="88" t="s">
        <v>132</v>
      </c>
      <c r="J120" s="88" t="s">
        <v>132</v>
      </c>
      <c r="K120" s="88">
        <f>IF('3h_SMNCC'!F$29="-","-",'3h_SMNCC'!F$29)</f>
        <v>0</v>
      </c>
      <c r="L120" s="88">
        <f>IF('3h_SMNCC'!G$29="-","-",'3h_SMNCC'!G$29)</f>
        <v>-0.18995176814939541</v>
      </c>
      <c r="M120" s="88">
        <f>IF('3h_SMNCC'!H$29="-","-",'3h_SMNCC'!H$29)</f>
        <v>2.3898674656215144</v>
      </c>
      <c r="N120" s="88">
        <f>IF('3h_SMNCC'!I$29="-","-",'3h_SMNCC'!I$29)</f>
        <v>2.4654635585146529</v>
      </c>
      <c r="O120" s="139"/>
      <c r="P120" s="88">
        <f>IF('3h_SMNCC'!K$29="-","-",'3h_SMNCC'!K$29)</f>
        <v>2.4654635585146529</v>
      </c>
      <c r="Q120" s="88">
        <f>IF('3h_SMNCC'!L$29="-","-",'3h_SMNCC'!L$29)</f>
        <v>4.8850955964817686</v>
      </c>
      <c r="R120" s="88">
        <f>IF('3h_SMNCC'!M$29="-","-",'3h_SMNCC'!M$29)</f>
        <v>4.7480163427765101</v>
      </c>
      <c r="S120" s="88">
        <f>IF('3h_SMNCC'!N$29="-","-",'3h_SMNCC'!N$29)</f>
        <v>7.093641997338695</v>
      </c>
      <c r="T120" s="88">
        <f>IF('3h_SMNCC'!O$29="-","-",'3h_SMNCC'!O$29)</f>
        <v>6.2155900817178944</v>
      </c>
      <c r="U120" s="88" t="str">
        <f>IF('3h_SMNCC'!P$29="-","-",'3h_SMNCC'!P$29)</f>
        <v>-</v>
      </c>
      <c r="V120" s="88" t="str">
        <f>IF('3h_SMNCC'!Q$29="-","-",'3h_SMNCC'!Q$29)</f>
        <v>-</v>
      </c>
      <c r="W120" s="88" t="str">
        <f>IF('3h_SMNCC'!R$29="-","-",'3h_SMNCC'!R$29)</f>
        <v>-</v>
      </c>
      <c r="X120" s="88" t="str">
        <f>IF('3h_SMNCC'!S$29="-","-",'3h_SMNCC'!S$29)</f>
        <v>-</v>
      </c>
      <c r="Y120" s="88" t="str">
        <f>IF('3h_SMNCC'!T$29="-","-",'3h_SMNCC'!T$29)</f>
        <v>-</v>
      </c>
      <c r="Z120" s="88" t="str">
        <f>IF('3h_SMNCC'!U$29="-","-",'3h_SMNCC'!U$29)</f>
        <v>-</v>
      </c>
      <c r="AA120" s="138"/>
    </row>
    <row r="121" spans="1:27" s="140" customFormat="1" ht="12.5" customHeight="1">
      <c r="A121" s="137">
        <v>7</v>
      </c>
      <c r="B121" s="87" t="s">
        <v>168</v>
      </c>
      <c r="C121" s="87" t="s">
        <v>124</v>
      </c>
      <c r="D121" s="157" t="s">
        <v>96</v>
      </c>
      <c r="E121" s="136"/>
      <c r="F121" s="139"/>
      <c r="G121" s="88">
        <f>IF('3f_CPIH'!C$16="-","-",'3i_PPM'!$G$8*('3f_CPIH'!C$16/'3f_CPIH'!$G$16))</f>
        <v>23.857918590998043</v>
      </c>
      <c r="H121" s="88">
        <f>IF('3f_CPIH'!D$16="-","-",'3i_PPM'!$G$8*('3f_CPIH'!D$16/'3f_CPIH'!$G$16))</f>
        <v>23.905682191780819</v>
      </c>
      <c r="I121" s="88">
        <f>IF('3f_CPIH'!E$16="-","-",'3i_PPM'!$G$8*('3f_CPIH'!E$16/'3f_CPIH'!$G$16))</f>
        <v>23.977327592954992</v>
      </c>
      <c r="J121" s="88">
        <f>IF('3f_CPIH'!F$16="-","-",'3i_PPM'!$G$8*('3f_CPIH'!F$16/'3f_CPIH'!$G$16))</f>
        <v>24.120618395303325</v>
      </c>
      <c r="K121" s="88">
        <f>IF('3f_CPIH'!G$16="-","-",'3i_PPM'!$G$8*('3f_CPIH'!G$16/'3f_CPIH'!$G$16))</f>
        <v>24.4072</v>
      </c>
      <c r="L121" s="88">
        <f>IF('3f_CPIH'!H$16="-","-",'3i_PPM'!$G$8*('3f_CPIH'!H$16/'3f_CPIH'!$G$16))</f>
        <v>24.717663405088064</v>
      </c>
      <c r="M121" s="88">
        <f>IF('3f_CPIH'!I$16="-","-",'3i_PPM'!$G$8*('3f_CPIH'!I$16/'3f_CPIH'!$G$16))</f>
        <v>25.075890410958902</v>
      </c>
      <c r="N121" s="88">
        <f>IF('3f_CPIH'!J$16="-","-",'3i_PPM'!$G$8*('3f_CPIH'!J$16/'3f_CPIH'!$G$16))</f>
        <v>25.290826614481411</v>
      </c>
      <c r="O121" s="139"/>
      <c r="P121" s="88">
        <f>IF('3f_CPIH'!L$16="-","-",'3i_PPM'!$G$8*('3f_CPIH'!L$16/'3f_CPIH'!$G$16))</f>
        <v>25.290826614481411</v>
      </c>
      <c r="Q121" s="88">
        <f>IF('3f_CPIH'!M$16="-","-",'3i_PPM'!$G$8*('3f_CPIH'!M$16/'3f_CPIH'!$G$16))</f>
        <v>25.577408219178082</v>
      </c>
      <c r="R121" s="88">
        <f>IF('3f_CPIH'!N$16="-","-",'3i_PPM'!$G$8*('3f_CPIH'!N$16/'3f_CPIH'!$G$16))</f>
        <v>25.768462622309197</v>
      </c>
      <c r="S121" s="88">
        <f>IF('3f_CPIH'!O$16="-","-",'3i_PPM'!$G$8*('3f_CPIH'!O$16/'3f_CPIH'!$G$16))</f>
        <v>25.911753424657533</v>
      </c>
      <c r="T121" s="88">
        <f>IF('3f_CPIH'!P$16="-","-",'3i_PPM'!$G$8*('3f_CPIH'!P$16/'3f_CPIH'!$G$16))</f>
        <v>25.983398825831699</v>
      </c>
      <c r="U121" s="88" t="str">
        <f>IF('3f_CPIH'!Q$16="-","-",'3i_PPM'!$G$8*('3f_CPIH'!Q$16/'3f_CPIH'!$G$16))</f>
        <v>-</v>
      </c>
      <c r="V121" s="88" t="str">
        <f>IF('3f_CPIH'!R$16="-","-",'3i_PPM'!$G$8*('3f_CPIH'!R$16/'3f_CPIH'!$G$16))</f>
        <v>-</v>
      </c>
      <c r="W121" s="88" t="str">
        <f>IF('3f_CPIH'!S$16="-","-",'3i_PPM'!$G$8*('3f_CPIH'!S$16/'3f_CPIH'!$G$16))</f>
        <v>-</v>
      </c>
      <c r="X121" s="88" t="str">
        <f>IF('3f_CPIH'!T$16="-","-",'3i_PPM'!$G$8*('3f_CPIH'!T$16/'3f_CPIH'!$G$16))</f>
        <v>-</v>
      </c>
      <c r="Y121" s="88" t="str">
        <f>IF('3f_CPIH'!U$16="-","-",'3i_PPM'!$G$8*('3f_CPIH'!U$16/'3f_CPIH'!$G$16))</f>
        <v>-</v>
      </c>
      <c r="Z121" s="88" t="str">
        <f>IF('3f_CPIH'!V$16="-","-",'3i_PPM'!$G$8*('3f_CPIH'!V$16/'3f_CPIH'!$G$16))</f>
        <v>-</v>
      </c>
      <c r="AA121" s="138"/>
    </row>
    <row r="122" spans="1:27" s="140" customFormat="1" ht="11.25">
      <c r="A122" s="137">
        <v>9</v>
      </c>
      <c r="B122" s="87" t="s">
        <v>138</v>
      </c>
      <c r="C122" s="87" t="s">
        <v>222</v>
      </c>
      <c r="D122" s="157" t="s">
        <v>96</v>
      </c>
      <c r="E122" s="136"/>
      <c r="F122" s="139"/>
      <c r="G122" s="88">
        <f>IF(G115="-","-",SUM(G115:G121)*'3j_EBIT'!$E$8)</f>
        <v>9.7027173355888134</v>
      </c>
      <c r="H122" s="88">
        <f>IF(H115="-","-",SUM(H115:H121)*'3j_EBIT'!$E$8)</f>
        <v>9.3469889002236535</v>
      </c>
      <c r="I122" s="88">
        <f>IF(I115="-","-",SUM(I115:I121)*'3j_EBIT'!$E$8)</f>
        <v>9.7929238785783639</v>
      </c>
      <c r="J122" s="88">
        <f>IF(J115="-","-",SUM(J115:J121)*'3j_EBIT'!$E$8)</f>
        <v>9.6313133805276525</v>
      </c>
      <c r="K122" s="88">
        <f>IF(K115="-","-",SUM(K115:K121)*'3j_EBIT'!$E$8)</f>
        <v>10.337707907246598</v>
      </c>
      <c r="L122" s="88">
        <f>IF(L115="-","-",SUM(L115:L121)*'3j_EBIT'!$E$8)</f>
        <v>10.234294127351934</v>
      </c>
      <c r="M122" s="88">
        <f>IF(M115="-","-",SUM(M115:M121)*'3j_EBIT'!$E$8)</f>
        <v>10.883602786791418</v>
      </c>
      <c r="N122" s="88">
        <f>IF(N115="-","-",SUM(N115:N121)*'3j_EBIT'!$E$8)</f>
        <v>11.2156938879442</v>
      </c>
      <c r="O122" s="139"/>
      <c r="P122" s="88">
        <f>IF(P115="-","-",SUM(P115:P121)*'3j_EBIT'!$E$8)</f>
        <v>11.2156938879442</v>
      </c>
      <c r="Q122" s="88">
        <f>IF(Q115="-","-",SUM(Q115:Q121)*'3j_EBIT'!$E$8)</f>
        <v>12.349744239823597</v>
      </c>
      <c r="R122" s="88">
        <f>IF(R115="-","-",SUM(R115:R121)*'3j_EBIT'!$E$8)</f>
        <v>11.969425853284205</v>
      </c>
      <c r="S122" s="88">
        <f>IF(S115="-","-",SUM(S115:S121)*'3j_EBIT'!$E$8)</f>
        <v>12.003476694613617</v>
      </c>
      <c r="T122" s="88">
        <f>IF(T115="-","-",SUM(T115:T121)*'3j_EBIT'!$E$8)</f>
        <v>11.551547704631682</v>
      </c>
      <c r="U122" s="88" t="str">
        <f>IF(U115="-","-",SUM(U115:U121)*'3j_EBIT'!$E$8)</f>
        <v>-</v>
      </c>
      <c r="V122" s="88" t="str">
        <f>IF(V115="-","-",SUM(V115:V121)*'3j_EBIT'!$E$8)</f>
        <v>-</v>
      </c>
      <c r="W122" s="88" t="str">
        <f>IF(W115="-","-",SUM(W115:W121)*'3j_EBIT'!$E$8)</f>
        <v>-</v>
      </c>
      <c r="X122" s="88" t="str">
        <f>IF(X115="-","-",SUM(X115:X121)*'3j_EBIT'!$E$8)</f>
        <v>-</v>
      </c>
      <c r="Y122" s="88" t="str">
        <f>IF(Y115="-","-",SUM(Y115:Y121)*'3j_EBIT'!$E$8)</f>
        <v>-</v>
      </c>
      <c r="Z122" s="88" t="str">
        <f>IF(Z115="-","-",SUM(Z115:Z121)*'3j_EBIT'!$E$8)</f>
        <v>-</v>
      </c>
      <c r="AA122" s="138"/>
    </row>
    <row r="123" spans="1:27" s="140" customFormat="1" ht="11.25">
      <c r="A123" s="137">
        <v>10</v>
      </c>
      <c r="B123" s="151" t="s">
        <v>223</v>
      </c>
      <c r="C123" s="151" t="s">
        <v>224</v>
      </c>
      <c r="D123" s="157" t="s">
        <v>96</v>
      </c>
      <c r="E123" s="136"/>
      <c r="F123" s="139"/>
      <c r="G123" s="88">
        <f>IF(G115="-","-",SUM(G115:G117,G119:G122)*'3k_HAP'!$E$9)</f>
        <v>5.3296137272196109</v>
      </c>
      <c r="H123" s="88">
        <f>IF(H115="-","-",SUM(H115:H117,H119:H122)*'3k_HAP'!$E$9)</f>
        <v>5.0448638678967299</v>
      </c>
      <c r="I123" s="88">
        <f>IF(I115="-","-",SUM(I115:I117,I119:I122)*'3k_HAP'!$E$9)</f>
        <v>5.079078992041711</v>
      </c>
      <c r="J123" s="88">
        <f>IF(J115="-","-",SUM(J115:J117,J119:J122)*'3k_HAP'!$E$9)</f>
        <v>4.9625429429358032</v>
      </c>
      <c r="K123" s="88">
        <f>IF(K115="-","-",SUM(K115:K117,K119:K122)*'3k_HAP'!$E$9)</f>
        <v>5.5662210869364852</v>
      </c>
      <c r="L123" s="88">
        <f>IF(L115="-","-",SUM(L115:L117,L119:L122)*'3k_HAP'!$E$9)</f>
        <v>5.4737854929668925</v>
      </c>
      <c r="M123" s="88">
        <f>IF(M115="-","-",SUM(M115:M117,M119:M122)*'3k_HAP'!$E$9)</f>
        <v>6.1243662592794088</v>
      </c>
      <c r="N123" s="88">
        <f>IF(N115="-","-",SUM(N115:N117,N119:N122)*'3k_HAP'!$E$9)</f>
        <v>6.3859377910629185</v>
      </c>
      <c r="O123" s="139"/>
      <c r="P123" s="88">
        <f>IF(P115="-","-",SUM(P115:P117,P119:P122)*'3k_HAP'!$E$9)</f>
        <v>6.3859377910629185</v>
      </c>
      <c r="Q123" s="88">
        <f>IF(Q115="-","-",SUM(Q115:Q117,Q119:Q122)*'3k_HAP'!$E$9)</f>
        <v>7.2059678493229313</v>
      </c>
      <c r="R123" s="88">
        <f>IF(R115="-","-",SUM(R115:R117,R119:R122)*'3k_HAP'!$E$9)</f>
        <v>6.886828688761061</v>
      </c>
      <c r="S123" s="88">
        <f>IF(S115="-","-",SUM(S115:S117,S119:S122)*'3k_HAP'!$E$9)</f>
        <v>6.9164513375051548</v>
      </c>
      <c r="T123" s="88">
        <f>IF(T115="-","-",SUM(T115:T117,T119:T122)*'3k_HAP'!$E$9)</f>
        <v>6.5156010573479133</v>
      </c>
      <c r="U123" s="88" t="str">
        <f>IF(U115="-","-",SUM(U115:U117,U119:U122)*'3k_HAP'!$E$9)</f>
        <v>-</v>
      </c>
      <c r="V123" s="88" t="str">
        <f>IF(V115="-","-",SUM(V115:V117,V119:V122)*'3k_HAP'!$E$9)</f>
        <v>-</v>
      </c>
      <c r="W123" s="88" t="str">
        <f>IF(W115="-","-",SUM(W115:W117,W119:W122)*'3k_HAP'!$E$9)</f>
        <v>-</v>
      </c>
      <c r="X123" s="88" t="str">
        <f>IF(X115="-","-",SUM(X115:X117,X119:X122)*'3k_HAP'!$E$9)</f>
        <v>-</v>
      </c>
      <c r="Y123" s="88" t="str">
        <f>IF(Y115="-","-",SUM(Y115:Y117,Y119:Y122)*'3k_HAP'!$E$9)</f>
        <v>-</v>
      </c>
      <c r="Z123" s="88" t="str">
        <f>IF(Z115="-","-",SUM(Z115:Z117,Z119:Z122)*'3k_HAP'!$E$9)</f>
        <v>-</v>
      </c>
      <c r="AA123" s="138"/>
    </row>
    <row r="124" spans="1:27" s="140" customFormat="1" ht="11.25">
      <c r="A124" s="137">
        <v>11</v>
      </c>
      <c r="B124" s="87" t="s">
        <v>225</v>
      </c>
      <c r="C124" s="87" t="str">
        <f>B124&amp;"_"&amp;D124</f>
        <v>Total_Southern Western</v>
      </c>
      <c r="D124" s="157" t="s">
        <v>96</v>
      </c>
      <c r="E124" s="136"/>
      <c r="F124" s="139"/>
      <c r="G124" s="88">
        <f t="shared" ref="G124:N124" si="20">IF(G115="-","-",SUM(G115:G123))</f>
        <v>515.99873624603913</v>
      </c>
      <c r="H124" s="88">
        <f t="shared" si="20"/>
        <v>496.99144489036598</v>
      </c>
      <c r="I124" s="88">
        <f t="shared" si="20"/>
        <v>520.49591233873048</v>
      </c>
      <c r="J124" s="88">
        <f t="shared" si="20"/>
        <v>511.87356411609318</v>
      </c>
      <c r="K124" s="88">
        <f t="shared" si="20"/>
        <v>549.65588620435437</v>
      </c>
      <c r="L124" s="88">
        <f t="shared" si="20"/>
        <v>544.12062233778749</v>
      </c>
      <c r="M124" s="88">
        <f t="shared" si="20"/>
        <v>578.94532895888676</v>
      </c>
      <c r="N124" s="88">
        <f t="shared" si="20"/>
        <v>596.68537227918273</v>
      </c>
      <c r="O124" s="139"/>
      <c r="P124" s="88">
        <f t="shared" ref="P124:Z124" si="21">IF(P115="-","-",SUM(P115:P123))</f>
        <v>596.68537227918273</v>
      </c>
      <c r="Q124" s="88">
        <f t="shared" si="21"/>
        <v>657.19223830886972</v>
      </c>
      <c r="R124" s="88">
        <f t="shared" si="21"/>
        <v>636.85635022999475</v>
      </c>
      <c r="S124" s="88">
        <f t="shared" si="21"/>
        <v>638.67812168214027</v>
      </c>
      <c r="T124" s="88">
        <f t="shared" si="21"/>
        <v>614.49154491190131</v>
      </c>
      <c r="U124" s="88" t="str">
        <f t="shared" si="21"/>
        <v>-</v>
      </c>
      <c r="V124" s="88" t="str">
        <f t="shared" si="21"/>
        <v>-</v>
      </c>
      <c r="W124" s="88" t="str">
        <f t="shared" si="21"/>
        <v>-</v>
      </c>
      <c r="X124" s="88" t="str">
        <f t="shared" si="21"/>
        <v>-</v>
      </c>
      <c r="Y124" s="88" t="str">
        <f t="shared" si="21"/>
        <v>-</v>
      </c>
      <c r="Z124" s="88" t="str">
        <f t="shared" si="21"/>
        <v>-</v>
      </c>
      <c r="AA124" s="138"/>
    </row>
    <row r="125" spans="1:27" s="140" customFormat="1" ht="11.25">
      <c r="A125" s="137">
        <v>1</v>
      </c>
      <c r="B125" s="152" t="s">
        <v>155</v>
      </c>
      <c r="C125" s="152" t="s">
        <v>131</v>
      </c>
      <c r="D125" s="158" t="s">
        <v>86</v>
      </c>
      <c r="E125" s="154"/>
      <c r="F125" s="139"/>
      <c r="G125" s="155">
        <f>IF('3a_DF'!H24="-","-",'3a_DF'!H24)</f>
        <v>192.09598177382938</v>
      </c>
      <c r="H125" s="155">
        <f>'3a_DF'!I24</f>
        <v>172.07927648303888</v>
      </c>
      <c r="I125" s="155">
        <f>'3a_DF'!J24</f>
        <v>155.00857544586276</v>
      </c>
      <c r="J125" s="155">
        <f>'3a_DF'!K24</f>
        <v>147.30700015482594</v>
      </c>
      <c r="K125" s="155">
        <f>'3a_DF'!L24</f>
        <v>172.32473857420243</v>
      </c>
      <c r="L125" s="155">
        <f>'3a_DF'!M24</f>
        <v>165.64553099974208</v>
      </c>
      <c r="M125" s="155">
        <f>'3a_DF'!N24</f>
        <v>173.49631561246233</v>
      </c>
      <c r="N125" s="155">
        <f>'3a_DF'!O24</f>
        <v>193.05066014313621</v>
      </c>
      <c r="O125" s="139"/>
      <c r="P125" s="155">
        <f>'3a_DF'!Q24</f>
        <v>193.05066014313621</v>
      </c>
      <c r="Q125" s="155">
        <f>'3a_DF'!R24</f>
        <v>224.95750014390049</v>
      </c>
      <c r="R125" s="155">
        <f>'3a_DF'!S24</f>
        <v>200.78593148732648</v>
      </c>
      <c r="S125" s="155">
        <f>'3a_DF'!T24</f>
        <v>185.37337933017616</v>
      </c>
      <c r="T125" s="155">
        <f>'3a_DF'!U24</f>
        <v>155.17157242313954</v>
      </c>
      <c r="U125" s="155" t="str">
        <f>'3a_DF'!V24</f>
        <v>-</v>
      </c>
      <c r="V125" s="155" t="str">
        <f>'3a_DF'!W24</f>
        <v>-</v>
      </c>
      <c r="W125" s="155" t="str">
        <f>'3a_DF'!X24</f>
        <v>-</v>
      </c>
      <c r="X125" s="155" t="str">
        <f>'3a_DF'!Y24</f>
        <v>-</v>
      </c>
      <c r="Y125" s="155" t="str">
        <f>'3a_DF'!Z24</f>
        <v>-</v>
      </c>
      <c r="Z125" s="155" t="str">
        <f>'3a_DF'!AA24</f>
        <v>-</v>
      </c>
      <c r="AA125" s="138"/>
    </row>
    <row r="126" spans="1:27" s="140" customFormat="1" ht="11.25">
      <c r="A126" s="137">
        <v>2</v>
      </c>
      <c r="B126" s="152" t="s">
        <v>155</v>
      </c>
      <c r="C126" s="152" t="s">
        <v>133</v>
      </c>
      <c r="D126" s="158" t="s">
        <v>86</v>
      </c>
      <c r="E126" s="154"/>
      <c r="F126" s="139"/>
      <c r="G126" s="155">
        <f>IF('3b_CM'!G24="-","-",'3b_CM'!G24)</f>
        <v>5.7352786026486517E-2</v>
      </c>
      <c r="H126" s="155">
        <f>'3b_CM'!H24</f>
        <v>8.6029179039729772E-2</v>
      </c>
      <c r="I126" s="155">
        <f>'3b_CM'!I24</f>
        <v>0.27089653265735369</v>
      </c>
      <c r="J126" s="155">
        <f>'3b_CM'!J24</f>
        <v>0.27548828170966105</v>
      </c>
      <c r="K126" s="155">
        <f>'3b_CM'!K24</f>
        <v>3.5383146203919931</v>
      </c>
      <c r="L126" s="155">
        <f>'3b_CM'!L24</f>
        <v>3.4325227215942462</v>
      </c>
      <c r="M126" s="155">
        <f>'3b_CM'!M24</f>
        <v>11.674347723612401</v>
      </c>
      <c r="N126" s="155">
        <f>'3b_CM'!N24</f>
        <v>11.097967021611735</v>
      </c>
      <c r="O126" s="139"/>
      <c r="P126" s="155">
        <f>'3b_CM'!P24</f>
        <v>11.097967021611735</v>
      </c>
      <c r="Q126" s="155">
        <f>'3b_CM'!Q24</f>
        <v>14.924114124512787</v>
      </c>
      <c r="R126" s="155">
        <f>'3b_CM'!R24</f>
        <v>14.855519100112103</v>
      </c>
      <c r="S126" s="155">
        <f>'3b_CM'!S24</f>
        <v>17.828049148755994</v>
      </c>
      <c r="T126" s="155">
        <f>'3b_CM'!T24</f>
        <v>18.898269679832435</v>
      </c>
      <c r="U126" s="155" t="str">
        <f>'3b_CM'!U24</f>
        <v>-</v>
      </c>
      <c r="V126" s="155" t="str">
        <f>'3b_CM'!V24</f>
        <v>-</v>
      </c>
      <c r="W126" s="155" t="str">
        <f>'3b_CM'!W24</f>
        <v>-</v>
      </c>
      <c r="X126" s="155" t="str">
        <f>'3b_CM'!X24</f>
        <v>-</v>
      </c>
      <c r="Y126" s="155" t="str">
        <f>'3b_CM'!Y24</f>
        <v>-</v>
      </c>
      <c r="Z126" s="155" t="str">
        <f>'3b_CM'!Z24</f>
        <v>-</v>
      </c>
      <c r="AA126" s="138"/>
    </row>
    <row r="127" spans="1:27" s="140" customFormat="1" ht="11.25">
      <c r="A127" s="137">
        <v>3</v>
      </c>
      <c r="B127" s="152" t="s">
        <v>220</v>
      </c>
      <c r="C127" s="152" t="s">
        <v>134</v>
      </c>
      <c r="D127" s="158" t="s">
        <v>86</v>
      </c>
      <c r="E127" s="154"/>
      <c r="F127" s="139"/>
      <c r="G127" s="155">
        <f>IF('3c_PC'!G25="-","-",'3c_PC'!G25)</f>
        <v>68.702741762601519</v>
      </c>
      <c r="H127" s="155">
        <f>'3c_PC'!H25</f>
        <v>68.682486507202356</v>
      </c>
      <c r="I127" s="155">
        <f>'3c_PC'!I25</f>
        <v>86.662087390754721</v>
      </c>
      <c r="J127" s="155">
        <f>'3c_PC'!J25</f>
        <v>85.651130147878007</v>
      </c>
      <c r="K127" s="155">
        <f>'3c_PC'!K25</f>
        <v>98.003383912654513</v>
      </c>
      <c r="L127" s="155">
        <f>'3c_PC'!L25</f>
        <v>97.176792925729728</v>
      </c>
      <c r="M127" s="155">
        <f>'3c_PC'!M25</f>
        <v>118.3614900691685</v>
      </c>
      <c r="N127" s="155">
        <f>'3c_PC'!N25</f>
        <v>116.26070250661417</v>
      </c>
      <c r="O127" s="139"/>
      <c r="P127" s="155">
        <f>'3c_PC'!P25</f>
        <v>116.26070250661417</v>
      </c>
      <c r="Q127" s="155">
        <f>'3c_PC'!Q25</f>
        <v>129.97624509196049</v>
      </c>
      <c r="R127" s="155">
        <f>'3c_PC'!R25</f>
        <v>131.92508239547553</v>
      </c>
      <c r="S127" s="155">
        <f>'3c_PC'!S25</f>
        <v>144.06161739471855</v>
      </c>
      <c r="T127" s="155">
        <f>'3c_PC'!T25</f>
        <v>146.55910392399349</v>
      </c>
      <c r="U127" s="155" t="str">
        <f>'3c_PC'!U25</f>
        <v>-</v>
      </c>
      <c r="V127" s="155" t="str">
        <f>'3c_PC'!V25</f>
        <v>-</v>
      </c>
      <c r="W127" s="155" t="str">
        <f>'3c_PC'!W25</f>
        <v>-</v>
      </c>
      <c r="X127" s="155" t="str">
        <f>'3c_PC'!X25</f>
        <v>-</v>
      </c>
      <c r="Y127" s="155" t="str">
        <f>'3c_PC'!Y25</f>
        <v>-</v>
      </c>
      <c r="Z127" s="155" t="str">
        <f>'3c_PC'!Z25</f>
        <v>-</v>
      </c>
      <c r="AA127" s="138"/>
    </row>
    <row r="128" spans="1:27" s="140" customFormat="1" ht="11.25">
      <c r="A128" s="137">
        <v>4</v>
      </c>
      <c r="B128" s="152" t="s">
        <v>221</v>
      </c>
      <c r="C128" s="152" t="s">
        <v>135</v>
      </c>
      <c r="D128" s="158" t="s">
        <v>86</v>
      </c>
      <c r="E128" s="154"/>
      <c r="F128" s="139"/>
      <c r="G128" s="155">
        <f>IF('3d_NC-Elec'!H39="-","-",'3d_NC-Elec'!H39)</f>
        <v>121.21758563954305</v>
      </c>
      <c r="H128" s="155">
        <f>'3d_NC-Elec'!I39</f>
        <v>121.97075928282472</v>
      </c>
      <c r="I128" s="155">
        <f>'3d_NC-Elec'!J39</f>
        <v>126.71847162785441</v>
      </c>
      <c r="J128" s="155">
        <f>'3d_NC-Elec'!K39</f>
        <v>126.15198349435502</v>
      </c>
      <c r="K128" s="155">
        <f>'3d_NC-Elec'!L39</f>
        <v>119.60689069991193</v>
      </c>
      <c r="L128" s="155">
        <f>'3d_NC-Elec'!M39</f>
        <v>120.50980587817759</v>
      </c>
      <c r="M128" s="155">
        <f>'3d_NC-Elec'!N39</f>
        <v>117.59310327280225</v>
      </c>
      <c r="N128" s="155">
        <f>'3d_NC-Elec'!O39</f>
        <v>117.19821729339398</v>
      </c>
      <c r="O128" s="139"/>
      <c r="P128" s="155">
        <f>'3d_NC-Elec'!Q39</f>
        <v>117.19821729339398</v>
      </c>
      <c r="Q128" s="155">
        <f>'3d_NC-Elec'!R39</f>
        <v>123.23637403721483</v>
      </c>
      <c r="R128" s="155">
        <f>'3d_NC-Elec'!S39</f>
        <v>124.94307359762612</v>
      </c>
      <c r="S128" s="155">
        <f>'3d_NC-Elec'!T39</f>
        <v>128.14007136188857</v>
      </c>
      <c r="T128" s="155">
        <f>'3d_NC-Elec'!U39</f>
        <v>131.59930251104529</v>
      </c>
      <c r="U128" s="155" t="str">
        <f>'3d_NC-Elec'!V39</f>
        <v>-</v>
      </c>
      <c r="V128" s="155" t="str">
        <f>'3d_NC-Elec'!W39</f>
        <v>-</v>
      </c>
      <c r="W128" s="155" t="str">
        <f>'3d_NC-Elec'!X39</f>
        <v>-</v>
      </c>
      <c r="X128" s="155" t="str">
        <f>'3d_NC-Elec'!Y39</f>
        <v>-</v>
      </c>
      <c r="Y128" s="155" t="str">
        <f>'3d_NC-Elec'!Z39</f>
        <v>-</v>
      </c>
      <c r="Z128" s="155" t="str">
        <f>'3d_NC-Elec'!AA39</f>
        <v>-</v>
      </c>
      <c r="AA128" s="138"/>
    </row>
    <row r="129" spans="1:27" s="140" customFormat="1" ht="11.25">
      <c r="A129" s="137">
        <v>5</v>
      </c>
      <c r="B129" s="152" t="s">
        <v>168</v>
      </c>
      <c r="C129" s="152" t="s">
        <v>136</v>
      </c>
      <c r="D129" s="158" t="s">
        <v>86</v>
      </c>
      <c r="E129" s="154"/>
      <c r="F129" s="139"/>
      <c r="G129" s="155">
        <f>IF('3f_CPIH'!C$16="-","-",'3g_OC_'!$E$8*('3f_CPIH'!C$16/'3f_CPIH'!$G$16))</f>
        <v>76.502677103718199</v>
      </c>
      <c r="H129" s="155">
        <f>IF('3f_CPIH'!D$16="-","-",'3g_OC_'!$E$8*('3f_CPIH'!D$16/'3f_CPIH'!$G$16))</f>
        <v>76.655835616438353</v>
      </c>
      <c r="I129" s="155">
        <f>IF('3f_CPIH'!E$16="-","-",'3g_OC_'!$E$8*('3f_CPIH'!E$16/'3f_CPIH'!$G$16))</f>
        <v>76.885573385518597</v>
      </c>
      <c r="J129" s="155">
        <f>IF('3f_CPIH'!F$16="-","-",'3g_OC_'!$E$8*('3f_CPIH'!F$16/'3f_CPIH'!$G$16))</f>
        <v>77.345048923679059</v>
      </c>
      <c r="K129" s="155">
        <f>IF('3f_CPIH'!G$16="-","-",'3g_OC_'!$E$8*('3f_CPIH'!G$16/'3f_CPIH'!$G$16))</f>
        <v>78.263999999999996</v>
      </c>
      <c r="L129" s="155">
        <f>IF('3f_CPIH'!H$16="-","-",'3g_OC_'!$E$8*('3f_CPIH'!H$16/'3f_CPIH'!$G$16))</f>
        <v>79.259530332681024</v>
      </c>
      <c r="M129" s="155">
        <f>IF('3f_CPIH'!I$16="-","-",'3g_OC_'!$E$8*('3f_CPIH'!I$16/'3f_CPIH'!$G$16))</f>
        <v>80.408219178082177</v>
      </c>
      <c r="N129" s="155">
        <f>IF('3f_CPIH'!J$16="-","-",'3g_OC_'!$E$8*('3f_CPIH'!J$16/'3f_CPIH'!$G$16))</f>
        <v>81.097432485322898</v>
      </c>
      <c r="O129" s="139"/>
      <c r="P129" s="155">
        <f>IF('3f_CPIH'!L$16="-","-",'3g_OC_'!$E$8*('3f_CPIH'!L$16/'3f_CPIH'!$G$16))</f>
        <v>81.097432485322898</v>
      </c>
      <c r="Q129" s="155">
        <f>IF('3f_CPIH'!M$16="-","-",'3g_OC_'!$E$8*('3f_CPIH'!M$16/'3f_CPIH'!$G$16))</f>
        <v>82.016383561643835</v>
      </c>
      <c r="R129" s="155">
        <f>IF('3f_CPIH'!N$16="-","-",'3g_OC_'!$E$8*('3f_CPIH'!N$16/'3f_CPIH'!$G$16))</f>
        <v>82.62901761252445</v>
      </c>
      <c r="S129" s="155">
        <f>IF('3f_CPIH'!O$16="-","-",'3g_OC_'!$E$8*('3f_CPIH'!O$16/'3f_CPIH'!$G$16))</f>
        <v>83.088493150684926</v>
      </c>
      <c r="T129" s="155">
        <f>IF('3f_CPIH'!P$16="-","-",'3g_OC_'!$E$8*('3f_CPIH'!P$16/'3f_CPIH'!$G$16))</f>
        <v>83.318230919765156</v>
      </c>
      <c r="U129" s="155" t="str">
        <f>IF('3f_CPIH'!Q$16="-","-",'3g_OC_'!$E$8*('3f_CPIH'!Q$16/'3f_CPIH'!$G$16))</f>
        <v>-</v>
      </c>
      <c r="V129" s="155" t="str">
        <f>IF('3f_CPIH'!R$16="-","-",'3g_OC_'!$E$8*('3f_CPIH'!R$16/'3f_CPIH'!$G$16))</f>
        <v>-</v>
      </c>
      <c r="W129" s="155" t="str">
        <f>IF('3f_CPIH'!S$16="-","-",'3g_OC_'!$E$8*('3f_CPIH'!S$16/'3f_CPIH'!$G$16))</f>
        <v>-</v>
      </c>
      <c r="X129" s="155" t="str">
        <f>IF('3f_CPIH'!T$16="-","-",'3g_OC_'!$E$8*('3f_CPIH'!T$16/'3f_CPIH'!$G$16))</f>
        <v>-</v>
      </c>
      <c r="Y129" s="155" t="str">
        <f>IF('3f_CPIH'!U$16="-","-",'3g_OC_'!$E$8*('3f_CPIH'!U$16/'3f_CPIH'!$G$16))</f>
        <v>-</v>
      </c>
      <c r="Z129" s="155" t="str">
        <f>IF('3f_CPIH'!V$16="-","-",'3g_OC_'!$E$8*('3f_CPIH'!V$16/'3f_CPIH'!$G$16))</f>
        <v>-</v>
      </c>
      <c r="AA129" s="138"/>
    </row>
    <row r="130" spans="1:27" s="140" customFormat="1" ht="11.25">
      <c r="A130" s="137">
        <v>6</v>
      </c>
      <c r="B130" s="152" t="s">
        <v>168</v>
      </c>
      <c r="C130" s="152" t="s">
        <v>137</v>
      </c>
      <c r="D130" s="158" t="s">
        <v>86</v>
      </c>
      <c r="E130" s="154"/>
      <c r="F130" s="139"/>
      <c r="G130" s="155" t="s">
        <v>132</v>
      </c>
      <c r="H130" s="155" t="s">
        <v>132</v>
      </c>
      <c r="I130" s="155" t="s">
        <v>132</v>
      </c>
      <c r="J130" s="155" t="s">
        <v>132</v>
      </c>
      <c r="K130" s="155">
        <f>IF('3h_SMNCC'!F$29="-","-",'3h_SMNCC'!F$29)</f>
        <v>0</v>
      </c>
      <c r="L130" s="155">
        <f>IF('3h_SMNCC'!G$29="-","-",'3h_SMNCC'!G$29)</f>
        <v>-0.18995176814939541</v>
      </c>
      <c r="M130" s="155">
        <f>IF('3h_SMNCC'!H$29="-","-",'3h_SMNCC'!H$29)</f>
        <v>2.3898674656215144</v>
      </c>
      <c r="N130" s="155">
        <f>IF('3h_SMNCC'!I$29="-","-",'3h_SMNCC'!I$29)</f>
        <v>2.4654635585146529</v>
      </c>
      <c r="O130" s="139"/>
      <c r="P130" s="155">
        <f>IF('3h_SMNCC'!K$29="-","-",'3h_SMNCC'!K$29)</f>
        <v>2.4654635585146529</v>
      </c>
      <c r="Q130" s="155">
        <f>IF('3h_SMNCC'!L$29="-","-",'3h_SMNCC'!L$29)</f>
        <v>4.8850955964817686</v>
      </c>
      <c r="R130" s="155">
        <f>IF('3h_SMNCC'!M$29="-","-",'3h_SMNCC'!M$29)</f>
        <v>4.7480163427765101</v>
      </c>
      <c r="S130" s="155">
        <f>IF('3h_SMNCC'!N$29="-","-",'3h_SMNCC'!N$29)</f>
        <v>7.093641997338695</v>
      </c>
      <c r="T130" s="155">
        <f>IF('3h_SMNCC'!O$29="-","-",'3h_SMNCC'!O$29)</f>
        <v>6.2155900817178944</v>
      </c>
      <c r="U130" s="155" t="str">
        <f>IF('3h_SMNCC'!P$29="-","-",'3h_SMNCC'!P$29)</f>
        <v>-</v>
      </c>
      <c r="V130" s="155" t="str">
        <f>IF('3h_SMNCC'!Q$29="-","-",'3h_SMNCC'!Q$29)</f>
        <v>-</v>
      </c>
      <c r="W130" s="155" t="str">
        <f>IF('3h_SMNCC'!R$29="-","-",'3h_SMNCC'!R$29)</f>
        <v>-</v>
      </c>
      <c r="X130" s="155" t="str">
        <f>IF('3h_SMNCC'!S$29="-","-",'3h_SMNCC'!S$29)</f>
        <v>-</v>
      </c>
      <c r="Y130" s="155" t="str">
        <f>IF('3h_SMNCC'!T$29="-","-",'3h_SMNCC'!T$29)</f>
        <v>-</v>
      </c>
      <c r="Z130" s="155" t="str">
        <f>IF('3h_SMNCC'!U$29="-","-",'3h_SMNCC'!U$29)</f>
        <v>-</v>
      </c>
      <c r="AA130" s="138"/>
    </row>
    <row r="131" spans="1:27" s="140" customFormat="1" ht="11.25">
      <c r="A131" s="137">
        <v>7</v>
      </c>
      <c r="B131" s="152" t="s">
        <v>168</v>
      </c>
      <c r="C131" s="152" t="s">
        <v>124</v>
      </c>
      <c r="D131" s="158" t="s">
        <v>86</v>
      </c>
      <c r="E131" s="154"/>
      <c r="F131" s="139"/>
      <c r="G131" s="155">
        <f>IF('3f_CPIH'!C$16="-","-",'3i_PPM'!$G$8*('3f_CPIH'!C$16/'3f_CPIH'!$G$16))</f>
        <v>23.857918590998043</v>
      </c>
      <c r="H131" s="155">
        <f>IF('3f_CPIH'!D$16="-","-",'3i_PPM'!$G$8*('3f_CPIH'!D$16/'3f_CPIH'!$G$16))</f>
        <v>23.905682191780819</v>
      </c>
      <c r="I131" s="155">
        <f>IF('3f_CPIH'!E$16="-","-",'3i_PPM'!$G$8*('3f_CPIH'!E$16/'3f_CPIH'!$G$16))</f>
        <v>23.977327592954992</v>
      </c>
      <c r="J131" s="155">
        <f>IF('3f_CPIH'!F$16="-","-",'3i_PPM'!$G$8*('3f_CPIH'!F$16/'3f_CPIH'!$G$16))</f>
        <v>24.120618395303325</v>
      </c>
      <c r="K131" s="155">
        <f>IF('3f_CPIH'!G$16="-","-",'3i_PPM'!$G$8*('3f_CPIH'!G$16/'3f_CPIH'!$G$16))</f>
        <v>24.4072</v>
      </c>
      <c r="L131" s="155">
        <f>IF('3f_CPIH'!H$16="-","-",'3i_PPM'!$G$8*('3f_CPIH'!H$16/'3f_CPIH'!$G$16))</f>
        <v>24.717663405088064</v>
      </c>
      <c r="M131" s="155">
        <f>IF('3f_CPIH'!I$16="-","-",'3i_PPM'!$G$8*('3f_CPIH'!I$16/'3f_CPIH'!$G$16))</f>
        <v>25.075890410958902</v>
      </c>
      <c r="N131" s="155">
        <f>IF('3f_CPIH'!J$16="-","-",'3i_PPM'!$G$8*('3f_CPIH'!J$16/'3f_CPIH'!$G$16))</f>
        <v>25.290826614481411</v>
      </c>
      <c r="O131" s="139"/>
      <c r="P131" s="155">
        <f>IF('3f_CPIH'!L$16="-","-",'3i_PPM'!$G$8*('3f_CPIH'!L$16/'3f_CPIH'!$G$16))</f>
        <v>25.290826614481411</v>
      </c>
      <c r="Q131" s="155">
        <f>IF('3f_CPIH'!M$16="-","-",'3i_PPM'!$G$8*('3f_CPIH'!M$16/'3f_CPIH'!$G$16))</f>
        <v>25.577408219178082</v>
      </c>
      <c r="R131" s="155">
        <f>IF('3f_CPIH'!N$16="-","-",'3i_PPM'!$G$8*('3f_CPIH'!N$16/'3f_CPIH'!$G$16))</f>
        <v>25.768462622309197</v>
      </c>
      <c r="S131" s="155">
        <f>IF('3f_CPIH'!O$16="-","-",'3i_PPM'!$G$8*('3f_CPIH'!O$16/'3f_CPIH'!$G$16))</f>
        <v>25.911753424657533</v>
      </c>
      <c r="T131" s="155">
        <f>IF('3f_CPIH'!P$16="-","-",'3i_PPM'!$G$8*('3f_CPIH'!P$16/'3f_CPIH'!$G$16))</f>
        <v>25.983398825831699</v>
      </c>
      <c r="U131" s="155" t="str">
        <f>IF('3f_CPIH'!Q$16="-","-",'3i_PPM'!$G$8*('3f_CPIH'!Q$16/'3f_CPIH'!$G$16))</f>
        <v>-</v>
      </c>
      <c r="V131" s="155" t="str">
        <f>IF('3f_CPIH'!R$16="-","-",'3i_PPM'!$G$8*('3f_CPIH'!R$16/'3f_CPIH'!$G$16))</f>
        <v>-</v>
      </c>
      <c r="W131" s="155" t="str">
        <f>IF('3f_CPIH'!S$16="-","-",'3i_PPM'!$G$8*('3f_CPIH'!S$16/'3f_CPIH'!$G$16))</f>
        <v>-</v>
      </c>
      <c r="X131" s="155" t="str">
        <f>IF('3f_CPIH'!T$16="-","-",'3i_PPM'!$G$8*('3f_CPIH'!T$16/'3f_CPIH'!$G$16))</f>
        <v>-</v>
      </c>
      <c r="Y131" s="155" t="str">
        <f>IF('3f_CPIH'!U$16="-","-",'3i_PPM'!$G$8*('3f_CPIH'!U$16/'3f_CPIH'!$G$16))</f>
        <v>-</v>
      </c>
      <c r="Z131" s="155" t="str">
        <f>IF('3f_CPIH'!V$16="-","-",'3i_PPM'!$G$8*('3f_CPIH'!V$16/'3f_CPIH'!$G$16))</f>
        <v>-</v>
      </c>
      <c r="AA131" s="138"/>
    </row>
    <row r="132" spans="1:27" s="140" customFormat="1" ht="11.25">
      <c r="A132" s="137">
        <v>9</v>
      </c>
      <c r="B132" s="152" t="s">
        <v>138</v>
      </c>
      <c r="C132" s="152" t="s">
        <v>222</v>
      </c>
      <c r="D132" s="158" t="s">
        <v>86</v>
      </c>
      <c r="E132" s="154"/>
      <c r="F132" s="139"/>
      <c r="G132" s="155">
        <f>IF(G125="-","-",SUM(G125:G131)*'3j_EBIT'!$E$8)</f>
        <v>9.3437867022952883</v>
      </c>
      <c r="H132" s="155">
        <f>IF(H125="-","-",SUM(H125:H131)*'3j_EBIT'!$E$8)</f>
        <v>8.9747451814339723</v>
      </c>
      <c r="I132" s="155">
        <f>IF(I125="-","-",SUM(I125:I131)*'3j_EBIT'!$E$8)</f>
        <v>9.0937201465034772</v>
      </c>
      <c r="J132" s="155">
        <f>IF(J125="-","-",SUM(J125:J131)*'3j_EBIT'!$E$8)</f>
        <v>8.925767385695643</v>
      </c>
      <c r="K132" s="155">
        <f>IF(K125="-","-",SUM(K125:K131)*'3j_EBIT'!$E$8)</f>
        <v>9.6093272145690918</v>
      </c>
      <c r="L132" s="155">
        <f>IF(L125="-","-",SUM(L125:L131)*'3j_EBIT'!$E$8)</f>
        <v>9.5010090925765134</v>
      </c>
      <c r="M132" s="155">
        <f>IF(M125="-","-",SUM(M125:M131)*'3j_EBIT'!$E$8)</f>
        <v>10.245657158935089</v>
      </c>
      <c r="N132" s="155">
        <f>IF(N125="-","-",SUM(N125:N131)*'3j_EBIT'!$E$8)</f>
        <v>10.583861870059717</v>
      </c>
      <c r="O132" s="139"/>
      <c r="P132" s="155">
        <f>IF(P125="-","-",SUM(P125:P131)*'3j_EBIT'!$E$8)</f>
        <v>10.583861870059717</v>
      </c>
      <c r="Q132" s="155">
        <f>IF(Q125="-","-",SUM(Q125:Q131)*'3j_EBIT'!$E$8)</f>
        <v>11.728740203168112</v>
      </c>
      <c r="R132" s="155">
        <f>IF(R125="-","-",SUM(R125:R131)*'3j_EBIT'!$E$8)</f>
        <v>11.342968037967056</v>
      </c>
      <c r="S132" s="155">
        <f>IF(S125="-","-",SUM(S125:S131)*'3j_EBIT'!$E$8)</f>
        <v>11.456114008493614</v>
      </c>
      <c r="T132" s="155">
        <f>IF(T125="-","-",SUM(T125:T131)*'3j_EBIT'!$E$8)</f>
        <v>10.996094231299622</v>
      </c>
      <c r="U132" s="155" t="str">
        <f>IF(U125="-","-",SUM(U125:U131)*'3j_EBIT'!$E$8)</f>
        <v>-</v>
      </c>
      <c r="V132" s="155" t="str">
        <f>IF(V125="-","-",SUM(V125:V131)*'3j_EBIT'!$E$8)</f>
        <v>-</v>
      </c>
      <c r="W132" s="155" t="str">
        <f>IF(W125="-","-",SUM(W125:W131)*'3j_EBIT'!$E$8)</f>
        <v>-</v>
      </c>
      <c r="X132" s="155" t="str">
        <f>IF(X125="-","-",SUM(X125:X131)*'3j_EBIT'!$E$8)</f>
        <v>-</v>
      </c>
      <c r="Y132" s="155" t="str">
        <f>IF(Y125="-","-",SUM(Y125:Y131)*'3j_EBIT'!$E$8)</f>
        <v>-</v>
      </c>
      <c r="Z132" s="155" t="str">
        <f>IF(Z125="-","-",SUM(Z125:Z131)*'3j_EBIT'!$E$8)</f>
        <v>-</v>
      </c>
      <c r="AA132" s="138"/>
    </row>
    <row r="133" spans="1:27" s="140" customFormat="1" ht="11.25">
      <c r="A133" s="137">
        <v>10</v>
      </c>
      <c r="B133" s="156" t="s">
        <v>223</v>
      </c>
      <c r="C133" s="156" t="s">
        <v>224</v>
      </c>
      <c r="D133" s="158" t="s">
        <v>86</v>
      </c>
      <c r="E133" s="154"/>
      <c r="F133" s="139"/>
      <c r="G133" s="155">
        <f>IF(G125="-","-",SUM(G125:G127,G129:G132)*'3k_HAP'!$E$9)</f>
        <v>5.4253756761117451</v>
      </c>
      <c r="H133" s="155">
        <f>IF(H125="-","-",SUM(H125:H127,H129:H132)*'3k_HAP'!$E$9)</f>
        <v>5.1299729515819541</v>
      </c>
      <c r="I133" s="155">
        <f>IF(I125="-","-",SUM(I125:I127,I129:I132)*'3k_HAP'!$E$9)</f>
        <v>5.1521412606163421</v>
      </c>
      <c r="J133" s="155">
        <f>IF(J125="-","-",SUM(J125:J127,J129:J132)*'3k_HAP'!$E$9)</f>
        <v>5.0310144052055907</v>
      </c>
      <c r="K133" s="155">
        <f>IF(K125="-","-",SUM(K125:K127,K129:K132)*'3k_HAP'!$E$9)</f>
        <v>5.6535777046357376</v>
      </c>
      <c r="L133" s="155">
        <f>IF(L125="-","-",SUM(L125:L127,L129:L132)*'3k_HAP'!$E$9)</f>
        <v>5.5568904935613084</v>
      </c>
      <c r="M133" s="155">
        <f>IF(M125="-","-",SUM(M125:M127,M129:M132)*'3k_HAP'!$E$9)</f>
        <v>6.1734038225274492</v>
      </c>
      <c r="N133" s="155">
        <f>IF(N125="-","-",SUM(N125:N127,N129:N132)*'3k_HAP'!$E$9)</f>
        <v>6.439798670798405</v>
      </c>
      <c r="O133" s="139"/>
      <c r="P133" s="155">
        <f>IF(P125="-","-",SUM(P125:P127,P129:P132)*'3k_HAP'!$E$9)</f>
        <v>6.439798670798405</v>
      </c>
      <c r="Q133" s="155">
        <f>IF(Q125="-","-",SUM(Q125:Q127,Q129:Q132)*'3k_HAP'!$E$9)</f>
        <v>7.233612794300921</v>
      </c>
      <c r="R133" s="155">
        <f>IF(R125="-","-",SUM(R125:R127,R129:R132)*'3k_HAP'!$E$9)</f>
        <v>6.9113572198395117</v>
      </c>
      <c r="S133" s="155">
        <f>IF(S125="-","-",SUM(S125:S127,S129:S132)*'3k_HAP'!$E$9)</f>
        <v>6.9517378424271001</v>
      </c>
      <c r="T133" s="155">
        <f>IF(T125="-","-",SUM(T125:T127,T129:T132)*'3k_HAP'!$E$9)</f>
        <v>6.5466098299129731</v>
      </c>
      <c r="U133" s="155" t="str">
        <f>IF(U125="-","-",SUM(U125:U127,U129:U132)*'3k_HAP'!$E$9)</f>
        <v>-</v>
      </c>
      <c r="V133" s="155" t="str">
        <f>IF(V125="-","-",SUM(V125:V127,V129:V132)*'3k_HAP'!$E$9)</f>
        <v>-</v>
      </c>
      <c r="W133" s="155" t="str">
        <f>IF(W125="-","-",SUM(W125:W127,W129:W132)*'3k_HAP'!$E$9)</f>
        <v>-</v>
      </c>
      <c r="X133" s="155" t="str">
        <f>IF(X125="-","-",SUM(X125:X127,X129:X132)*'3k_HAP'!$E$9)</f>
        <v>-</v>
      </c>
      <c r="Y133" s="155" t="str">
        <f>IF(Y125="-","-",SUM(Y125:Y127,Y129:Y132)*'3k_HAP'!$E$9)</f>
        <v>-</v>
      </c>
      <c r="Z133" s="155" t="str">
        <f>IF(Z125="-","-",SUM(Z125:Z127,Z129:Z132)*'3k_HAP'!$E$9)</f>
        <v>-</v>
      </c>
      <c r="AA133" s="138"/>
    </row>
    <row r="134" spans="1:27" s="140" customFormat="1" ht="11.25">
      <c r="A134" s="137">
        <v>11</v>
      </c>
      <c r="B134" s="152" t="s">
        <v>225</v>
      </c>
      <c r="C134" s="152" t="str">
        <f>B134&amp;"_"&amp;D134</f>
        <v>Total_Yorkshire</v>
      </c>
      <c r="D134" s="158" t="s">
        <v>86</v>
      </c>
      <c r="E134" s="154"/>
      <c r="F134" s="139"/>
      <c r="G134" s="155">
        <f t="shared" ref="G134:N134" si="22">IF(G125="-","-",SUM(G125:G133))</f>
        <v>497.20342003512371</v>
      </c>
      <c r="H134" s="155">
        <f t="shared" si="22"/>
        <v>477.48478739334081</v>
      </c>
      <c r="I134" s="155">
        <f t="shared" si="22"/>
        <v>483.76879338272272</v>
      </c>
      <c r="J134" s="155">
        <f t="shared" si="22"/>
        <v>474.80805118865231</v>
      </c>
      <c r="K134" s="155">
        <f t="shared" si="22"/>
        <v>511.4074327263657</v>
      </c>
      <c r="L134" s="155">
        <f t="shared" si="22"/>
        <v>505.60979408100116</v>
      </c>
      <c r="M134" s="155">
        <f t="shared" si="22"/>
        <v>545.41829471417054</v>
      </c>
      <c r="N134" s="155">
        <f t="shared" si="22"/>
        <v>563.4849301639332</v>
      </c>
      <c r="O134" s="139"/>
      <c r="P134" s="155">
        <f t="shared" ref="P134:Z134" si="23">IF(P125="-","-",SUM(P125:P133))</f>
        <v>563.4849301639332</v>
      </c>
      <c r="Q134" s="155">
        <f t="shared" si="23"/>
        <v>624.53547377236123</v>
      </c>
      <c r="R134" s="155">
        <f t="shared" si="23"/>
        <v>603.90942841595688</v>
      </c>
      <c r="S134" s="155">
        <f t="shared" si="23"/>
        <v>609.90485765914116</v>
      </c>
      <c r="T134" s="155">
        <f t="shared" si="23"/>
        <v>585.28817242653804</v>
      </c>
      <c r="U134" s="155" t="str">
        <f t="shared" si="23"/>
        <v>-</v>
      </c>
      <c r="V134" s="155" t="str">
        <f t="shared" si="23"/>
        <v>-</v>
      </c>
      <c r="W134" s="155" t="str">
        <f t="shared" si="23"/>
        <v>-</v>
      </c>
      <c r="X134" s="155" t="str">
        <f t="shared" si="23"/>
        <v>-</v>
      </c>
      <c r="Y134" s="155" t="str">
        <f t="shared" si="23"/>
        <v>-</v>
      </c>
      <c r="Z134" s="155" t="str">
        <f t="shared" si="23"/>
        <v>-</v>
      </c>
      <c r="AA134" s="138"/>
    </row>
    <row r="135" spans="1:27" s="140" customFormat="1" ht="11.25">
      <c r="A135" s="137">
        <v>1</v>
      </c>
      <c r="B135" s="87" t="s">
        <v>155</v>
      </c>
      <c r="C135" s="87" t="s">
        <v>131</v>
      </c>
      <c r="D135" s="157" t="s">
        <v>89</v>
      </c>
      <c r="E135" s="136"/>
      <c r="F135" s="139"/>
      <c r="G135" s="88">
        <f>IF('3a_DF'!H25="-","-",'3a_DF'!H25)</f>
        <v>190.81465531518339</v>
      </c>
      <c r="H135" s="88">
        <f>'3a_DF'!I25</f>
        <v>170.93146626907006</v>
      </c>
      <c r="I135" s="88">
        <f>'3a_DF'!J25</f>
        <v>153.97463091874792</v>
      </c>
      <c r="J135" s="88">
        <f>'3a_DF'!K25</f>
        <v>146.32442698958207</v>
      </c>
      <c r="K135" s="88">
        <f>'3a_DF'!L25</f>
        <v>171.17529106897376</v>
      </c>
      <c r="L135" s="88">
        <f>'3a_DF'!M25</f>
        <v>164.54063541751003</v>
      </c>
      <c r="M135" s="88">
        <f>'3a_DF'!N25</f>
        <v>173.63261023395609</v>
      </c>
      <c r="N135" s="88">
        <f>'3a_DF'!O25</f>
        <v>193.20231619738985</v>
      </c>
      <c r="O135" s="139"/>
      <c r="P135" s="88">
        <f>'3a_DF'!Q25</f>
        <v>193.20231619738985</v>
      </c>
      <c r="Q135" s="88">
        <f>'3a_DF'!R25</f>
        <v>225.18223120063152</v>
      </c>
      <c r="R135" s="88">
        <f>'3a_DF'!S25</f>
        <v>200.99163382551481</v>
      </c>
      <c r="S135" s="88">
        <f>'3a_DF'!T25</f>
        <v>183.79322460993532</v>
      </c>
      <c r="T135" s="88">
        <f>'3a_DF'!U25</f>
        <v>153.84976282475452</v>
      </c>
      <c r="U135" s="88" t="str">
        <f>'3a_DF'!V25</f>
        <v>-</v>
      </c>
      <c r="V135" s="88" t="str">
        <f>'3a_DF'!W25</f>
        <v>-</v>
      </c>
      <c r="W135" s="88" t="str">
        <f>'3a_DF'!X25</f>
        <v>-</v>
      </c>
      <c r="X135" s="88" t="str">
        <f>'3a_DF'!Y25</f>
        <v>-</v>
      </c>
      <c r="Y135" s="88" t="str">
        <f>'3a_DF'!Z25</f>
        <v>-</v>
      </c>
      <c r="Z135" s="88" t="str">
        <f>'3a_DF'!AA25</f>
        <v>-</v>
      </c>
      <c r="AA135" s="138"/>
    </row>
    <row r="136" spans="1:27" s="140" customFormat="1" ht="11.25">
      <c r="A136" s="137">
        <v>2</v>
      </c>
      <c r="B136" s="87" t="s">
        <v>155</v>
      </c>
      <c r="C136" s="87" t="s">
        <v>133</v>
      </c>
      <c r="D136" s="157" t="s">
        <v>89</v>
      </c>
      <c r="E136" s="136"/>
      <c r="F136" s="139"/>
      <c r="G136" s="88">
        <f>IF('3b_CM'!G25="-","-",'3b_CM'!G25)</f>
        <v>5.699433111382092E-2</v>
      </c>
      <c r="H136" s="88">
        <f>'3b_CM'!H25</f>
        <v>8.5491496670731373E-2</v>
      </c>
      <c r="I136" s="88">
        <f>'3b_CM'!I25</f>
        <v>0.26920342932824498</v>
      </c>
      <c r="J136" s="88">
        <f>'3b_CM'!J25</f>
        <v>0.27376647994897541</v>
      </c>
      <c r="K136" s="88">
        <f>'3b_CM'!K25</f>
        <v>3.5162001540145398</v>
      </c>
      <c r="L136" s="88">
        <f>'3b_CM'!L25</f>
        <v>3.411069454584279</v>
      </c>
      <c r="M136" s="88">
        <f>'3b_CM'!M25</f>
        <v>11.796224299080484</v>
      </c>
      <c r="N136" s="88">
        <f>'3b_CM'!N25</f>
        <v>11.213826361017571</v>
      </c>
      <c r="O136" s="139"/>
      <c r="P136" s="88">
        <f>'3b_CM'!P25</f>
        <v>11.213826361017571</v>
      </c>
      <c r="Q136" s="88">
        <f>'3b_CM'!Q25</f>
        <v>15.043725244660884</v>
      </c>
      <c r="R136" s="88">
        <f>'3b_CM'!R25</f>
        <v>14.975042557017401</v>
      </c>
      <c r="S136" s="88">
        <f>'3b_CM'!S25</f>
        <v>17.81652010215473</v>
      </c>
      <c r="T136" s="88">
        <f>'3b_CM'!T25</f>
        <v>18.886863590805135</v>
      </c>
      <c r="U136" s="88" t="str">
        <f>'3b_CM'!U25</f>
        <v>-</v>
      </c>
      <c r="V136" s="88" t="str">
        <f>'3b_CM'!V25</f>
        <v>-</v>
      </c>
      <c r="W136" s="88" t="str">
        <f>'3b_CM'!W25</f>
        <v>-</v>
      </c>
      <c r="X136" s="88" t="str">
        <f>'3b_CM'!X25</f>
        <v>-</v>
      </c>
      <c r="Y136" s="88" t="str">
        <f>'3b_CM'!Y25</f>
        <v>-</v>
      </c>
      <c r="Z136" s="88" t="str">
        <f>'3b_CM'!Z25</f>
        <v>-</v>
      </c>
      <c r="AA136" s="138"/>
    </row>
    <row r="137" spans="1:27" s="140" customFormat="1" ht="11.25">
      <c r="A137" s="137">
        <v>3</v>
      </c>
      <c r="B137" s="87" t="s">
        <v>220</v>
      </c>
      <c r="C137" s="87" t="s">
        <v>134</v>
      </c>
      <c r="D137" s="157" t="s">
        <v>89</v>
      </c>
      <c r="E137" s="136"/>
      <c r="F137" s="139"/>
      <c r="G137" s="88">
        <f>IF('3c_PC'!G26="-","-",'3c_PC'!G26)</f>
        <v>68.696846532777627</v>
      </c>
      <c r="H137" s="88">
        <f>'3c_PC'!H26</f>
        <v>68.676671216342328</v>
      </c>
      <c r="I137" s="88">
        <f>'3c_PC'!I26</f>
        <v>86.636741851488935</v>
      </c>
      <c r="J137" s="88">
        <f>'3c_PC'!J26</f>
        <v>85.631797942264583</v>
      </c>
      <c r="K137" s="88">
        <f>'3c_PC'!K26</f>
        <v>97.937451136388688</v>
      </c>
      <c r="L137" s="88">
        <f>'3c_PC'!L26</f>
        <v>97.118570378104408</v>
      </c>
      <c r="M137" s="88">
        <f>'3c_PC'!M26</f>
        <v>118.38200017246123</v>
      </c>
      <c r="N137" s="88">
        <f>'3c_PC'!N26</f>
        <v>116.27969685512001</v>
      </c>
      <c r="O137" s="139"/>
      <c r="P137" s="88">
        <f>'3c_PC'!P26</f>
        <v>116.27969685512001</v>
      </c>
      <c r="Q137" s="88">
        <f>'3c_PC'!Q26</f>
        <v>130.00479031786008</v>
      </c>
      <c r="R137" s="88">
        <f>'3c_PC'!R26</f>
        <v>131.95510964851496</v>
      </c>
      <c r="S137" s="88">
        <f>'3c_PC'!S26</f>
        <v>143.81812836712012</v>
      </c>
      <c r="T137" s="88">
        <f>'3c_PC'!T26</f>
        <v>146.29104596880782</v>
      </c>
      <c r="U137" s="88" t="str">
        <f>'3c_PC'!U26</f>
        <v>-</v>
      </c>
      <c r="V137" s="88" t="str">
        <f>'3c_PC'!V26</f>
        <v>-</v>
      </c>
      <c r="W137" s="88" t="str">
        <f>'3c_PC'!W26</f>
        <v>-</v>
      </c>
      <c r="X137" s="88" t="str">
        <f>'3c_PC'!X26</f>
        <v>-</v>
      </c>
      <c r="Y137" s="88" t="str">
        <f>'3c_PC'!Y26</f>
        <v>-</v>
      </c>
      <c r="Z137" s="88" t="str">
        <f>'3c_PC'!Z26</f>
        <v>-</v>
      </c>
      <c r="AA137" s="138"/>
    </row>
    <row r="138" spans="1:27" s="140" customFormat="1" ht="11.25">
      <c r="A138" s="137">
        <v>4</v>
      </c>
      <c r="B138" s="87" t="s">
        <v>221</v>
      </c>
      <c r="C138" s="87" t="s">
        <v>135</v>
      </c>
      <c r="D138" s="157" t="s">
        <v>89</v>
      </c>
      <c r="E138" s="136"/>
      <c r="F138" s="139"/>
      <c r="G138" s="88">
        <f>IF('3d_NC-Elec'!H40="-","-",'3d_NC-Elec'!H40)</f>
        <v>123.95014913709178</v>
      </c>
      <c r="H138" s="88">
        <f>'3d_NC-Elec'!I40</f>
        <v>124.69829893079482</v>
      </c>
      <c r="I138" s="88">
        <f>'3d_NC-Elec'!J40</f>
        <v>139.99637776476746</v>
      </c>
      <c r="J138" s="88">
        <f>'3d_NC-Elec'!K40</f>
        <v>139.43366824353919</v>
      </c>
      <c r="K138" s="88">
        <f>'3d_NC-Elec'!L40</f>
        <v>124.74872860420707</v>
      </c>
      <c r="L138" s="88">
        <f>'3d_NC-Elec'!M40</f>
        <v>125.64562112079527</v>
      </c>
      <c r="M138" s="88">
        <f>'3d_NC-Elec'!N40</f>
        <v>125.42362347896896</v>
      </c>
      <c r="N138" s="88">
        <f>'3d_NC-Elec'!O40</f>
        <v>125.02842728643076</v>
      </c>
      <c r="O138" s="139"/>
      <c r="P138" s="88">
        <f>'3d_NC-Elec'!Q40</f>
        <v>125.02842728643076</v>
      </c>
      <c r="Q138" s="88">
        <f>'3d_NC-Elec'!R40</f>
        <v>131.25157687445429</v>
      </c>
      <c r="R138" s="88">
        <f>'3d_NC-Elec'!S40</f>
        <v>132.83894954125657</v>
      </c>
      <c r="S138" s="88">
        <f>'3d_NC-Elec'!T40</f>
        <v>133.01102223905909</v>
      </c>
      <c r="T138" s="88">
        <f>'3d_NC-Elec'!U40</f>
        <v>136.241410413018</v>
      </c>
      <c r="U138" s="88" t="str">
        <f>'3d_NC-Elec'!V40</f>
        <v>-</v>
      </c>
      <c r="V138" s="88" t="str">
        <f>'3d_NC-Elec'!W40</f>
        <v>-</v>
      </c>
      <c r="W138" s="88" t="str">
        <f>'3d_NC-Elec'!X40</f>
        <v>-</v>
      </c>
      <c r="X138" s="88" t="str">
        <f>'3d_NC-Elec'!Y40</f>
        <v>-</v>
      </c>
      <c r="Y138" s="88" t="str">
        <f>'3d_NC-Elec'!Z40</f>
        <v>-</v>
      </c>
      <c r="Z138" s="88" t="str">
        <f>'3d_NC-Elec'!AA40</f>
        <v>-</v>
      </c>
      <c r="AA138" s="138"/>
    </row>
    <row r="139" spans="1:27" s="140" customFormat="1" ht="11.25">
      <c r="A139" s="137">
        <v>5</v>
      </c>
      <c r="B139" s="87" t="s">
        <v>168</v>
      </c>
      <c r="C139" s="87" t="s">
        <v>136</v>
      </c>
      <c r="D139" s="157" t="s">
        <v>89</v>
      </c>
      <c r="E139" s="136"/>
      <c r="F139" s="139"/>
      <c r="G139" s="88">
        <f>IF('3f_CPIH'!C$16="-","-",'3g_OC_'!$E$8*('3f_CPIH'!C$16/'3f_CPIH'!$G$16))</f>
        <v>76.502677103718199</v>
      </c>
      <c r="H139" s="88">
        <f>IF('3f_CPIH'!D$16="-","-",'3g_OC_'!$E$8*('3f_CPIH'!D$16/'3f_CPIH'!$G$16))</f>
        <v>76.655835616438353</v>
      </c>
      <c r="I139" s="88">
        <f>IF('3f_CPIH'!E$16="-","-",'3g_OC_'!$E$8*('3f_CPIH'!E$16/'3f_CPIH'!$G$16))</f>
        <v>76.885573385518597</v>
      </c>
      <c r="J139" s="88">
        <f>IF('3f_CPIH'!F$16="-","-",'3g_OC_'!$E$8*('3f_CPIH'!F$16/'3f_CPIH'!$G$16))</f>
        <v>77.345048923679059</v>
      </c>
      <c r="K139" s="88">
        <f>IF('3f_CPIH'!G$16="-","-",'3g_OC_'!$E$8*('3f_CPIH'!G$16/'3f_CPIH'!$G$16))</f>
        <v>78.263999999999996</v>
      </c>
      <c r="L139" s="88">
        <f>IF('3f_CPIH'!H$16="-","-",'3g_OC_'!$E$8*('3f_CPIH'!H$16/'3f_CPIH'!$G$16))</f>
        <v>79.259530332681024</v>
      </c>
      <c r="M139" s="88">
        <f>IF('3f_CPIH'!I$16="-","-",'3g_OC_'!$E$8*('3f_CPIH'!I$16/'3f_CPIH'!$G$16))</f>
        <v>80.408219178082177</v>
      </c>
      <c r="N139" s="88">
        <f>IF('3f_CPIH'!J$16="-","-",'3g_OC_'!$E$8*('3f_CPIH'!J$16/'3f_CPIH'!$G$16))</f>
        <v>81.097432485322898</v>
      </c>
      <c r="O139" s="139"/>
      <c r="P139" s="88">
        <f>IF('3f_CPIH'!L$16="-","-",'3g_OC_'!$E$8*('3f_CPIH'!L$16/'3f_CPIH'!$G$16))</f>
        <v>81.097432485322898</v>
      </c>
      <c r="Q139" s="88">
        <f>IF('3f_CPIH'!M$16="-","-",'3g_OC_'!$E$8*('3f_CPIH'!M$16/'3f_CPIH'!$G$16))</f>
        <v>82.016383561643835</v>
      </c>
      <c r="R139" s="88">
        <f>IF('3f_CPIH'!N$16="-","-",'3g_OC_'!$E$8*('3f_CPIH'!N$16/'3f_CPIH'!$G$16))</f>
        <v>82.62901761252445</v>
      </c>
      <c r="S139" s="88">
        <f>IF('3f_CPIH'!O$16="-","-",'3g_OC_'!$E$8*('3f_CPIH'!O$16/'3f_CPIH'!$G$16))</f>
        <v>83.088493150684926</v>
      </c>
      <c r="T139" s="88">
        <f>IF('3f_CPIH'!P$16="-","-",'3g_OC_'!$E$8*('3f_CPIH'!P$16/'3f_CPIH'!$G$16))</f>
        <v>83.318230919765156</v>
      </c>
      <c r="U139" s="88" t="str">
        <f>IF('3f_CPIH'!Q$16="-","-",'3g_OC_'!$E$8*('3f_CPIH'!Q$16/'3f_CPIH'!$G$16))</f>
        <v>-</v>
      </c>
      <c r="V139" s="88" t="str">
        <f>IF('3f_CPIH'!R$16="-","-",'3g_OC_'!$E$8*('3f_CPIH'!R$16/'3f_CPIH'!$G$16))</f>
        <v>-</v>
      </c>
      <c r="W139" s="88" t="str">
        <f>IF('3f_CPIH'!S$16="-","-",'3g_OC_'!$E$8*('3f_CPIH'!S$16/'3f_CPIH'!$G$16))</f>
        <v>-</v>
      </c>
      <c r="X139" s="88" t="str">
        <f>IF('3f_CPIH'!T$16="-","-",'3g_OC_'!$E$8*('3f_CPIH'!T$16/'3f_CPIH'!$G$16))</f>
        <v>-</v>
      </c>
      <c r="Y139" s="88" t="str">
        <f>IF('3f_CPIH'!U$16="-","-",'3g_OC_'!$E$8*('3f_CPIH'!U$16/'3f_CPIH'!$G$16))</f>
        <v>-</v>
      </c>
      <c r="Z139" s="88" t="str">
        <f>IF('3f_CPIH'!V$16="-","-",'3g_OC_'!$E$8*('3f_CPIH'!V$16/'3f_CPIH'!$G$16))</f>
        <v>-</v>
      </c>
      <c r="AA139" s="138"/>
    </row>
    <row r="140" spans="1:27" s="140" customFormat="1" ht="11.25">
      <c r="A140" s="137">
        <v>6</v>
      </c>
      <c r="B140" s="87" t="s">
        <v>168</v>
      </c>
      <c r="C140" s="87" t="s">
        <v>137</v>
      </c>
      <c r="D140" s="157" t="s">
        <v>89</v>
      </c>
      <c r="E140" s="136"/>
      <c r="F140" s="139"/>
      <c r="G140" s="88" t="s">
        <v>132</v>
      </c>
      <c r="H140" s="88" t="s">
        <v>132</v>
      </c>
      <c r="I140" s="88" t="s">
        <v>132</v>
      </c>
      <c r="J140" s="88" t="s">
        <v>132</v>
      </c>
      <c r="K140" s="88">
        <f>IF('3h_SMNCC'!F$29="-","-",'3h_SMNCC'!F$29)</f>
        <v>0</v>
      </c>
      <c r="L140" s="88">
        <f>IF('3h_SMNCC'!G$29="-","-",'3h_SMNCC'!G$29)</f>
        <v>-0.18995176814939541</v>
      </c>
      <c r="M140" s="88">
        <f>IF('3h_SMNCC'!H$29="-","-",'3h_SMNCC'!H$29)</f>
        <v>2.3898674656215144</v>
      </c>
      <c r="N140" s="88">
        <f>IF('3h_SMNCC'!I$29="-","-",'3h_SMNCC'!I$29)</f>
        <v>2.4654635585146529</v>
      </c>
      <c r="O140" s="139"/>
      <c r="P140" s="88">
        <f>IF('3h_SMNCC'!K$29="-","-",'3h_SMNCC'!K$29)</f>
        <v>2.4654635585146529</v>
      </c>
      <c r="Q140" s="88">
        <f>IF('3h_SMNCC'!L$29="-","-",'3h_SMNCC'!L$29)</f>
        <v>4.8850955964817686</v>
      </c>
      <c r="R140" s="88">
        <f>IF('3h_SMNCC'!M$29="-","-",'3h_SMNCC'!M$29)</f>
        <v>4.7480163427765101</v>
      </c>
      <c r="S140" s="88">
        <f>IF('3h_SMNCC'!N$29="-","-",'3h_SMNCC'!N$29)</f>
        <v>7.093641997338695</v>
      </c>
      <c r="T140" s="88">
        <f>IF('3h_SMNCC'!O$29="-","-",'3h_SMNCC'!O$29)</f>
        <v>6.2155900817178944</v>
      </c>
      <c r="U140" s="88" t="str">
        <f>IF('3h_SMNCC'!P$29="-","-",'3h_SMNCC'!P$29)</f>
        <v>-</v>
      </c>
      <c r="V140" s="88" t="str">
        <f>IF('3h_SMNCC'!Q$29="-","-",'3h_SMNCC'!Q$29)</f>
        <v>-</v>
      </c>
      <c r="W140" s="88" t="str">
        <f>IF('3h_SMNCC'!R$29="-","-",'3h_SMNCC'!R$29)</f>
        <v>-</v>
      </c>
      <c r="X140" s="88" t="str">
        <f>IF('3h_SMNCC'!S$29="-","-",'3h_SMNCC'!S$29)</f>
        <v>-</v>
      </c>
      <c r="Y140" s="88" t="str">
        <f>IF('3h_SMNCC'!T$29="-","-",'3h_SMNCC'!T$29)</f>
        <v>-</v>
      </c>
      <c r="Z140" s="88" t="str">
        <f>IF('3h_SMNCC'!U$29="-","-",'3h_SMNCC'!U$29)</f>
        <v>-</v>
      </c>
      <c r="AA140" s="138"/>
    </row>
    <row r="141" spans="1:27" s="140" customFormat="1" ht="11.25">
      <c r="A141" s="137">
        <v>7</v>
      </c>
      <c r="B141" s="87" t="s">
        <v>168</v>
      </c>
      <c r="C141" s="87" t="s">
        <v>124</v>
      </c>
      <c r="D141" s="157" t="s">
        <v>89</v>
      </c>
      <c r="E141" s="136"/>
      <c r="F141" s="139"/>
      <c r="G141" s="88">
        <f>IF('3f_CPIH'!C$16="-","-",'3i_PPM'!$G$8*('3f_CPIH'!C$16/'3f_CPIH'!$G$16))</f>
        <v>23.857918590998043</v>
      </c>
      <c r="H141" s="88">
        <f>IF('3f_CPIH'!D$16="-","-",'3i_PPM'!$G$8*('3f_CPIH'!D$16/'3f_CPIH'!$G$16))</f>
        <v>23.905682191780819</v>
      </c>
      <c r="I141" s="88">
        <f>IF('3f_CPIH'!E$16="-","-",'3i_PPM'!$G$8*('3f_CPIH'!E$16/'3f_CPIH'!$G$16))</f>
        <v>23.977327592954992</v>
      </c>
      <c r="J141" s="88">
        <f>IF('3f_CPIH'!F$16="-","-",'3i_PPM'!$G$8*('3f_CPIH'!F$16/'3f_CPIH'!$G$16))</f>
        <v>24.120618395303325</v>
      </c>
      <c r="K141" s="88">
        <f>IF('3f_CPIH'!G$16="-","-",'3i_PPM'!$G$8*('3f_CPIH'!G$16/'3f_CPIH'!$G$16))</f>
        <v>24.4072</v>
      </c>
      <c r="L141" s="88">
        <f>IF('3f_CPIH'!H$16="-","-",'3i_PPM'!$G$8*('3f_CPIH'!H$16/'3f_CPIH'!$G$16))</f>
        <v>24.717663405088064</v>
      </c>
      <c r="M141" s="88">
        <f>IF('3f_CPIH'!I$16="-","-",'3i_PPM'!$G$8*('3f_CPIH'!I$16/'3f_CPIH'!$G$16))</f>
        <v>25.075890410958902</v>
      </c>
      <c r="N141" s="88">
        <f>IF('3f_CPIH'!J$16="-","-",'3i_PPM'!$G$8*('3f_CPIH'!J$16/'3f_CPIH'!$G$16))</f>
        <v>25.290826614481411</v>
      </c>
      <c r="O141" s="139"/>
      <c r="P141" s="88">
        <f>IF('3f_CPIH'!L$16="-","-",'3i_PPM'!$G$8*('3f_CPIH'!L$16/'3f_CPIH'!$G$16))</f>
        <v>25.290826614481411</v>
      </c>
      <c r="Q141" s="88">
        <f>IF('3f_CPIH'!M$16="-","-",'3i_PPM'!$G$8*('3f_CPIH'!M$16/'3f_CPIH'!$G$16))</f>
        <v>25.577408219178082</v>
      </c>
      <c r="R141" s="88">
        <f>IF('3f_CPIH'!N$16="-","-",'3i_PPM'!$G$8*('3f_CPIH'!N$16/'3f_CPIH'!$G$16))</f>
        <v>25.768462622309197</v>
      </c>
      <c r="S141" s="88">
        <f>IF('3f_CPIH'!O$16="-","-",'3i_PPM'!$G$8*('3f_CPIH'!O$16/'3f_CPIH'!$G$16))</f>
        <v>25.911753424657533</v>
      </c>
      <c r="T141" s="88">
        <f>IF('3f_CPIH'!P$16="-","-",'3i_PPM'!$G$8*('3f_CPIH'!P$16/'3f_CPIH'!$G$16))</f>
        <v>25.983398825831699</v>
      </c>
      <c r="U141" s="88" t="str">
        <f>IF('3f_CPIH'!Q$16="-","-",'3i_PPM'!$G$8*('3f_CPIH'!Q$16/'3f_CPIH'!$G$16))</f>
        <v>-</v>
      </c>
      <c r="V141" s="88" t="str">
        <f>IF('3f_CPIH'!R$16="-","-",'3i_PPM'!$G$8*('3f_CPIH'!R$16/'3f_CPIH'!$G$16))</f>
        <v>-</v>
      </c>
      <c r="W141" s="88" t="str">
        <f>IF('3f_CPIH'!S$16="-","-",'3i_PPM'!$G$8*('3f_CPIH'!S$16/'3f_CPIH'!$G$16))</f>
        <v>-</v>
      </c>
      <c r="X141" s="88" t="str">
        <f>IF('3f_CPIH'!T$16="-","-",'3i_PPM'!$G$8*('3f_CPIH'!T$16/'3f_CPIH'!$G$16))</f>
        <v>-</v>
      </c>
      <c r="Y141" s="88" t="str">
        <f>IF('3f_CPIH'!U$16="-","-",'3i_PPM'!$G$8*('3f_CPIH'!U$16/'3f_CPIH'!$G$16))</f>
        <v>-</v>
      </c>
      <c r="Z141" s="88" t="str">
        <f>IF('3f_CPIH'!V$16="-","-",'3i_PPM'!$G$8*('3f_CPIH'!V$16/'3f_CPIH'!$G$16))</f>
        <v>-</v>
      </c>
      <c r="AA141" s="138"/>
    </row>
    <row r="142" spans="1:27" s="140" customFormat="1" ht="11.25">
      <c r="A142" s="137">
        <v>9</v>
      </c>
      <c r="B142" s="87" t="s">
        <v>138</v>
      </c>
      <c r="C142" s="87" t="s">
        <v>222</v>
      </c>
      <c r="D142" s="157" t="s">
        <v>89</v>
      </c>
      <c r="E142" s="136"/>
      <c r="F142" s="139"/>
      <c r="G142" s="88">
        <f>IF(G135="-","-",SUM(G135:G141)*'3j_EBIT'!$E$8)</f>
        <v>9.3717731398987798</v>
      </c>
      <c r="H142" s="88">
        <f>IF(H135="-","-",SUM(H135:H141)*'3j_EBIT'!$E$8)</f>
        <v>9.0052183367262089</v>
      </c>
      <c r="I142" s="88">
        <f>IF(I135="-","-",SUM(I135:I141)*'3j_EBIT'!$E$8)</f>
        <v>9.330337510532269</v>
      </c>
      <c r="J142" s="88">
        <f>IF(J135="-","-",SUM(J135:J141)*'3j_EBIT'!$E$8)</f>
        <v>9.1635688048385777</v>
      </c>
      <c r="K142" s="88">
        <f>IF(K135="-","-",SUM(K135:K141)*'3j_EBIT'!$E$8)</f>
        <v>9.6849465328226962</v>
      </c>
      <c r="L142" s="88">
        <f>IF(L135="-","-",SUM(L135:L141)*'3j_EBIT'!$E$8)</f>
        <v>9.5775367833810066</v>
      </c>
      <c r="M142" s="88">
        <f>IF(M135="-","-",SUM(M135:M141)*'3j_EBIT'!$E$8)</f>
        <v>10.402716173711458</v>
      </c>
      <c r="N142" s="88">
        <f>IF(N135="-","-",SUM(N135:N141)*'3j_EBIT'!$E$8)</f>
        <v>10.741066497891111</v>
      </c>
      <c r="O142" s="139"/>
      <c r="P142" s="88">
        <f>IF(P135="-","-",SUM(P135:P141)*'3j_EBIT'!$E$8)</f>
        <v>10.741066497891111</v>
      </c>
      <c r="Q142" s="88">
        <f>IF(Q135="-","-",SUM(Q135:Q141)*'3j_EBIT'!$E$8)</f>
        <v>11.891200734936785</v>
      </c>
      <c r="R142" s="88">
        <f>IF(R135="-","-",SUM(R135:R141)*'3j_EBIT'!$E$8)</f>
        <v>11.502775904279535</v>
      </c>
      <c r="S142" s="88">
        <f>IF(S135="-","-",SUM(S135:S141)*'3j_EBIT'!$E$8)</f>
        <v>11.514910958399929</v>
      </c>
      <c r="T142" s="88">
        <f>IF(T135="-","-",SUM(T135:T141)*'3j_EBIT'!$E$8)</f>
        <v>11.054989109235194</v>
      </c>
      <c r="U142" s="88" t="str">
        <f>IF(U135="-","-",SUM(U135:U141)*'3j_EBIT'!$E$8)</f>
        <v>-</v>
      </c>
      <c r="V142" s="88" t="str">
        <f>IF(V135="-","-",SUM(V135:V141)*'3j_EBIT'!$E$8)</f>
        <v>-</v>
      </c>
      <c r="W142" s="88" t="str">
        <f>IF(W135="-","-",SUM(W135:W141)*'3j_EBIT'!$E$8)</f>
        <v>-</v>
      </c>
      <c r="X142" s="88" t="str">
        <f>IF(X135="-","-",SUM(X135:X141)*'3j_EBIT'!$E$8)</f>
        <v>-</v>
      </c>
      <c r="Y142" s="88" t="str">
        <f>IF(Y135="-","-",SUM(Y135:Y141)*'3j_EBIT'!$E$8)</f>
        <v>-</v>
      </c>
      <c r="Z142" s="88" t="str">
        <f>IF(Z135="-","-",SUM(Z135:Z141)*'3j_EBIT'!$E$8)</f>
        <v>-</v>
      </c>
      <c r="AA142" s="138"/>
    </row>
    <row r="143" spans="1:27" s="140" customFormat="1" ht="12.5" customHeight="1">
      <c r="A143" s="137">
        <v>10</v>
      </c>
      <c r="B143" s="161" t="s">
        <v>223</v>
      </c>
      <c r="C143" s="161" t="s">
        <v>224</v>
      </c>
      <c r="D143" s="157" t="s">
        <v>89</v>
      </c>
      <c r="E143" s="136"/>
      <c r="F143" s="139"/>
      <c r="G143" s="88">
        <f>IF(G135="-","-",SUM(G135:G137,G139:G142)*'3k_HAP'!$E$9)</f>
        <v>5.4069339646654333</v>
      </c>
      <c r="H143" s="88">
        <f>IF(H135="-","-",SUM(H135:H137,H139:H142)*'3k_HAP'!$E$9)</f>
        <v>5.1135210058248246</v>
      </c>
      <c r="I143" s="88">
        <f>IF(I135="-","-",SUM(I135:I137,I139:I142)*'3k_HAP'!$E$9)</f>
        <v>5.1400717208553672</v>
      </c>
      <c r="J143" s="88">
        <f>IF(J135="-","-",SUM(J135:J137,J139:J142)*'3k_HAP'!$E$9)</f>
        <v>5.0198019503489624</v>
      </c>
      <c r="K143" s="88">
        <f>IF(K135="-","-",SUM(K135:K137,K139:K142)*'3k_HAP'!$E$9)</f>
        <v>5.6365666864706956</v>
      </c>
      <c r="L143" s="88">
        <f>IF(L135="-","-",SUM(L135:L137,L139:L142)*'3k_HAP'!$E$9)</f>
        <v>5.5406676256608423</v>
      </c>
      <c r="M143" s="88">
        <f>IF(M135="-","-",SUM(M135:M137,M139:M142)*'3k_HAP'!$E$9)</f>
        <v>6.1797834964798168</v>
      </c>
      <c r="N143" s="88">
        <f>IF(N135="-","-",SUM(N135:N137,N139:N142)*'3k_HAP'!$E$9)</f>
        <v>6.4462950928895264</v>
      </c>
      <c r="O143" s="139"/>
      <c r="P143" s="88">
        <f>IF(P135="-","-",SUM(P135:P137,P139:P142)*'3k_HAP'!$E$9)</f>
        <v>6.4462950928895264</v>
      </c>
      <c r="Q143" s="88">
        <f>IF(Q135="-","-",SUM(Q135:Q137,Q139:Q142)*'3k_HAP'!$E$9)</f>
        <v>7.241450823410629</v>
      </c>
      <c r="R143" s="88">
        <f>IF(R135="-","-",SUM(R135:R137,R139:R142)*'3k_HAP'!$E$9)</f>
        <v>6.918898226687908</v>
      </c>
      <c r="S143" s="88">
        <f>IF(S135="-","-",SUM(S135:S137,S139:S142)*'3k_HAP'!$E$9)</f>
        <v>6.9257299236872738</v>
      </c>
      <c r="T143" s="88">
        <f>IF(T135="-","-",SUM(T135:T137,T139:T142)*'3k_HAP'!$E$9)</f>
        <v>6.524027862419552</v>
      </c>
      <c r="U143" s="88" t="str">
        <f>IF(U135="-","-",SUM(U135:U137,U139:U142)*'3k_HAP'!$E$9)</f>
        <v>-</v>
      </c>
      <c r="V143" s="88" t="str">
        <f>IF(V135="-","-",SUM(V135:V137,V139:V142)*'3k_HAP'!$E$9)</f>
        <v>-</v>
      </c>
      <c r="W143" s="88" t="str">
        <f>IF(W135="-","-",SUM(W135:W137,W139:W142)*'3k_HAP'!$E$9)</f>
        <v>-</v>
      </c>
      <c r="X143" s="88" t="str">
        <f>IF(X135="-","-",SUM(X135:X137,X139:X142)*'3k_HAP'!$E$9)</f>
        <v>-</v>
      </c>
      <c r="Y143" s="88" t="str">
        <f>IF(Y135="-","-",SUM(Y135:Y137,Y139:Y142)*'3k_HAP'!$E$9)</f>
        <v>-</v>
      </c>
      <c r="Z143" s="88" t="str">
        <f>IF(Z135="-","-",SUM(Z135:Z137,Z139:Z142)*'3k_HAP'!$E$9)</f>
        <v>-</v>
      </c>
      <c r="AA143" s="138"/>
    </row>
    <row r="144" spans="1:27" s="140" customFormat="1" ht="11.25">
      <c r="A144" s="137">
        <v>11</v>
      </c>
      <c r="B144" s="162" t="s">
        <v>225</v>
      </c>
      <c r="C144" s="162" t="str">
        <f>B144&amp;"_"&amp;D144</f>
        <v>Total_Southern Scotland</v>
      </c>
      <c r="D144" s="157" t="s">
        <v>89</v>
      </c>
      <c r="E144" s="136"/>
      <c r="F144" s="139"/>
      <c r="G144" s="88">
        <f t="shared" ref="G144:N144" si="24">IF(G135="-","-",SUM(G135:G143))</f>
        <v>498.65794811544708</v>
      </c>
      <c r="H144" s="88">
        <f t="shared" si="24"/>
        <v>479.07218506364819</v>
      </c>
      <c r="I144" s="88">
        <f t="shared" si="24"/>
        <v>496.21026417419375</v>
      </c>
      <c r="J144" s="88">
        <f t="shared" si="24"/>
        <v>487.31269772950481</v>
      </c>
      <c r="K144" s="88">
        <f t="shared" si="24"/>
        <v>515.3703841828775</v>
      </c>
      <c r="L144" s="88">
        <f t="shared" si="24"/>
        <v>509.62134274965553</v>
      </c>
      <c r="M144" s="88">
        <f t="shared" si="24"/>
        <v>553.69093490932062</v>
      </c>
      <c r="N144" s="88">
        <f t="shared" si="24"/>
        <v>571.76535094905773</v>
      </c>
      <c r="O144" s="139"/>
      <c r="P144" s="88">
        <f t="shared" ref="P144:Z144" si="25">IF(P135="-","-",SUM(P135:P143))</f>
        <v>571.76535094905773</v>
      </c>
      <c r="Q144" s="88">
        <f t="shared" si="25"/>
        <v>633.09386257325787</v>
      </c>
      <c r="R144" s="88">
        <f t="shared" si="25"/>
        <v>612.32790628088151</v>
      </c>
      <c r="S144" s="88">
        <f t="shared" si="25"/>
        <v>612.97342477303766</v>
      </c>
      <c r="T144" s="88">
        <f t="shared" si="25"/>
        <v>588.36531959635499</v>
      </c>
      <c r="U144" s="88" t="str">
        <f t="shared" si="25"/>
        <v>-</v>
      </c>
      <c r="V144" s="88" t="str">
        <f t="shared" si="25"/>
        <v>-</v>
      </c>
      <c r="W144" s="88" t="str">
        <f t="shared" si="25"/>
        <v>-</v>
      </c>
      <c r="X144" s="88" t="str">
        <f t="shared" si="25"/>
        <v>-</v>
      </c>
      <c r="Y144" s="88" t="str">
        <f t="shared" si="25"/>
        <v>-</v>
      </c>
      <c r="Z144" s="88" t="str">
        <f t="shared" si="25"/>
        <v>-</v>
      </c>
      <c r="AA144" s="138"/>
    </row>
    <row r="145" spans="1:27" s="140" customFormat="1" ht="11.25">
      <c r="A145" s="137">
        <v>1</v>
      </c>
      <c r="B145" s="163" t="s">
        <v>155</v>
      </c>
      <c r="C145" s="163" t="s">
        <v>131</v>
      </c>
      <c r="D145" s="158" t="s">
        <v>87</v>
      </c>
      <c r="E145" s="154"/>
      <c r="F145" s="139"/>
      <c r="G145" s="155">
        <f>IF('3a_DF'!H26="-","-",'3a_DF'!H26)</f>
        <v>190.88202538701998</v>
      </c>
      <c r="H145" s="155">
        <f>'3a_DF'!I26</f>
        <v>170.99181627280879</v>
      </c>
      <c r="I145" s="155">
        <f>'3a_DF'!J26</f>
        <v>154.0289940489219</v>
      </c>
      <c r="J145" s="155">
        <f>'3a_DF'!K26</f>
        <v>146.37608909667466</v>
      </c>
      <c r="K145" s="155">
        <f>'3a_DF'!L26</f>
        <v>171.23572715883759</v>
      </c>
      <c r="L145" s="155">
        <f>'3a_DF'!M26</f>
        <v>164.59872903935371</v>
      </c>
      <c r="M145" s="155">
        <f>'3a_DF'!N26</f>
        <v>171.60428014369325</v>
      </c>
      <c r="N145" s="155">
        <f>'3a_DF'!O26</f>
        <v>190.94537799365256</v>
      </c>
      <c r="O145" s="139"/>
      <c r="P145" s="155">
        <f>'3a_DF'!Q26</f>
        <v>190.94537799365256</v>
      </c>
      <c r="Q145" s="155">
        <f>'3a_DF'!R26</f>
        <v>220.28334141228603</v>
      </c>
      <c r="R145" s="155">
        <f>'3a_DF'!S26</f>
        <v>195.69560821631683</v>
      </c>
      <c r="S145" s="155">
        <f>'3a_DF'!T26</f>
        <v>178.0007472485604</v>
      </c>
      <c r="T145" s="155">
        <f>'3a_DF'!U26</f>
        <v>150.24798368486609</v>
      </c>
      <c r="U145" s="155" t="str">
        <f>'3a_DF'!V26</f>
        <v>-</v>
      </c>
      <c r="V145" s="155" t="str">
        <f>'3a_DF'!W26</f>
        <v>-</v>
      </c>
      <c r="W145" s="155" t="str">
        <f>'3a_DF'!X26</f>
        <v>-</v>
      </c>
      <c r="X145" s="155" t="str">
        <f>'3a_DF'!Y26</f>
        <v>-</v>
      </c>
      <c r="Y145" s="155" t="str">
        <f>'3a_DF'!Z26</f>
        <v>-</v>
      </c>
      <c r="Z145" s="155" t="str">
        <f>'3a_DF'!AA26</f>
        <v>-</v>
      </c>
      <c r="AA145" s="138"/>
    </row>
    <row r="146" spans="1:27" s="140" customFormat="1" ht="11.25">
      <c r="A146" s="137">
        <v>2</v>
      </c>
      <c r="B146" s="163" t="s">
        <v>155</v>
      </c>
      <c r="C146" s="163" t="s">
        <v>133</v>
      </c>
      <c r="D146" s="158" t="s">
        <v>87</v>
      </c>
      <c r="E146" s="154"/>
      <c r="F146" s="139"/>
      <c r="G146" s="155">
        <f>IF('3b_CM'!G26="-","-",'3b_CM'!G26)</f>
        <v>5.6072589909823813E-2</v>
      </c>
      <c r="H146" s="155">
        <f>'3b_CM'!H26</f>
        <v>8.4108884864735722E-2</v>
      </c>
      <c r="I146" s="155">
        <f>'3b_CM'!I26</f>
        <v>0.26484973505339465</v>
      </c>
      <c r="J146" s="155">
        <f>'3b_CM'!J26</f>
        <v>0.26933898970721293</v>
      </c>
      <c r="K146" s="155">
        <f>'3b_CM'!K26</f>
        <v>3.459334383329669</v>
      </c>
      <c r="L146" s="155">
        <f>'3b_CM'!L26</f>
        <v>3.3559039108443711</v>
      </c>
      <c r="M146" s="155">
        <f>'3b_CM'!M26</f>
        <v>11.38196650616657</v>
      </c>
      <c r="N146" s="155">
        <f>'3b_CM'!N26</f>
        <v>10.820021119555937</v>
      </c>
      <c r="O146" s="139"/>
      <c r="P146" s="155">
        <f>'3b_CM'!P26</f>
        <v>10.820021119555937</v>
      </c>
      <c r="Q146" s="155">
        <f>'3b_CM'!Q26</f>
        <v>14.328685699058877</v>
      </c>
      <c r="R146" s="155">
        <f>'3b_CM'!R26</f>
        <v>14.185156414919366</v>
      </c>
      <c r="S146" s="155">
        <f>'3b_CM'!S26</f>
        <v>16.817862047615261</v>
      </c>
      <c r="T146" s="155">
        <f>'3b_CM'!T26</f>
        <v>17.877519256298584</v>
      </c>
      <c r="U146" s="155" t="str">
        <f>'3b_CM'!U26</f>
        <v>-</v>
      </c>
      <c r="V146" s="155" t="str">
        <f>'3b_CM'!V26</f>
        <v>-</v>
      </c>
      <c r="W146" s="155" t="str">
        <f>'3b_CM'!W26</f>
        <v>-</v>
      </c>
      <c r="X146" s="155" t="str">
        <f>'3b_CM'!X26</f>
        <v>-</v>
      </c>
      <c r="Y146" s="155" t="str">
        <f>'3b_CM'!Y26</f>
        <v>-</v>
      </c>
      <c r="Z146" s="155" t="str">
        <f>'3b_CM'!Z26</f>
        <v>-</v>
      </c>
      <c r="AA146" s="138"/>
    </row>
    <row r="147" spans="1:27" s="140" customFormat="1" ht="11.25">
      <c r="A147" s="137">
        <v>3</v>
      </c>
      <c r="B147" s="163" t="s">
        <v>220</v>
      </c>
      <c r="C147" s="163" t="s">
        <v>134</v>
      </c>
      <c r="D147" s="158" t="s">
        <v>87</v>
      </c>
      <c r="E147" s="154"/>
      <c r="F147" s="139"/>
      <c r="G147" s="155">
        <f>IF('3c_PC'!G27="-","-",'3c_PC'!G27)</f>
        <v>68.697157313013491</v>
      </c>
      <c r="H147" s="155">
        <f>'3c_PC'!H27</f>
        <v>68.676977780389578</v>
      </c>
      <c r="I147" s="155">
        <f>'3c_PC'!I27</f>
        <v>86.638075303725927</v>
      </c>
      <c r="J147" s="155">
        <f>'3c_PC'!J27</f>
        <v>85.632815258881649</v>
      </c>
      <c r="K147" s="155">
        <f>'3c_PC'!K27</f>
        <v>97.940918651094151</v>
      </c>
      <c r="L147" s="155">
        <f>'3c_PC'!L27</f>
        <v>97.121632485490977</v>
      </c>
      <c r="M147" s="155">
        <f>'3c_PC'!M27</f>
        <v>118.20051942227433</v>
      </c>
      <c r="N147" s="155">
        <f>'3c_PC'!N27</f>
        <v>116.12349457950175</v>
      </c>
      <c r="O147" s="139"/>
      <c r="P147" s="155">
        <f>'3c_PC'!P27</f>
        <v>116.12349457950175</v>
      </c>
      <c r="Q147" s="155">
        <f>'3c_PC'!Q27</f>
        <v>129.5743879868638</v>
      </c>
      <c r="R147" s="155">
        <f>'3c_PC'!R27</f>
        <v>131.41347519919506</v>
      </c>
      <c r="S147" s="155">
        <f>'3c_PC'!S27</f>
        <v>142.89787628597503</v>
      </c>
      <c r="T147" s="155">
        <f>'3c_PC'!T27</f>
        <v>145.54340038409359</v>
      </c>
      <c r="U147" s="155" t="str">
        <f>'3c_PC'!U27</f>
        <v>-</v>
      </c>
      <c r="V147" s="155" t="str">
        <f>'3c_PC'!V27</f>
        <v>-</v>
      </c>
      <c r="W147" s="155" t="str">
        <f>'3c_PC'!W27</f>
        <v>-</v>
      </c>
      <c r="X147" s="155" t="str">
        <f>'3c_PC'!X27</f>
        <v>-</v>
      </c>
      <c r="Y147" s="155" t="str">
        <f>'3c_PC'!Y27</f>
        <v>-</v>
      </c>
      <c r="Z147" s="155" t="str">
        <f>'3c_PC'!Z27</f>
        <v>-</v>
      </c>
      <c r="AA147" s="138"/>
    </row>
    <row r="148" spans="1:27" s="140" customFormat="1" ht="11.25">
      <c r="A148" s="137">
        <v>4</v>
      </c>
      <c r="B148" s="163" t="s">
        <v>221</v>
      </c>
      <c r="C148" s="163" t="s">
        <v>135</v>
      </c>
      <c r="D148" s="158" t="s">
        <v>87</v>
      </c>
      <c r="E148" s="154"/>
      <c r="F148" s="139"/>
      <c r="G148" s="155">
        <f>IF('3d_NC-Elec'!H41="-","-",'3d_NC-Elec'!H41)</f>
        <v>148.83755254249516</v>
      </c>
      <c r="H148" s="155">
        <f>'3d_NC-Elec'!I41</f>
        <v>149.58596648207978</v>
      </c>
      <c r="I148" s="155">
        <f>'3d_NC-Elec'!J41</f>
        <v>178.77397635531861</v>
      </c>
      <c r="J148" s="155">
        <f>'3d_NC-Elec'!K41</f>
        <v>178.21106816077142</v>
      </c>
      <c r="K148" s="155">
        <f>'3d_NC-Elec'!L41</f>
        <v>169.86460557365865</v>
      </c>
      <c r="L148" s="155">
        <f>'3d_NC-Elec'!M41</f>
        <v>170.76181475205237</v>
      </c>
      <c r="M148" s="155">
        <f>'3d_NC-Elec'!N41</f>
        <v>155.43898208447044</v>
      </c>
      <c r="N148" s="155">
        <f>'3d_NC-Elec'!O41</f>
        <v>155.04840246901301</v>
      </c>
      <c r="O148" s="139"/>
      <c r="P148" s="155">
        <f>'3d_NC-Elec'!Q41</f>
        <v>155.04840246901301</v>
      </c>
      <c r="Q148" s="155">
        <f>'3d_NC-Elec'!R41</f>
        <v>154.32708952990532</v>
      </c>
      <c r="R148" s="155">
        <f>'3d_NC-Elec'!S41</f>
        <v>155.68171664214671</v>
      </c>
      <c r="S148" s="155">
        <f>'3d_NC-Elec'!T41</f>
        <v>164.73860302391074</v>
      </c>
      <c r="T148" s="155">
        <f>'3d_NC-Elec'!U41</f>
        <v>168.02581593101917</v>
      </c>
      <c r="U148" s="155" t="str">
        <f>'3d_NC-Elec'!V41</f>
        <v>-</v>
      </c>
      <c r="V148" s="155" t="str">
        <f>'3d_NC-Elec'!W41</f>
        <v>-</v>
      </c>
      <c r="W148" s="155" t="str">
        <f>'3d_NC-Elec'!X41</f>
        <v>-</v>
      </c>
      <c r="X148" s="155" t="str">
        <f>'3d_NC-Elec'!Y41</f>
        <v>-</v>
      </c>
      <c r="Y148" s="155" t="str">
        <f>'3d_NC-Elec'!Z41</f>
        <v>-</v>
      </c>
      <c r="Z148" s="155" t="str">
        <f>'3d_NC-Elec'!AA41</f>
        <v>-</v>
      </c>
      <c r="AA148" s="138"/>
    </row>
    <row r="149" spans="1:27" s="140" customFormat="1" ht="11.25">
      <c r="A149" s="137">
        <v>5</v>
      </c>
      <c r="B149" s="163" t="s">
        <v>168</v>
      </c>
      <c r="C149" s="163" t="s">
        <v>136</v>
      </c>
      <c r="D149" s="158" t="s">
        <v>87</v>
      </c>
      <c r="E149" s="154"/>
      <c r="F149" s="139"/>
      <c r="G149" s="155">
        <f>IF('3f_CPIH'!C$16="-","-",'3g_OC_'!$E$8*('3f_CPIH'!C$16/'3f_CPIH'!$G$16))</f>
        <v>76.502677103718199</v>
      </c>
      <c r="H149" s="155">
        <f>IF('3f_CPIH'!D$16="-","-",'3g_OC_'!$E$8*('3f_CPIH'!D$16/'3f_CPIH'!$G$16))</f>
        <v>76.655835616438353</v>
      </c>
      <c r="I149" s="155">
        <f>IF('3f_CPIH'!E$16="-","-",'3g_OC_'!$E$8*('3f_CPIH'!E$16/'3f_CPIH'!$G$16))</f>
        <v>76.885573385518597</v>
      </c>
      <c r="J149" s="155">
        <f>IF('3f_CPIH'!F$16="-","-",'3g_OC_'!$E$8*('3f_CPIH'!F$16/'3f_CPIH'!$G$16))</f>
        <v>77.345048923679059</v>
      </c>
      <c r="K149" s="155">
        <f>IF('3f_CPIH'!G$16="-","-",'3g_OC_'!$E$8*('3f_CPIH'!G$16/'3f_CPIH'!$G$16))</f>
        <v>78.263999999999996</v>
      </c>
      <c r="L149" s="155">
        <f>IF('3f_CPIH'!H$16="-","-",'3g_OC_'!$E$8*('3f_CPIH'!H$16/'3f_CPIH'!$G$16))</f>
        <v>79.259530332681024</v>
      </c>
      <c r="M149" s="155">
        <f>IF('3f_CPIH'!I$16="-","-",'3g_OC_'!$E$8*('3f_CPIH'!I$16/'3f_CPIH'!$G$16))</f>
        <v>80.408219178082177</v>
      </c>
      <c r="N149" s="155">
        <f>IF('3f_CPIH'!J$16="-","-",'3g_OC_'!$E$8*('3f_CPIH'!J$16/'3f_CPIH'!$G$16))</f>
        <v>81.097432485322898</v>
      </c>
      <c r="O149" s="139"/>
      <c r="P149" s="155">
        <f>IF('3f_CPIH'!L$16="-","-",'3g_OC_'!$E$8*('3f_CPIH'!L$16/'3f_CPIH'!$G$16))</f>
        <v>81.097432485322898</v>
      </c>
      <c r="Q149" s="155">
        <f>IF('3f_CPIH'!M$16="-","-",'3g_OC_'!$E$8*('3f_CPIH'!M$16/'3f_CPIH'!$G$16))</f>
        <v>82.016383561643835</v>
      </c>
      <c r="R149" s="155">
        <f>IF('3f_CPIH'!N$16="-","-",'3g_OC_'!$E$8*('3f_CPIH'!N$16/'3f_CPIH'!$G$16))</f>
        <v>82.62901761252445</v>
      </c>
      <c r="S149" s="155">
        <f>IF('3f_CPIH'!O$16="-","-",'3g_OC_'!$E$8*('3f_CPIH'!O$16/'3f_CPIH'!$G$16))</f>
        <v>83.088493150684926</v>
      </c>
      <c r="T149" s="155">
        <f>IF('3f_CPIH'!P$16="-","-",'3g_OC_'!$E$8*('3f_CPIH'!P$16/'3f_CPIH'!$G$16))</f>
        <v>83.318230919765156</v>
      </c>
      <c r="U149" s="155" t="str">
        <f>IF('3f_CPIH'!Q$16="-","-",'3g_OC_'!$E$8*('3f_CPIH'!Q$16/'3f_CPIH'!$G$16))</f>
        <v>-</v>
      </c>
      <c r="V149" s="155" t="str">
        <f>IF('3f_CPIH'!R$16="-","-",'3g_OC_'!$E$8*('3f_CPIH'!R$16/'3f_CPIH'!$G$16))</f>
        <v>-</v>
      </c>
      <c r="W149" s="155" t="str">
        <f>IF('3f_CPIH'!S$16="-","-",'3g_OC_'!$E$8*('3f_CPIH'!S$16/'3f_CPIH'!$G$16))</f>
        <v>-</v>
      </c>
      <c r="X149" s="155" t="str">
        <f>IF('3f_CPIH'!T$16="-","-",'3g_OC_'!$E$8*('3f_CPIH'!T$16/'3f_CPIH'!$G$16))</f>
        <v>-</v>
      </c>
      <c r="Y149" s="155" t="str">
        <f>IF('3f_CPIH'!U$16="-","-",'3g_OC_'!$E$8*('3f_CPIH'!U$16/'3f_CPIH'!$G$16))</f>
        <v>-</v>
      </c>
      <c r="Z149" s="155" t="str">
        <f>IF('3f_CPIH'!V$16="-","-",'3g_OC_'!$E$8*('3f_CPIH'!V$16/'3f_CPIH'!$G$16))</f>
        <v>-</v>
      </c>
      <c r="AA149" s="138"/>
    </row>
    <row r="150" spans="1:27" s="140" customFormat="1" ht="11.25">
      <c r="A150" s="137">
        <v>6</v>
      </c>
      <c r="B150" s="163" t="s">
        <v>168</v>
      </c>
      <c r="C150" s="163" t="s">
        <v>137</v>
      </c>
      <c r="D150" s="158" t="s">
        <v>87</v>
      </c>
      <c r="E150" s="154"/>
      <c r="F150" s="139"/>
      <c r="G150" s="155" t="s">
        <v>132</v>
      </c>
      <c r="H150" s="155" t="s">
        <v>132</v>
      </c>
      <c r="I150" s="155" t="s">
        <v>132</v>
      </c>
      <c r="J150" s="155" t="s">
        <v>132</v>
      </c>
      <c r="K150" s="155">
        <f>IF('3h_SMNCC'!F$29="-","-",'3h_SMNCC'!F$29)</f>
        <v>0</v>
      </c>
      <c r="L150" s="155">
        <f>IF('3h_SMNCC'!G$29="-","-",'3h_SMNCC'!G$29)</f>
        <v>-0.18995176814939541</v>
      </c>
      <c r="M150" s="155">
        <f>IF('3h_SMNCC'!H$29="-","-",'3h_SMNCC'!H$29)</f>
        <v>2.3898674656215144</v>
      </c>
      <c r="N150" s="155">
        <f>IF('3h_SMNCC'!I$29="-","-",'3h_SMNCC'!I$29)</f>
        <v>2.4654635585146529</v>
      </c>
      <c r="O150" s="139"/>
      <c r="P150" s="155">
        <f>IF('3h_SMNCC'!K$29="-","-",'3h_SMNCC'!K$29)</f>
        <v>2.4654635585146529</v>
      </c>
      <c r="Q150" s="155">
        <f>IF('3h_SMNCC'!L$29="-","-",'3h_SMNCC'!L$29)</f>
        <v>4.8850955964817686</v>
      </c>
      <c r="R150" s="155">
        <f>IF('3h_SMNCC'!M$29="-","-",'3h_SMNCC'!M$29)</f>
        <v>4.7480163427765101</v>
      </c>
      <c r="S150" s="155">
        <f>IF('3h_SMNCC'!N$29="-","-",'3h_SMNCC'!N$29)</f>
        <v>7.093641997338695</v>
      </c>
      <c r="T150" s="155">
        <f>IF('3h_SMNCC'!O$29="-","-",'3h_SMNCC'!O$29)</f>
        <v>6.2155900817178944</v>
      </c>
      <c r="U150" s="155" t="str">
        <f>IF('3h_SMNCC'!P$29="-","-",'3h_SMNCC'!P$29)</f>
        <v>-</v>
      </c>
      <c r="V150" s="155" t="str">
        <f>IF('3h_SMNCC'!Q$29="-","-",'3h_SMNCC'!Q$29)</f>
        <v>-</v>
      </c>
      <c r="W150" s="155" t="str">
        <f>IF('3h_SMNCC'!R$29="-","-",'3h_SMNCC'!R$29)</f>
        <v>-</v>
      </c>
      <c r="X150" s="155" t="str">
        <f>IF('3h_SMNCC'!S$29="-","-",'3h_SMNCC'!S$29)</f>
        <v>-</v>
      </c>
      <c r="Y150" s="155" t="str">
        <f>IF('3h_SMNCC'!T$29="-","-",'3h_SMNCC'!T$29)</f>
        <v>-</v>
      </c>
      <c r="Z150" s="155" t="str">
        <f>IF('3h_SMNCC'!U$29="-","-",'3h_SMNCC'!U$29)</f>
        <v>-</v>
      </c>
      <c r="AA150" s="138"/>
    </row>
    <row r="151" spans="1:27" s="140" customFormat="1" ht="11.25">
      <c r="A151" s="137">
        <v>7</v>
      </c>
      <c r="B151" s="163" t="s">
        <v>168</v>
      </c>
      <c r="C151" s="163" t="s">
        <v>124</v>
      </c>
      <c r="D151" s="158" t="s">
        <v>87</v>
      </c>
      <c r="E151" s="154"/>
      <c r="F151" s="139"/>
      <c r="G151" s="155">
        <f>IF('3f_CPIH'!C$16="-","-",'3i_PPM'!$G$8*('3f_CPIH'!C$16/'3f_CPIH'!$G$16))</f>
        <v>23.857918590998043</v>
      </c>
      <c r="H151" s="155">
        <f>IF('3f_CPIH'!D$16="-","-",'3i_PPM'!$G$8*('3f_CPIH'!D$16/'3f_CPIH'!$G$16))</f>
        <v>23.905682191780819</v>
      </c>
      <c r="I151" s="155">
        <f>IF('3f_CPIH'!E$16="-","-",'3i_PPM'!$G$8*('3f_CPIH'!E$16/'3f_CPIH'!$G$16))</f>
        <v>23.977327592954992</v>
      </c>
      <c r="J151" s="155">
        <f>IF('3f_CPIH'!F$16="-","-",'3i_PPM'!$G$8*('3f_CPIH'!F$16/'3f_CPIH'!$G$16))</f>
        <v>24.120618395303325</v>
      </c>
      <c r="K151" s="155">
        <f>IF('3f_CPIH'!G$16="-","-",'3i_PPM'!$G$8*('3f_CPIH'!G$16/'3f_CPIH'!$G$16))</f>
        <v>24.4072</v>
      </c>
      <c r="L151" s="155">
        <f>IF('3f_CPIH'!H$16="-","-",'3i_PPM'!$G$8*('3f_CPIH'!H$16/'3f_CPIH'!$G$16))</f>
        <v>24.717663405088064</v>
      </c>
      <c r="M151" s="155">
        <f>IF('3f_CPIH'!I$16="-","-",'3i_PPM'!$G$8*('3f_CPIH'!I$16/'3f_CPIH'!$G$16))</f>
        <v>25.075890410958902</v>
      </c>
      <c r="N151" s="155">
        <f>IF('3f_CPIH'!J$16="-","-",'3i_PPM'!$G$8*('3f_CPIH'!J$16/'3f_CPIH'!$G$16))</f>
        <v>25.290826614481411</v>
      </c>
      <c r="O151" s="139"/>
      <c r="P151" s="155">
        <f>IF('3f_CPIH'!L$16="-","-",'3i_PPM'!$G$8*('3f_CPIH'!L$16/'3f_CPIH'!$G$16))</f>
        <v>25.290826614481411</v>
      </c>
      <c r="Q151" s="155">
        <f>IF('3f_CPIH'!M$16="-","-",'3i_PPM'!$G$8*('3f_CPIH'!M$16/'3f_CPIH'!$G$16))</f>
        <v>25.577408219178082</v>
      </c>
      <c r="R151" s="155">
        <f>IF('3f_CPIH'!N$16="-","-",'3i_PPM'!$G$8*('3f_CPIH'!N$16/'3f_CPIH'!$G$16))</f>
        <v>25.768462622309197</v>
      </c>
      <c r="S151" s="155">
        <f>IF('3f_CPIH'!O$16="-","-",'3i_PPM'!$G$8*('3f_CPIH'!O$16/'3f_CPIH'!$G$16))</f>
        <v>25.911753424657533</v>
      </c>
      <c r="T151" s="155">
        <f>IF('3f_CPIH'!P$16="-","-",'3i_PPM'!$G$8*('3f_CPIH'!P$16/'3f_CPIH'!$G$16))</f>
        <v>25.983398825831699</v>
      </c>
      <c r="U151" s="155" t="str">
        <f>IF('3f_CPIH'!Q$16="-","-",'3i_PPM'!$G$8*('3f_CPIH'!Q$16/'3f_CPIH'!$G$16))</f>
        <v>-</v>
      </c>
      <c r="V151" s="155" t="str">
        <f>IF('3f_CPIH'!R$16="-","-",'3i_PPM'!$G$8*('3f_CPIH'!R$16/'3f_CPIH'!$G$16))</f>
        <v>-</v>
      </c>
      <c r="W151" s="155" t="str">
        <f>IF('3f_CPIH'!S$16="-","-",'3i_PPM'!$G$8*('3f_CPIH'!S$16/'3f_CPIH'!$G$16))</f>
        <v>-</v>
      </c>
      <c r="X151" s="155" t="str">
        <f>IF('3f_CPIH'!T$16="-","-",'3i_PPM'!$G$8*('3f_CPIH'!T$16/'3f_CPIH'!$G$16))</f>
        <v>-</v>
      </c>
      <c r="Y151" s="155" t="str">
        <f>IF('3f_CPIH'!U$16="-","-",'3i_PPM'!$G$8*('3f_CPIH'!U$16/'3f_CPIH'!$G$16))</f>
        <v>-</v>
      </c>
      <c r="Z151" s="155" t="str">
        <f>IF('3f_CPIH'!V$16="-","-",'3i_PPM'!$G$8*('3f_CPIH'!V$16/'3f_CPIH'!$G$16))</f>
        <v>-</v>
      </c>
      <c r="AA151" s="138"/>
    </row>
    <row r="152" spans="1:27" s="140" customFormat="1" ht="11.25">
      <c r="A152" s="137">
        <v>9</v>
      </c>
      <c r="B152" s="163" t="s">
        <v>138</v>
      </c>
      <c r="C152" s="163" t="s">
        <v>222</v>
      </c>
      <c r="D152" s="158" t="s">
        <v>87</v>
      </c>
      <c r="E152" s="154"/>
      <c r="F152" s="139"/>
      <c r="G152" s="155">
        <f>IF(G145="-","-",SUM(G145:G151)*'3j_EBIT'!$E$8)</f>
        <v>9.8550853595139323</v>
      </c>
      <c r="H152" s="155">
        <f>IF(H145="-","-",SUM(H145:H151)*'3j_EBIT'!$E$8)</f>
        <v>9.4883906998389183</v>
      </c>
      <c r="I152" s="155">
        <f>IF(I145="-","-",SUM(I145:I151)*'3j_EBIT'!$E$8)</f>
        <v>10.082376449091484</v>
      </c>
      <c r="J152" s="155">
        <f>IF(J145="-","-",SUM(J145:J151)*'3j_EBIT'!$E$8)</f>
        <v>9.9155440298829358</v>
      </c>
      <c r="K152" s="155">
        <f>IF(K145="-","-",SUM(K145:K151)*'3j_EBIT'!$E$8)</f>
        <v>10.558887146733706</v>
      </c>
      <c r="L152" s="155">
        <f>IF(L145="-","-",SUM(L145:L151)*'3j_EBIT'!$E$8)</f>
        <v>10.45146323954377</v>
      </c>
      <c r="M152" s="155">
        <f>IF(M145="-","-",SUM(M145:M151)*'3j_EBIT'!$E$8)</f>
        <v>10.933230677891821</v>
      </c>
      <c r="N152" s="155">
        <f>IF(N145="-","-",SUM(N145:N151)*'3j_EBIT'!$E$8)</f>
        <v>11.268128452506579</v>
      </c>
      <c r="O152" s="139"/>
      <c r="P152" s="155">
        <f>IF(P145="-","-",SUM(P145:P151)*'3j_EBIT'!$E$8)</f>
        <v>11.268128452506579</v>
      </c>
      <c r="Q152" s="155">
        <f>IF(Q145="-","-",SUM(Q145:Q151)*'3j_EBIT'!$E$8)</f>
        <v>12.221060648360931</v>
      </c>
      <c r="R152" s="155">
        <f>IF(R145="-","-",SUM(R145:R151)*'3j_EBIT'!$E$8)</f>
        <v>11.816832302676044</v>
      </c>
      <c r="S152" s="155">
        <f>IF(S145="-","-",SUM(S145:S151)*'3j_EBIT'!$E$8)</f>
        <v>11.980056589997886</v>
      </c>
      <c r="T152" s="155">
        <f>IF(T145="-","-",SUM(T145:T151)*'3j_EBIT'!$E$8)</f>
        <v>11.566800836171014</v>
      </c>
      <c r="U152" s="155" t="str">
        <f>IF(U145="-","-",SUM(U145:U151)*'3j_EBIT'!$E$8)</f>
        <v>-</v>
      </c>
      <c r="V152" s="155" t="str">
        <f>IF(V145="-","-",SUM(V145:V151)*'3j_EBIT'!$E$8)</f>
        <v>-</v>
      </c>
      <c r="W152" s="155" t="str">
        <f>IF(W145="-","-",SUM(W145:W151)*'3j_EBIT'!$E$8)</f>
        <v>-</v>
      </c>
      <c r="X152" s="155" t="str">
        <f>IF(X145="-","-",SUM(X145:X151)*'3j_EBIT'!$E$8)</f>
        <v>-</v>
      </c>
      <c r="Y152" s="155" t="str">
        <f>IF(Y145="-","-",SUM(Y145:Y151)*'3j_EBIT'!$E$8)</f>
        <v>-</v>
      </c>
      <c r="Z152" s="155" t="str">
        <f>IF(Z145="-","-",SUM(Z145:Z151)*'3j_EBIT'!$E$8)</f>
        <v>-</v>
      </c>
      <c r="AA152" s="138"/>
    </row>
    <row r="153" spans="1:27" s="140" customFormat="1" ht="11.25">
      <c r="A153" s="137">
        <v>10</v>
      </c>
      <c r="B153" s="164" t="s">
        <v>223</v>
      </c>
      <c r="C153" s="164" t="s">
        <v>224</v>
      </c>
      <c r="D153" s="158" t="s">
        <v>87</v>
      </c>
      <c r="E153" s="154"/>
      <c r="F153" s="139"/>
      <c r="G153" s="155">
        <f>IF(G145="-","-",SUM(G145:G147,G149:G152)*'3k_HAP'!$E$9)</f>
        <v>5.414987559015044</v>
      </c>
      <c r="H153" s="155">
        <f>IF(H145="-","-",SUM(H145:H147,H149:H152)*'3k_HAP'!$E$9)</f>
        <v>5.1214629623826617</v>
      </c>
      <c r="I153" s="155">
        <f>IF(I145="-","-",SUM(I145:I147,I149:I152)*'3k_HAP'!$E$9)</f>
        <v>5.1518340341800135</v>
      </c>
      <c r="J153" s="155">
        <f>IF(J145="-","-",SUM(J145:J147,J149:J152)*'3k_HAP'!$E$9)</f>
        <v>5.0315180761767397</v>
      </c>
      <c r="K153" s="155">
        <f>IF(K145="-","-",SUM(K145:K147,K149:K152)*'3k_HAP'!$E$9)</f>
        <v>5.6494650919248679</v>
      </c>
      <c r="L153" s="155">
        <f>IF(L145="-","-",SUM(L145:L147,L149:L152)*'3k_HAP'!$E$9)</f>
        <v>5.5535504852112858</v>
      </c>
      <c r="M153" s="155">
        <f>IF(M145="-","-",SUM(M145:M147,M149:M152)*'3k_HAP'!$E$9)</f>
        <v>6.1491317704744448</v>
      </c>
      <c r="N153" s="155">
        <f>IF(N145="-","-",SUM(N145:N147,N149:N152)*'3k_HAP'!$E$9)</f>
        <v>6.4129153146685676</v>
      </c>
      <c r="O153" s="139"/>
      <c r="P153" s="155">
        <f>IF(P145="-","-",SUM(P145:P147,P149:P152)*'3k_HAP'!$E$9)</f>
        <v>6.4129153146685676</v>
      </c>
      <c r="Q153" s="155">
        <f>IF(Q145="-","-",SUM(Q145:Q147,Q149:Q152)*'3k_HAP'!$E$9)</f>
        <v>7.1577852424966295</v>
      </c>
      <c r="R153" s="155">
        <f>IF(R145="-","-",SUM(R145:R147,R149:R152)*'3k_HAP'!$E$9)</f>
        <v>6.8264624224936137</v>
      </c>
      <c r="S153" s="155">
        <f>IF(S145="-","-",SUM(S145:S147,S149:S152)*'3k_HAP'!$E$9)</f>
        <v>6.819637696535052</v>
      </c>
      <c r="T153" s="155">
        <f>IF(T145="-","-",SUM(T145:T147,T149:T152)*'3k_HAP'!$E$9)</f>
        <v>6.453063560119201</v>
      </c>
      <c r="U153" s="155" t="str">
        <f>IF(U145="-","-",SUM(U145:U147,U149:U152)*'3k_HAP'!$E$9)</f>
        <v>-</v>
      </c>
      <c r="V153" s="155" t="str">
        <f>IF(V145="-","-",SUM(V145:V147,V149:V152)*'3k_HAP'!$E$9)</f>
        <v>-</v>
      </c>
      <c r="W153" s="155" t="str">
        <f>IF(W145="-","-",SUM(W145:W147,W149:W152)*'3k_HAP'!$E$9)</f>
        <v>-</v>
      </c>
      <c r="X153" s="155" t="str">
        <f>IF(X145="-","-",SUM(X145:X147,X149:X152)*'3k_HAP'!$E$9)</f>
        <v>-</v>
      </c>
      <c r="Y153" s="155" t="str">
        <f>IF(Y145="-","-",SUM(Y145:Y147,Y149:Y152)*'3k_HAP'!$E$9)</f>
        <v>-</v>
      </c>
      <c r="Z153" s="155" t="str">
        <f>IF(Z145="-","-",SUM(Z145:Z147,Z149:Z152)*'3k_HAP'!$E$9)</f>
        <v>-</v>
      </c>
      <c r="AA153" s="138"/>
    </row>
    <row r="154" spans="1:27" s="140" customFormat="1" ht="11.25">
      <c r="A154" s="137">
        <v>11</v>
      </c>
      <c r="B154" s="163" t="s">
        <v>225</v>
      </c>
      <c r="C154" s="163" t="str">
        <f>B154&amp;"_"&amp;D154</f>
        <v>Total_Northern Scotland</v>
      </c>
      <c r="D154" s="158" t="s">
        <v>87</v>
      </c>
      <c r="E154" s="154"/>
      <c r="F154" s="139"/>
      <c r="G154" s="155">
        <f t="shared" ref="G154:N154" si="26">IF(G145="-","-",SUM(G145:G153))</f>
        <v>524.10347644568367</v>
      </c>
      <c r="H154" s="155">
        <f t="shared" si="26"/>
        <v>504.51024089058376</v>
      </c>
      <c r="I154" s="155">
        <f t="shared" si="26"/>
        <v>535.80300690476497</v>
      </c>
      <c r="J154" s="155">
        <f t="shared" si="26"/>
        <v>526.90204093107707</v>
      </c>
      <c r="K154" s="155">
        <f t="shared" si="26"/>
        <v>561.3801380055786</v>
      </c>
      <c r="L154" s="155">
        <f t="shared" si="26"/>
        <v>555.63033588211613</v>
      </c>
      <c r="M154" s="155">
        <f t="shared" si="26"/>
        <v>581.58208765963343</v>
      </c>
      <c r="N154" s="155">
        <f t="shared" si="26"/>
        <v>599.47206258721747</v>
      </c>
      <c r="O154" s="139"/>
      <c r="P154" s="155">
        <f t="shared" ref="P154:Z154" si="27">IF(P145="-","-",SUM(P145:P153))</f>
        <v>599.47206258721747</v>
      </c>
      <c r="Q154" s="155">
        <f t="shared" si="27"/>
        <v>650.37123789627526</v>
      </c>
      <c r="R154" s="155">
        <f t="shared" si="27"/>
        <v>628.76474777535782</v>
      </c>
      <c r="S154" s="155">
        <f t="shared" si="27"/>
        <v>637.34867146527552</v>
      </c>
      <c r="T154" s="155">
        <f t="shared" si="27"/>
        <v>615.2318034798825</v>
      </c>
      <c r="U154" s="155" t="str">
        <f t="shared" si="27"/>
        <v>-</v>
      </c>
      <c r="V154" s="155" t="str">
        <f t="shared" si="27"/>
        <v>-</v>
      </c>
      <c r="W154" s="155" t="str">
        <f t="shared" si="27"/>
        <v>-</v>
      </c>
      <c r="X154" s="155" t="str">
        <f t="shared" si="27"/>
        <v>-</v>
      </c>
      <c r="Y154" s="155" t="str">
        <f t="shared" si="27"/>
        <v>-</v>
      </c>
      <c r="Z154" s="155" t="str">
        <f t="shared" si="27"/>
        <v>-</v>
      </c>
      <c r="AA154" s="138"/>
    </row>
    <row r="155" spans="1:27" s="140" customFormat="1" ht="11.25">
      <c r="A155" s="137"/>
      <c r="B155" s="87" t="s">
        <v>155</v>
      </c>
      <c r="C155" s="87" t="s">
        <v>131</v>
      </c>
      <c r="D155" s="157" t="s">
        <v>98</v>
      </c>
      <c r="E155" s="136"/>
      <c r="F155" s="139"/>
      <c r="G155" s="88">
        <f t="shared" ref="G155:N164" si="28">IF(G15="-","-",AVERAGE(G15,G25,G35,G45,G55,G65,G75,G85,G95,G105,G115,G125,G135,G145))</f>
        <v>189.5451268505233</v>
      </c>
      <c r="H155" s="88">
        <f t="shared" si="28"/>
        <v>169.79422467944352</v>
      </c>
      <c r="I155" s="88">
        <f t="shared" si="28"/>
        <v>152.950206581613</v>
      </c>
      <c r="J155" s="88">
        <f t="shared" si="28"/>
        <v>145.35090100526227</v>
      </c>
      <c r="K155" s="88">
        <f t="shared" si="28"/>
        <v>170.03642726367752</v>
      </c>
      <c r="L155" s="88">
        <f t="shared" si="28"/>
        <v>163.44591331709927</v>
      </c>
      <c r="M155" s="88">
        <f t="shared" si="28"/>
        <v>173.1580607671678</v>
      </c>
      <c r="N155" s="88">
        <f t="shared" si="28"/>
        <v>192.6742814232181</v>
      </c>
      <c r="O155" s="139"/>
      <c r="P155" s="88">
        <f t="shared" ref="P155:Z155" si="29">IF(P15="-","-",AVERAGE(P15,P25,P35,P45,P55,P65,P75,P85,P95,P105,P115,P125,P135,P145))</f>
        <v>192.6742814232181</v>
      </c>
      <c r="Q155" s="88">
        <f t="shared" si="29"/>
        <v>224.78348842636913</v>
      </c>
      <c r="R155" s="88">
        <f t="shared" si="29"/>
        <v>200.62671806184008</v>
      </c>
      <c r="S155" s="88">
        <f t="shared" si="29"/>
        <v>184.21027679335489</v>
      </c>
      <c r="T155" s="88">
        <f t="shared" si="29"/>
        <v>154.3252669413111</v>
      </c>
      <c r="U155" s="88" t="str">
        <f t="shared" si="29"/>
        <v>-</v>
      </c>
      <c r="V155" s="88" t="str">
        <f t="shared" si="29"/>
        <v>-</v>
      </c>
      <c r="W155" s="88" t="str">
        <f t="shared" si="29"/>
        <v>-</v>
      </c>
      <c r="X155" s="88" t="str">
        <f t="shared" si="29"/>
        <v>-</v>
      </c>
      <c r="Y155" s="88" t="str">
        <f t="shared" si="29"/>
        <v>-</v>
      </c>
      <c r="Z155" s="88" t="str">
        <f t="shared" si="29"/>
        <v>-</v>
      </c>
      <c r="AA155" s="138"/>
    </row>
    <row r="156" spans="1:27" s="140" customFormat="1" ht="11.25">
      <c r="A156" s="137"/>
      <c r="B156" s="87" t="s">
        <v>155</v>
      </c>
      <c r="C156" s="87" t="s">
        <v>133</v>
      </c>
      <c r="D156" s="157" t="s">
        <v>98</v>
      </c>
      <c r="E156" s="136"/>
      <c r="F156" s="139"/>
      <c r="G156" s="88">
        <f t="shared" si="28"/>
        <v>5.6162549708796881E-2</v>
      </c>
      <c r="H156" s="88">
        <f t="shared" si="28"/>
        <v>8.4243824563195346E-2</v>
      </c>
      <c r="I156" s="88">
        <f t="shared" si="28"/>
        <v>0.26527464549469565</v>
      </c>
      <c r="J156" s="88">
        <f t="shared" si="28"/>
        <v>0.26977110246335001</v>
      </c>
      <c r="K156" s="88">
        <f t="shared" si="28"/>
        <v>3.4648843503671367</v>
      </c>
      <c r="L156" s="88">
        <f t="shared" si="28"/>
        <v>3.3612879396840958</v>
      </c>
      <c r="M156" s="88">
        <f t="shared" si="28"/>
        <v>11.652403061262774</v>
      </c>
      <c r="N156" s="88">
        <f t="shared" si="28"/>
        <v>11.077105801368656</v>
      </c>
      <c r="O156" s="139"/>
      <c r="P156" s="88">
        <f t="shared" ref="P156:Z156" si="30">IF(P16="-","-",AVERAGE(P16,P26,P36,P46,P56,P66,P76,P86,P96,P106,P116,P126,P136,P146))</f>
        <v>11.077105801368656</v>
      </c>
      <c r="Q156" s="88">
        <f t="shared" si="30"/>
        <v>14.883230646022749</v>
      </c>
      <c r="R156" s="88">
        <f t="shared" si="30"/>
        <v>14.819176551301227</v>
      </c>
      <c r="S156" s="88">
        <f t="shared" si="30"/>
        <v>17.646102036866232</v>
      </c>
      <c r="T156" s="88">
        <f t="shared" si="30"/>
        <v>18.715424771732444</v>
      </c>
      <c r="U156" s="88" t="str">
        <f t="shared" si="30"/>
        <v>-</v>
      </c>
      <c r="V156" s="88" t="str">
        <f t="shared" si="30"/>
        <v>-</v>
      </c>
      <c r="W156" s="88" t="str">
        <f t="shared" si="30"/>
        <v>-</v>
      </c>
      <c r="X156" s="88" t="str">
        <f t="shared" si="30"/>
        <v>-</v>
      </c>
      <c r="Y156" s="88" t="str">
        <f t="shared" si="30"/>
        <v>-</v>
      </c>
      <c r="Z156" s="88" t="str">
        <f t="shared" si="30"/>
        <v>-</v>
      </c>
      <c r="AA156" s="138"/>
    </row>
    <row r="157" spans="1:27" s="140" customFormat="1" ht="11.25">
      <c r="A157" s="137"/>
      <c r="B157" s="87" t="s">
        <v>220</v>
      </c>
      <c r="C157" s="87" t="s">
        <v>134</v>
      </c>
      <c r="D157" s="157" t="s">
        <v>98</v>
      </c>
      <c r="E157" s="136"/>
      <c r="F157" s="139"/>
      <c r="G157" s="88">
        <f t="shared" si="28"/>
        <v>68.691006025834241</v>
      </c>
      <c r="H157" s="88">
        <f t="shared" si="28"/>
        <v>68.670909905229934</v>
      </c>
      <c r="I157" s="88">
        <f t="shared" si="28"/>
        <v>86.611630129917302</v>
      </c>
      <c r="J157" s="88">
        <f t="shared" si="28"/>
        <v>85.612644205010028</v>
      </c>
      <c r="K157" s="88">
        <f t="shared" si="28"/>
        <v>97.872125918163235</v>
      </c>
      <c r="L157" s="88">
        <f t="shared" si="28"/>
        <v>97.060884386883117</v>
      </c>
      <c r="M157" s="88">
        <f t="shared" si="28"/>
        <v>118.32747921691032</v>
      </c>
      <c r="N157" s="88">
        <f t="shared" si="28"/>
        <v>116.23082485051968</v>
      </c>
      <c r="O157" s="139"/>
      <c r="P157" s="88">
        <f t="shared" ref="P157:Z157" si="31">IF(P17="-","-",AVERAGE(P17,P27,P37,P47,P57,P67,P77,P87,P97,P107,P117,P127,P137,P147))</f>
        <v>116.23082485051968</v>
      </c>
      <c r="Q157" s="88">
        <f t="shared" si="31"/>
        <v>129.95702823945112</v>
      </c>
      <c r="R157" s="88">
        <f t="shared" si="31"/>
        <v>131.90480608382356</v>
      </c>
      <c r="S157" s="88">
        <f t="shared" si="31"/>
        <v>143.86971317294169</v>
      </c>
      <c r="T157" s="88">
        <f t="shared" si="31"/>
        <v>146.37460328886968</v>
      </c>
      <c r="U157" s="88" t="str">
        <f t="shared" si="31"/>
        <v>-</v>
      </c>
      <c r="V157" s="88" t="str">
        <f t="shared" si="31"/>
        <v>-</v>
      </c>
      <c r="W157" s="88" t="str">
        <f t="shared" si="31"/>
        <v>-</v>
      </c>
      <c r="X157" s="88" t="str">
        <f t="shared" si="31"/>
        <v>-</v>
      </c>
      <c r="Y157" s="88" t="str">
        <f t="shared" si="31"/>
        <v>-</v>
      </c>
      <c r="Z157" s="88" t="str">
        <f t="shared" si="31"/>
        <v>-</v>
      </c>
      <c r="AA157" s="138"/>
    </row>
    <row r="158" spans="1:27" s="140" customFormat="1" ht="11.25">
      <c r="A158" s="137"/>
      <c r="B158" s="87" t="s">
        <v>221</v>
      </c>
      <c r="C158" s="87" t="s">
        <v>135</v>
      </c>
      <c r="D158" s="157" t="s">
        <v>98</v>
      </c>
      <c r="E158" s="136"/>
      <c r="F158" s="139"/>
      <c r="G158" s="88">
        <f t="shared" si="28"/>
        <v>127.99845935686922</v>
      </c>
      <c r="H158" s="88">
        <f t="shared" si="28"/>
        <v>128.74163155879677</v>
      </c>
      <c r="I158" s="88">
        <f t="shared" si="28"/>
        <v>142.60110367858115</v>
      </c>
      <c r="J158" s="88">
        <f t="shared" si="28"/>
        <v>142.04213797751888</v>
      </c>
      <c r="K158" s="88">
        <f t="shared" si="28"/>
        <v>134.94626558994401</v>
      </c>
      <c r="L158" s="88">
        <f t="shared" si="28"/>
        <v>135.83719089936108</v>
      </c>
      <c r="M158" s="88">
        <f t="shared" si="28"/>
        <v>131.67837067324322</v>
      </c>
      <c r="N158" s="88">
        <f t="shared" si="28"/>
        <v>131.2842545781717</v>
      </c>
      <c r="O158" s="139"/>
      <c r="P158" s="88">
        <f t="shared" ref="P158:Z158" si="32">IF(P18="-","-",AVERAGE(P18,P28,P38,P48,P58,P68,P78,P88,P98,P108,P118,P128,P138,P148))</f>
        <v>131.2842545781717</v>
      </c>
      <c r="Q158" s="88">
        <f t="shared" si="32"/>
        <v>138.51639149164146</v>
      </c>
      <c r="R158" s="88">
        <f t="shared" si="32"/>
        <v>140.23783389769395</v>
      </c>
      <c r="S158" s="88">
        <f t="shared" si="32"/>
        <v>140.5199304149771</v>
      </c>
      <c r="T158" s="88">
        <f t="shared" si="32"/>
        <v>144.00471246533911</v>
      </c>
      <c r="U158" s="88" t="str">
        <f t="shared" si="32"/>
        <v>-</v>
      </c>
      <c r="V158" s="88" t="str">
        <f t="shared" si="32"/>
        <v>-</v>
      </c>
      <c r="W158" s="88" t="str">
        <f t="shared" si="32"/>
        <v>-</v>
      </c>
      <c r="X158" s="88" t="str">
        <f t="shared" si="32"/>
        <v>-</v>
      </c>
      <c r="Y158" s="88" t="str">
        <f t="shared" si="32"/>
        <v>-</v>
      </c>
      <c r="Z158" s="88" t="str">
        <f t="shared" si="32"/>
        <v>-</v>
      </c>
      <c r="AA158" s="138"/>
    </row>
    <row r="159" spans="1:27" s="140" customFormat="1" ht="11.25">
      <c r="A159" s="137"/>
      <c r="B159" s="87" t="s">
        <v>168</v>
      </c>
      <c r="C159" s="87" t="s">
        <v>136</v>
      </c>
      <c r="D159" s="157" t="s">
        <v>98</v>
      </c>
      <c r="E159" s="136"/>
      <c r="F159" s="139"/>
      <c r="G159" s="88">
        <f t="shared" si="28"/>
        <v>76.502677103718185</v>
      </c>
      <c r="H159" s="88">
        <f t="shared" si="28"/>
        <v>76.655835616438353</v>
      </c>
      <c r="I159" s="88">
        <f t="shared" si="28"/>
        <v>76.885573385518583</v>
      </c>
      <c r="J159" s="88">
        <f t="shared" si="28"/>
        <v>77.345048923679073</v>
      </c>
      <c r="K159" s="88">
        <f t="shared" si="28"/>
        <v>78.263999999999996</v>
      </c>
      <c r="L159" s="88">
        <f t="shared" si="28"/>
        <v>79.259530332681024</v>
      </c>
      <c r="M159" s="88">
        <f t="shared" si="28"/>
        <v>80.408219178082177</v>
      </c>
      <c r="N159" s="88">
        <f t="shared" si="28"/>
        <v>81.097432485322898</v>
      </c>
      <c r="O159" s="139"/>
      <c r="P159" s="88">
        <f t="shared" ref="P159:Z159" si="33">IF(P19="-","-",AVERAGE(P19,P29,P39,P49,P59,P69,P79,P89,P99,P109,P119,P129,P139,P149))</f>
        <v>81.097432485322898</v>
      </c>
      <c r="Q159" s="88">
        <f t="shared" si="33"/>
        <v>82.016383561643821</v>
      </c>
      <c r="R159" s="88">
        <f t="shared" si="33"/>
        <v>82.629017612524436</v>
      </c>
      <c r="S159" s="88">
        <f t="shared" si="33"/>
        <v>83.088493150684926</v>
      </c>
      <c r="T159" s="88">
        <f t="shared" si="33"/>
        <v>83.318230919765156</v>
      </c>
      <c r="U159" s="88" t="str">
        <f t="shared" si="33"/>
        <v>-</v>
      </c>
      <c r="V159" s="88" t="str">
        <f t="shared" si="33"/>
        <v>-</v>
      </c>
      <c r="W159" s="88" t="str">
        <f t="shared" si="33"/>
        <v>-</v>
      </c>
      <c r="X159" s="88" t="str">
        <f t="shared" si="33"/>
        <v>-</v>
      </c>
      <c r="Y159" s="88" t="str">
        <f t="shared" si="33"/>
        <v>-</v>
      </c>
      <c r="Z159" s="88" t="str">
        <f t="shared" si="33"/>
        <v>-</v>
      </c>
      <c r="AA159" s="138"/>
    </row>
    <row r="160" spans="1:27" s="140" customFormat="1" ht="11.25">
      <c r="A160" s="137"/>
      <c r="B160" s="87" t="s">
        <v>168</v>
      </c>
      <c r="C160" s="87" t="s">
        <v>137</v>
      </c>
      <c r="D160" s="157" t="s">
        <v>98</v>
      </c>
      <c r="E160" s="136"/>
      <c r="F160" s="139"/>
      <c r="G160" s="88" t="str">
        <f t="shared" si="28"/>
        <v>-</v>
      </c>
      <c r="H160" s="88" t="str">
        <f t="shared" si="28"/>
        <v>-</v>
      </c>
      <c r="I160" s="88" t="str">
        <f t="shared" si="28"/>
        <v>-</v>
      </c>
      <c r="J160" s="88" t="str">
        <f t="shared" si="28"/>
        <v>-</v>
      </c>
      <c r="K160" s="88">
        <f t="shared" si="28"/>
        <v>0</v>
      </c>
      <c r="L160" s="88">
        <f t="shared" si="28"/>
        <v>-0.18995176814939541</v>
      </c>
      <c r="M160" s="88">
        <f t="shared" si="28"/>
        <v>2.389867465621514</v>
      </c>
      <c r="N160" s="88">
        <f t="shared" si="28"/>
        <v>2.4654635585146534</v>
      </c>
      <c r="O160" s="139"/>
      <c r="P160" s="88">
        <f t="shared" ref="P160:Z160" si="34">IF(P20="-","-",AVERAGE(P20,P30,P40,P50,P60,P70,P80,P90,P100,P110,P120,P130,P140,P150))</f>
        <v>2.4654635585146534</v>
      </c>
      <c r="Q160" s="88">
        <f t="shared" si="34"/>
        <v>4.8850955964817686</v>
      </c>
      <c r="R160" s="88">
        <f t="shared" si="34"/>
        <v>4.7480163427765101</v>
      </c>
      <c r="S160" s="88">
        <f t="shared" si="34"/>
        <v>7.0936419973386942</v>
      </c>
      <c r="T160" s="88">
        <f t="shared" si="34"/>
        <v>6.2155900817178926</v>
      </c>
      <c r="U160" s="88" t="str">
        <f t="shared" si="34"/>
        <v>-</v>
      </c>
      <c r="V160" s="88" t="str">
        <f t="shared" si="34"/>
        <v>-</v>
      </c>
      <c r="W160" s="88" t="str">
        <f t="shared" si="34"/>
        <v>-</v>
      </c>
      <c r="X160" s="88" t="str">
        <f t="shared" si="34"/>
        <v>-</v>
      </c>
      <c r="Y160" s="88" t="str">
        <f t="shared" si="34"/>
        <v>-</v>
      </c>
      <c r="Z160" s="88" t="str">
        <f t="shared" si="34"/>
        <v>-</v>
      </c>
      <c r="AA160" s="138"/>
    </row>
    <row r="161" spans="1:27" s="140" customFormat="1" ht="11.25">
      <c r="A161" s="137"/>
      <c r="B161" s="87" t="s">
        <v>168</v>
      </c>
      <c r="C161" s="87" t="s">
        <v>124</v>
      </c>
      <c r="D161" s="157" t="s">
        <v>98</v>
      </c>
      <c r="E161" s="136"/>
      <c r="F161" s="139"/>
      <c r="G161" s="88">
        <f t="shared" si="28"/>
        <v>23.85791859099805</v>
      </c>
      <c r="H161" s="88">
        <f t="shared" si="28"/>
        <v>23.905682191780819</v>
      </c>
      <c r="I161" s="88">
        <f t="shared" si="28"/>
        <v>23.977327592954996</v>
      </c>
      <c r="J161" s="88">
        <f t="shared" si="28"/>
        <v>24.120618395303325</v>
      </c>
      <c r="K161" s="88">
        <f t="shared" si="28"/>
        <v>24.407199999999992</v>
      </c>
      <c r="L161" s="88">
        <f t="shared" si="28"/>
        <v>24.717663405088064</v>
      </c>
      <c r="M161" s="88">
        <f t="shared" si="28"/>
        <v>25.075890410958895</v>
      </c>
      <c r="N161" s="88">
        <f t="shared" si="28"/>
        <v>25.290826614481411</v>
      </c>
      <c r="O161" s="139"/>
      <c r="P161" s="88">
        <f t="shared" ref="P161:Z161" si="35">IF(P21="-","-",AVERAGE(P21,P31,P41,P51,P61,P71,P81,P91,P101,P111,P121,P131,P141,P151))</f>
        <v>25.290826614481411</v>
      </c>
      <c r="Q161" s="88">
        <f t="shared" si="35"/>
        <v>25.577408219178089</v>
      </c>
      <c r="R161" s="88">
        <f t="shared" si="35"/>
        <v>25.76846262230919</v>
      </c>
      <c r="S161" s="88">
        <f t="shared" si="35"/>
        <v>25.911753424657544</v>
      </c>
      <c r="T161" s="88">
        <f t="shared" si="35"/>
        <v>25.983398825831703</v>
      </c>
      <c r="U161" s="88" t="str">
        <f t="shared" si="35"/>
        <v>-</v>
      </c>
      <c r="V161" s="88" t="str">
        <f t="shared" si="35"/>
        <v>-</v>
      </c>
      <c r="W161" s="88" t="str">
        <f t="shared" si="35"/>
        <v>-</v>
      </c>
      <c r="X161" s="88" t="str">
        <f t="shared" si="35"/>
        <v>-</v>
      </c>
      <c r="Y161" s="88" t="str">
        <f t="shared" si="35"/>
        <v>-</v>
      </c>
      <c r="Z161" s="88" t="str">
        <f t="shared" si="35"/>
        <v>-</v>
      </c>
      <c r="AA161" s="138"/>
    </row>
    <row r="162" spans="1:27" s="140" customFormat="1" ht="11.25">
      <c r="A162" s="137"/>
      <c r="B162" s="87" t="s">
        <v>138</v>
      </c>
      <c r="C162" s="87" t="s">
        <v>222</v>
      </c>
      <c r="D162" s="157" t="s">
        <v>98</v>
      </c>
      <c r="E162" s="136"/>
      <c r="F162" s="139"/>
      <c r="G162" s="88">
        <f t="shared" si="28"/>
        <v>9.4254633560511589</v>
      </c>
      <c r="H162" s="88">
        <f t="shared" si="28"/>
        <v>9.0613677579704621</v>
      </c>
      <c r="I162" s="88">
        <f t="shared" si="28"/>
        <v>9.3603823349606987</v>
      </c>
      <c r="J162" s="88">
        <f t="shared" si="28"/>
        <v>9.1947860433276993</v>
      </c>
      <c r="K162" s="88">
        <f t="shared" si="28"/>
        <v>9.8581358116698379</v>
      </c>
      <c r="L162" s="88">
        <f t="shared" si="28"/>
        <v>9.7516430985529521</v>
      </c>
      <c r="M162" s="88">
        <f t="shared" si="28"/>
        <v>10.510825551696243</v>
      </c>
      <c r="N162" s="88">
        <f t="shared" si="28"/>
        <v>10.848407826587012</v>
      </c>
      <c r="O162" s="139"/>
      <c r="P162" s="88">
        <f t="shared" ref="P162:Z162" si="36">IF(P22="-","-",AVERAGE(P22,P32,P42,P52,P62,P72,P82,P92,P102,P112,P122,P132,P142,P152))</f>
        <v>10.848407826587012</v>
      </c>
      <c r="Q162" s="88">
        <f t="shared" si="36"/>
        <v>12.020149299069502</v>
      </c>
      <c r="R162" s="88">
        <f t="shared" si="36"/>
        <v>11.635016715744504</v>
      </c>
      <c r="S162" s="88">
        <f t="shared" si="36"/>
        <v>11.66611939607022</v>
      </c>
      <c r="T162" s="88">
        <f t="shared" si="36"/>
        <v>11.212856218241175</v>
      </c>
      <c r="U162" s="88" t="str">
        <f t="shared" si="36"/>
        <v>-</v>
      </c>
      <c r="V162" s="88" t="str">
        <f t="shared" si="36"/>
        <v>-</v>
      </c>
      <c r="W162" s="88" t="str">
        <f t="shared" si="36"/>
        <v>-</v>
      </c>
      <c r="X162" s="88" t="str">
        <f t="shared" si="36"/>
        <v>-</v>
      </c>
      <c r="Y162" s="88" t="str">
        <f t="shared" si="36"/>
        <v>-</v>
      </c>
      <c r="Z162" s="88" t="str">
        <f t="shared" si="36"/>
        <v>-</v>
      </c>
      <c r="AA162" s="138"/>
    </row>
    <row r="163" spans="1:27" s="140" customFormat="1" ht="11.25">
      <c r="A163" s="137"/>
      <c r="B163" s="87" t="s">
        <v>223</v>
      </c>
      <c r="C163" s="87" t="s">
        <v>224</v>
      </c>
      <c r="D163" s="157" t="s">
        <v>98</v>
      </c>
      <c r="E163" s="136"/>
      <c r="F163" s="139"/>
      <c r="G163" s="88">
        <f t="shared" si="28"/>
        <v>5.3890351878953231</v>
      </c>
      <c r="H163" s="88">
        <f t="shared" si="28"/>
        <v>5.0975901168642173</v>
      </c>
      <c r="I163" s="88">
        <f t="shared" si="28"/>
        <v>5.1250878283701935</v>
      </c>
      <c r="J163" s="88">
        <f t="shared" si="28"/>
        <v>5.0056666818123441</v>
      </c>
      <c r="K163" s="88">
        <f t="shared" si="28"/>
        <v>5.6207205045277151</v>
      </c>
      <c r="L163" s="88">
        <f t="shared" si="28"/>
        <v>5.5256154581920365</v>
      </c>
      <c r="M163" s="88">
        <f t="shared" si="28"/>
        <v>6.1715145190865339</v>
      </c>
      <c r="N163" s="88">
        <f t="shared" si="28"/>
        <v>6.437418459421143</v>
      </c>
      <c r="O163" s="139"/>
      <c r="P163" s="88">
        <f t="shared" ref="P163:Z163" si="37">IF(P23="-","-",AVERAGE(P23,P33,P43,P53,P63,P73,P83,P93,P103,P113,P123,P133,P143,P153))</f>
        <v>6.437418459421143</v>
      </c>
      <c r="Q163" s="88">
        <f t="shared" si="37"/>
        <v>7.2344516803714729</v>
      </c>
      <c r="R163" s="88">
        <f t="shared" si="37"/>
        <v>6.9124731040322684</v>
      </c>
      <c r="S163" s="88">
        <f t="shared" si="37"/>
        <v>6.9323099896887967</v>
      </c>
      <c r="T163" s="88">
        <f t="shared" si="37"/>
        <v>6.5320143775059956</v>
      </c>
      <c r="U163" s="88" t="str">
        <f t="shared" si="37"/>
        <v>-</v>
      </c>
      <c r="V163" s="88" t="str">
        <f t="shared" si="37"/>
        <v>-</v>
      </c>
      <c r="W163" s="88" t="str">
        <f t="shared" si="37"/>
        <v>-</v>
      </c>
      <c r="X163" s="88" t="str">
        <f t="shared" si="37"/>
        <v>-</v>
      </c>
      <c r="Y163" s="88" t="str">
        <f t="shared" si="37"/>
        <v>-</v>
      </c>
      <c r="Z163" s="88" t="str">
        <f t="shared" si="37"/>
        <v>-</v>
      </c>
      <c r="AA163" s="138"/>
    </row>
    <row r="164" spans="1:27" s="140" customFormat="1" ht="11.25">
      <c r="A164" s="137"/>
      <c r="B164" s="87" t="s">
        <v>225</v>
      </c>
      <c r="C164" s="87" t="str">
        <f>B164&amp;"_"&amp;D164</f>
        <v>Total_GB average</v>
      </c>
      <c r="D164" s="150" t="s">
        <v>98</v>
      </c>
      <c r="E164" s="136"/>
      <c r="F164" s="139"/>
      <c r="G164" s="88">
        <f t="shared" si="28"/>
        <v>501.46584902159827</v>
      </c>
      <c r="H164" s="88">
        <f t="shared" si="28"/>
        <v>482.01148565108724</v>
      </c>
      <c r="I164" s="88">
        <f t="shared" si="28"/>
        <v>497.77658617741065</v>
      </c>
      <c r="J164" s="88">
        <f t="shared" si="28"/>
        <v>488.94157433437692</v>
      </c>
      <c r="K164" s="88">
        <f t="shared" si="28"/>
        <v>524.46975943834934</v>
      </c>
      <c r="L164" s="88">
        <f t="shared" si="28"/>
        <v>518.76977706939238</v>
      </c>
      <c r="M164" s="88">
        <f t="shared" si="28"/>
        <v>559.37263084402946</v>
      </c>
      <c r="N164" s="88">
        <f t="shared" si="28"/>
        <v>577.40601559760546</v>
      </c>
      <c r="O164" s="139"/>
      <c r="P164" s="88">
        <f t="shared" ref="P164:Z164" si="38">IF(P24="-","-",AVERAGE(P24,P34,P44,P54,P64,P74,P84,P94,P104,P114,P124,P134,P144,P154))</f>
        <v>577.40601559760546</v>
      </c>
      <c r="Q164" s="88">
        <f t="shared" si="38"/>
        <v>639.87362716022903</v>
      </c>
      <c r="R164" s="88">
        <f t="shared" si="38"/>
        <v>619.28152099204578</v>
      </c>
      <c r="S164" s="88">
        <f t="shared" si="38"/>
        <v>620.93834037658019</v>
      </c>
      <c r="T164" s="88">
        <f t="shared" si="38"/>
        <v>596.68209789031425</v>
      </c>
      <c r="U164" s="88" t="str">
        <f t="shared" si="38"/>
        <v>-</v>
      </c>
      <c r="V164" s="88" t="str">
        <f t="shared" si="38"/>
        <v>-</v>
      </c>
      <c r="W164" s="88" t="str">
        <f t="shared" si="38"/>
        <v>-</v>
      </c>
      <c r="X164" s="88" t="str">
        <f t="shared" si="38"/>
        <v>-</v>
      </c>
      <c r="Y164" s="88" t="str">
        <f t="shared" si="38"/>
        <v>-</v>
      </c>
      <c r="Z164" s="88" t="str">
        <f t="shared" si="38"/>
        <v>-</v>
      </c>
      <c r="AA164" s="138"/>
    </row>
    <row r="165" spans="1:27"/>
    <row r="166" spans="1:27">
      <c r="N166" s="165"/>
      <c r="P166" s="165"/>
    </row>
    <row r="167" spans="1:27">
      <c r="N167" s="165"/>
      <c r="P167" s="165"/>
    </row>
    <row r="168" spans="1:27">
      <c r="N168" s="165"/>
      <c r="P168" s="165"/>
    </row>
    <row r="169" spans="1:27">
      <c r="N169" s="165"/>
    </row>
    <row r="170" spans="1:27">
      <c r="N170" s="165"/>
    </row>
    <row r="171" spans="1:27">
      <c r="N171" s="165"/>
    </row>
    <row r="172" spans="1:27">
      <c r="N172" s="165"/>
    </row>
    <row r="173" spans="1:27"/>
    <row r="174" spans="1:27"/>
    <row r="175" spans="1:27"/>
    <row r="176" spans="1:27"/>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sheetData>
  <mergeCells count="9">
    <mergeCell ref="P10:Z10"/>
    <mergeCell ref="G11:N11"/>
    <mergeCell ref="P11:Z11"/>
    <mergeCell ref="B3:H3"/>
    <mergeCell ref="B10:B14"/>
    <mergeCell ref="C10:C14"/>
    <mergeCell ref="D10:D14"/>
    <mergeCell ref="E10:E11"/>
    <mergeCell ref="G10:N10"/>
  </mergeCells>
  <pageMargins left="0.70000000000000007" right="0.70000000000000007" top="0.75" bottom="0.75" header="0.30000000000000004" footer="0.30000000000000004"/>
  <pageSetup paperSize="9"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workbookViewId="0"/>
  </sheetViews>
  <sheetFormatPr defaultColWidth="0" defaultRowHeight="13.5" zeroHeight="1"/>
  <cols>
    <col min="1" max="1" width="4.64453125" style="129" customWidth="1"/>
    <col min="2" max="2" width="33.3515625" style="131" customWidth="1"/>
    <col min="3" max="3" width="21.3515625" style="131" customWidth="1"/>
    <col min="4" max="4" width="19.703125" style="131" customWidth="1"/>
    <col min="5" max="5" width="25.1171875" style="131" customWidth="1"/>
    <col min="6" max="6" width="2.46875" style="131" customWidth="1"/>
    <col min="7" max="14" width="15.64453125" style="131" customWidth="1"/>
    <col min="15" max="15" width="2.46875" style="131" customWidth="1"/>
    <col min="16" max="26" width="15.64453125" style="131" customWidth="1"/>
    <col min="27" max="27" width="9" style="131" customWidth="1"/>
    <col min="28" max="28" width="0" style="131" hidden="1" customWidth="1"/>
    <col min="29" max="16384" width="0" style="131" hidden="1"/>
  </cols>
  <sheetData>
    <row r="1" spans="1:27" s="31" customFormat="1" ht="12.5" customHeight="1">
      <c r="A1" s="30"/>
    </row>
    <row r="2" spans="1:27" s="31" customFormat="1" ht="18.5" customHeight="1">
      <c r="A2" s="30"/>
      <c r="B2" s="32" t="s">
        <v>176</v>
      </c>
      <c r="C2" s="32"/>
      <c r="D2" s="32"/>
    </row>
    <row r="3" spans="1:27" s="31" customFormat="1" ht="24.5" customHeight="1">
      <c r="A3" s="30"/>
      <c r="B3" s="358" t="s">
        <v>177</v>
      </c>
      <c r="C3" s="358"/>
      <c r="D3" s="358"/>
      <c r="E3" s="358"/>
      <c r="F3" s="358"/>
      <c r="G3" s="358"/>
      <c r="H3" s="358"/>
      <c r="I3" s="34"/>
      <c r="J3" s="34"/>
      <c r="K3" s="34"/>
      <c r="L3" s="34"/>
      <c r="M3" s="34"/>
      <c r="N3" s="34"/>
      <c r="O3" s="34"/>
      <c r="P3" s="34"/>
      <c r="Q3" s="34"/>
    </row>
    <row r="4" spans="1:27" s="31" customFormat="1" ht="16.25" customHeight="1">
      <c r="A4" s="30"/>
      <c r="B4" s="33"/>
      <c r="C4" s="33"/>
      <c r="D4" s="33"/>
      <c r="E4" s="33"/>
      <c r="F4" s="70"/>
      <c r="G4" s="70"/>
      <c r="I4" s="34"/>
      <c r="J4" s="34"/>
      <c r="K4" s="34"/>
      <c r="L4" s="34"/>
      <c r="M4" s="34"/>
      <c r="N4" s="34"/>
      <c r="O4" s="34"/>
      <c r="P4" s="34"/>
      <c r="Q4" s="34"/>
    </row>
    <row r="5" spans="1:27" ht="16.25" customHeight="1">
      <c r="B5" s="130"/>
      <c r="C5" s="130"/>
      <c r="D5" s="130"/>
      <c r="E5" s="130"/>
      <c r="F5" s="130"/>
      <c r="G5" s="130"/>
      <c r="I5" s="132"/>
      <c r="J5" s="132"/>
      <c r="K5" s="132"/>
      <c r="L5" s="132"/>
      <c r="M5" s="132"/>
      <c r="N5" s="132"/>
      <c r="O5" s="132"/>
      <c r="P5" s="132"/>
      <c r="Q5" s="132"/>
    </row>
    <row r="6" spans="1:27" ht="16.25" customHeight="1">
      <c r="B6" s="133" t="s">
        <v>178</v>
      </c>
      <c r="C6" s="134" t="s">
        <v>77</v>
      </c>
      <c r="D6" s="130"/>
      <c r="E6" s="130"/>
      <c r="F6" s="130"/>
      <c r="G6" s="130"/>
      <c r="I6" s="132"/>
      <c r="J6" s="132"/>
      <c r="K6" s="132"/>
      <c r="L6" s="132"/>
      <c r="M6" s="132"/>
      <c r="N6" s="132"/>
      <c r="O6" s="132"/>
      <c r="P6" s="132"/>
      <c r="Q6" s="132"/>
    </row>
    <row r="7" spans="1:27" ht="14.75" customHeight="1">
      <c r="B7" s="133" t="s">
        <v>179</v>
      </c>
      <c r="C7" s="134" t="s">
        <v>79</v>
      </c>
      <c r="D7" s="130"/>
      <c r="E7" s="130"/>
      <c r="F7" s="130"/>
      <c r="G7" s="130"/>
      <c r="I7" s="132"/>
      <c r="J7" s="132"/>
      <c r="K7" s="132"/>
      <c r="L7" s="132"/>
      <c r="M7" s="132"/>
      <c r="N7" s="132"/>
      <c r="O7" s="132"/>
      <c r="P7" s="132"/>
      <c r="Q7" s="132"/>
    </row>
    <row r="8" spans="1:27" ht="12.5" customHeight="1">
      <c r="B8" s="135" t="s">
        <v>180</v>
      </c>
      <c r="C8" s="136" t="s">
        <v>124</v>
      </c>
    </row>
    <row r="9" spans="1:27" s="138" customFormat="1" ht="11.25">
      <c r="A9" s="137"/>
    </row>
    <row r="10" spans="1:27" s="140" customFormat="1" ht="11.25" customHeight="1">
      <c r="A10" s="137"/>
      <c r="B10" s="391" t="s">
        <v>181</v>
      </c>
      <c r="C10" s="391" t="s">
        <v>182</v>
      </c>
      <c r="D10" s="392" t="s">
        <v>183</v>
      </c>
      <c r="E10" s="393"/>
      <c r="F10" s="139"/>
      <c r="G10" s="389" t="s">
        <v>184</v>
      </c>
      <c r="H10" s="389"/>
      <c r="I10" s="389"/>
      <c r="J10" s="389"/>
      <c r="K10" s="389"/>
      <c r="L10" s="389"/>
      <c r="M10" s="389"/>
      <c r="N10" s="389"/>
      <c r="O10" s="139"/>
      <c r="P10" s="389" t="s">
        <v>185</v>
      </c>
      <c r="Q10" s="389"/>
      <c r="R10" s="389"/>
      <c r="S10" s="389"/>
      <c r="T10" s="389"/>
      <c r="U10" s="389"/>
      <c r="V10" s="389"/>
      <c r="W10" s="389"/>
      <c r="X10" s="389"/>
      <c r="Y10" s="389"/>
      <c r="Z10" s="389"/>
      <c r="AA10" s="138"/>
    </row>
    <row r="11" spans="1:27" s="140" customFormat="1" ht="11.25" customHeight="1">
      <c r="A11" s="137"/>
      <c r="B11" s="391"/>
      <c r="C11" s="391"/>
      <c r="D11" s="392"/>
      <c r="E11" s="393"/>
      <c r="F11" s="139"/>
      <c r="G11" s="390" t="s">
        <v>186</v>
      </c>
      <c r="H11" s="390"/>
      <c r="I11" s="390"/>
      <c r="J11" s="390"/>
      <c r="K11" s="390"/>
      <c r="L11" s="390"/>
      <c r="M11" s="390"/>
      <c r="N11" s="390"/>
      <c r="O11" s="139"/>
      <c r="P11" s="390" t="s">
        <v>227</v>
      </c>
      <c r="Q11" s="390"/>
      <c r="R11" s="390"/>
      <c r="S11" s="390"/>
      <c r="T11" s="390"/>
      <c r="U11" s="390"/>
      <c r="V11" s="390"/>
      <c r="W11" s="390"/>
      <c r="X11" s="390"/>
      <c r="Y11" s="390"/>
      <c r="Z11" s="390"/>
      <c r="AA11" s="138"/>
    </row>
    <row r="12" spans="1:27" s="140" customFormat="1" ht="25.5" customHeight="1">
      <c r="A12" s="137"/>
      <c r="B12" s="391"/>
      <c r="C12" s="391"/>
      <c r="D12" s="392"/>
      <c r="E12" s="141" t="s">
        <v>188</v>
      </c>
      <c r="F12" s="139"/>
      <c r="G12" s="142" t="s">
        <v>103</v>
      </c>
      <c r="H12" s="142" t="s">
        <v>105</v>
      </c>
      <c r="I12" s="142" t="s">
        <v>106</v>
      </c>
      <c r="J12" s="142" t="s">
        <v>107</v>
      </c>
      <c r="K12" s="142" t="s">
        <v>108</v>
      </c>
      <c r="L12" s="143" t="s">
        <v>109</v>
      </c>
      <c r="M12" s="142" t="s">
        <v>110</v>
      </c>
      <c r="N12" s="142" t="s">
        <v>111</v>
      </c>
      <c r="O12" s="139"/>
      <c r="P12" s="85" t="s">
        <v>112</v>
      </c>
      <c r="Q12" s="85" t="s">
        <v>73</v>
      </c>
      <c r="R12" s="85" t="s">
        <v>113</v>
      </c>
      <c r="S12" s="144" t="s">
        <v>114</v>
      </c>
      <c r="T12" s="85" t="s">
        <v>115</v>
      </c>
      <c r="U12" s="85" t="s">
        <v>116</v>
      </c>
      <c r="V12" s="85" t="s">
        <v>117</v>
      </c>
      <c r="W12" s="85" t="s">
        <v>118</v>
      </c>
      <c r="X12" s="85" t="s">
        <v>119</v>
      </c>
      <c r="Y12" s="85" t="s">
        <v>120</v>
      </c>
      <c r="Z12" s="85" t="s">
        <v>121</v>
      </c>
      <c r="AA12" s="138"/>
    </row>
    <row r="13" spans="1:27" s="140" customFormat="1" ht="15" customHeight="1">
      <c r="A13" s="137"/>
      <c r="B13" s="391"/>
      <c r="C13" s="391"/>
      <c r="D13" s="392"/>
      <c r="E13" s="141" t="s">
        <v>189</v>
      </c>
      <c r="F13" s="139"/>
      <c r="G13" s="145" t="s">
        <v>190</v>
      </c>
      <c r="H13" s="145" t="s">
        <v>191</v>
      </c>
      <c r="I13" s="145" t="s">
        <v>192</v>
      </c>
      <c r="J13" s="145" t="s">
        <v>193</v>
      </c>
      <c r="K13" s="145" t="s">
        <v>194</v>
      </c>
      <c r="L13" s="146" t="s">
        <v>195</v>
      </c>
      <c r="M13" s="145" t="s">
        <v>196</v>
      </c>
      <c r="N13" s="145" t="s">
        <v>197</v>
      </c>
      <c r="O13" s="139"/>
      <c r="P13" s="145" t="s">
        <v>198</v>
      </c>
      <c r="Q13" s="145" t="s">
        <v>199</v>
      </c>
      <c r="R13" s="145" t="s">
        <v>200</v>
      </c>
      <c r="S13" s="147" t="s">
        <v>201</v>
      </c>
      <c r="T13" s="145" t="s">
        <v>202</v>
      </c>
      <c r="U13" s="145" t="s">
        <v>203</v>
      </c>
      <c r="V13" s="145" t="s">
        <v>204</v>
      </c>
      <c r="W13" s="145" t="s">
        <v>205</v>
      </c>
      <c r="X13" s="145" t="s">
        <v>206</v>
      </c>
      <c r="Y13" s="145" t="s">
        <v>207</v>
      </c>
      <c r="Z13" s="145" t="s">
        <v>208</v>
      </c>
      <c r="AA13" s="138"/>
    </row>
    <row r="14" spans="1:27" s="140" customFormat="1" ht="15" customHeight="1">
      <c r="A14" s="137"/>
      <c r="B14" s="391"/>
      <c r="C14" s="391"/>
      <c r="D14" s="392"/>
      <c r="E14" s="148" t="s">
        <v>209</v>
      </c>
      <c r="F14" s="139"/>
      <c r="G14" s="85" t="s">
        <v>210</v>
      </c>
      <c r="H14" s="85" t="s">
        <v>210</v>
      </c>
      <c r="I14" s="85" t="s">
        <v>211</v>
      </c>
      <c r="J14" s="85" t="s">
        <v>211</v>
      </c>
      <c r="K14" s="85" t="s">
        <v>212</v>
      </c>
      <c r="L14" s="149" t="s">
        <v>212</v>
      </c>
      <c r="M14" s="85" t="s">
        <v>213</v>
      </c>
      <c r="N14" s="85" t="s">
        <v>213</v>
      </c>
      <c r="O14" s="139"/>
      <c r="P14" s="85" t="s">
        <v>214</v>
      </c>
      <c r="Q14" s="85" t="s">
        <v>215</v>
      </c>
      <c r="R14" s="85" t="s">
        <v>215</v>
      </c>
      <c r="S14" s="144" t="s">
        <v>216</v>
      </c>
      <c r="T14" s="85" t="s">
        <v>216</v>
      </c>
      <c r="U14" s="85" t="s">
        <v>217</v>
      </c>
      <c r="V14" s="85" t="s">
        <v>217</v>
      </c>
      <c r="W14" s="85" t="s">
        <v>218</v>
      </c>
      <c r="X14" s="85" t="s">
        <v>218</v>
      </c>
      <c r="Y14" s="85" t="s">
        <v>219</v>
      </c>
      <c r="Z14" s="85" t="s">
        <v>219</v>
      </c>
      <c r="AA14" s="138"/>
    </row>
    <row r="15" spans="1:27" s="140" customFormat="1" ht="12.5" customHeight="1">
      <c r="A15" s="137">
        <v>1</v>
      </c>
      <c r="B15" s="87" t="s">
        <v>155</v>
      </c>
      <c r="C15" s="87" t="s">
        <v>131</v>
      </c>
      <c r="D15" s="150" t="s">
        <v>93</v>
      </c>
      <c r="E15" s="136"/>
      <c r="F15" s="139"/>
      <c r="G15" s="88" t="s">
        <v>132</v>
      </c>
      <c r="H15" s="88" t="s">
        <v>132</v>
      </c>
      <c r="I15" s="88" t="s">
        <v>132</v>
      </c>
      <c r="J15" s="88" t="s">
        <v>132</v>
      </c>
      <c r="K15" s="88" t="s">
        <v>132</v>
      </c>
      <c r="L15" s="88" t="s">
        <v>132</v>
      </c>
      <c r="M15" s="88" t="s">
        <v>132</v>
      </c>
      <c r="N15" s="88" t="s">
        <v>132</v>
      </c>
      <c r="O15" s="139"/>
      <c r="P15" s="88" t="s">
        <v>132</v>
      </c>
      <c r="Q15" s="88" t="s">
        <v>132</v>
      </c>
      <c r="R15" s="88" t="s">
        <v>132</v>
      </c>
      <c r="S15" s="88" t="s">
        <v>132</v>
      </c>
      <c r="T15" s="88" t="s">
        <v>132</v>
      </c>
      <c r="U15" s="88" t="s">
        <v>132</v>
      </c>
      <c r="V15" s="88" t="s">
        <v>132</v>
      </c>
      <c r="W15" s="88" t="s">
        <v>132</v>
      </c>
      <c r="X15" s="88" t="s">
        <v>132</v>
      </c>
      <c r="Y15" s="88" t="s">
        <v>132</v>
      </c>
      <c r="Z15" s="88" t="s">
        <v>132</v>
      </c>
      <c r="AA15" s="138"/>
    </row>
    <row r="16" spans="1:27" s="140" customFormat="1" ht="11.25" customHeight="1">
      <c r="A16" s="137">
        <v>2</v>
      </c>
      <c r="B16" s="87" t="s">
        <v>155</v>
      </c>
      <c r="C16" s="87" t="s">
        <v>133</v>
      </c>
      <c r="D16" s="150" t="s">
        <v>93</v>
      </c>
      <c r="E16" s="136"/>
      <c r="F16" s="139"/>
      <c r="G16" s="88" t="s">
        <v>132</v>
      </c>
      <c r="H16" s="88" t="s">
        <v>132</v>
      </c>
      <c r="I16" s="88" t="s">
        <v>132</v>
      </c>
      <c r="J16" s="88" t="s">
        <v>132</v>
      </c>
      <c r="K16" s="88" t="s">
        <v>132</v>
      </c>
      <c r="L16" s="88" t="s">
        <v>132</v>
      </c>
      <c r="M16" s="88" t="s">
        <v>132</v>
      </c>
      <c r="N16" s="88" t="s">
        <v>132</v>
      </c>
      <c r="O16" s="139"/>
      <c r="P16" s="88" t="s">
        <v>132</v>
      </c>
      <c r="Q16" s="88" t="s">
        <v>132</v>
      </c>
      <c r="R16" s="88" t="s">
        <v>132</v>
      </c>
      <c r="S16" s="88" t="s">
        <v>132</v>
      </c>
      <c r="T16" s="88" t="s">
        <v>132</v>
      </c>
      <c r="U16" s="88" t="s">
        <v>132</v>
      </c>
      <c r="V16" s="88" t="s">
        <v>132</v>
      </c>
      <c r="W16" s="88" t="s">
        <v>132</v>
      </c>
      <c r="X16" s="88" t="s">
        <v>132</v>
      </c>
      <c r="Y16" s="88" t="s">
        <v>132</v>
      </c>
      <c r="Z16" s="88" t="s">
        <v>132</v>
      </c>
      <c r="AA16" s="138"/>
    </row>
    <row r="17" spans="1:27" s="140" customFormat="1" ht="11.25" customHeight="1">
      <c r="A17" s="137">
        <v>3</v>
      </c>
      <c r="B17" s="87" t="s">
        <v>220</v>
      </c>
      <c r="C17" s="87" t="s">
        <v>134</v>
      </c>
      <c r="D17" s="150" t="s">
        <v>93</v>
      </c>
      <c r="E17" s="136"/>
      <c r="F17" s="139"/>
      <c r="G17" s="88">
        <f>IF('3c_PC'!G14="-","-",'3c_PC'!G64)</f>
        <v>6.5567588596821027</v>
      </c>
      <c r="H17" s="88">
        <f>IF('3c_PC'!H14="-","-",'3c_PC'!H64)</f>
        <v>6.5567588596821027</v>
      </c>
      <c r="I17" s="88">
        <f>IF('3c_PC'!I14="-","-",'3c_PC'!I64)</f>
        <v>6.6197359495950758</v>
      </c>
      <c r="J17" s="88">
        <f>IF('3c_PC'!J14="-","-",'3c_PC'!J64)</f>
        <v>6.6197359495950758</v>
      </c>
      <c r="K17" s="88">
        <f>IF('3c_PC'!K14="-","-",'3c_PC'!K64)</f>
        <v>6.6995028867368616</v>
      </c>
      <c r="L17" s="88">
        <f>IF('3c_PC'!L14="-","-",'3c_PC'!L64)</f>
        <v>6.6995028867368616</v>
      </c>
      <c r="M17" s="88">
        <f>IF('3c_PC'!M14="-","-",'3c_PC'!M64)</f>
        <v>7.1131218301273513</v>
      </c>
      <c r="N17" s="88">
        <f>IF('3c_PC'!N14="-","-",'3c_PC'!N64)</f>
        <v>7.1131218301273513</v>
      </c>
      <c r="O17" s="139"/>
      <c r="P17" s="88">
        <f>'3c_PC'!P64</f>
        <v>7.1131218301273513</v>
      </c>
      <c r="Q17" s="88">
        <f>'3c_PC'!Q64</f>
        <v>7.2804579515147188</v>
      </c>
      <c r="R17" s="88">
        <f>'3c_PC'!R64</f>
        <v>7.1935840895118579</v>
      </c>
      <c r="S17" s="88">
        <f>'3c_PC'!S64</f>
        <v>7.3593999937099728</v>
      </c>
      <c r="T17" s="88">
        <f>'3c_PC'!T64</f>
        <v>7.0492243060839304</v>
      </c>
      <c r="U17" s="88" t="str">
        <f>'3c_PC'!U64</f>
        <v>-</v>
      </c>
      <c r="V17" s="88" t="str">
        <f>'3c_PC'!V64</f>
        <v>-</v>
      </c>
      <c r="W17" s="88" t="str">
        <f>'3c_PC'!W64</f>
        <v>-</v>
      </c>
      <c r="X17" s="88" t="str">
        <f>'3c_PC'!X64</f>
        <v>-</v>
      </c>
      <c r="Y17" s="88" t="str">
        <f>'3c_PC'!Y64</f>
        <v>-</v>
      </c>
      <c r="Z17" s="88" t="str">
        <f>'3c_PC'!Z64</f>
        <v>-</v>
      </c>
      <c r="AA17" s="138"/>
    </row>
    <row r="18" spans="1:27" s="140" customFormat="1" ht="11.25" customHeight="1">
      <c r="A18" s="137">
        <v>4</v>
      </c>
      <c r="B18" s="87" t="s">
        <v>221</v>
      </c>
      <c r="C18" s="87" t="s">
        <v>135</v>
      </c>
      <c r="D18" s="150" t="s">
        <v>93</v>
      </c>
      <c r="E18" s="136"/>
      <c r="F18" s="139"/>
      <c r="G18" s="88" t="s">
        <v>132</v>
      </c>
      <c r="H18" s="88" t="s">
        <v>132</v>
      </c>
      <c r="I18" s="88" t="s">
        <v>132</v>
      </c>
      <c r="J18" s="88" t="s">
        <v>132</v>
      </c>
      <c r="K18" s="88" t="s">
        <v>132</v>
      </c>
      <c r="L18" s="88" t="s">
        <v>132</v>
      </c>
      <c r="M18" s="88" t="s">
        <v>132</v>
      </c>
      <c r="N18" s="88" t="s">
        <v>132</v>
      </c>
      <c r="O18" s="139"/>
      <c r="P18" s="88" t="s">
        <v>132</v>
      </c>
      <c r="Q18" s="88" t="s">
        <v>132</v>
      </c>
      <c r="R18" s="88" t="s">
        <v>132</v>
      </c>
      <c r="S18" s="88" t="s">
        <v>132</v>
      </c>
      <c r="T18" s="88" t="s">
        <v>132</v>
      </c>
      <c r="U18" s="88" t="s">
        <v>132</v>
      </c>
      <c r="V18" s="88" t="s">
        <v>132</v>
      </c>
      <c r="W18" s="88" t="s">
        <v>132</v>
      </c>
      <c r="X18" s="88" t="s">
        <v>132</v>
      </c>
      <c r="Y18" s="88" t="s">
        <v>132</v>
      </c>
      <c r="Z18" s="88" t="s">
        <v>132</v>
      </c>
      <c r="AA18" s="138"/>
    </row>
    <row r="19" spans="1:27" s="140" customFormat="1" ht="11.25" customHeight="1">
      <c r="A19" s="137">
        <v>5</v>
      </c>
      <c r="B19" s="87" t="s">
        <v>168</v>
      </c>
      <c r="C19" s="87" t="s">
        <v>136</v>
      </c>
      <c r="D19" s="150" t="s">
        <v>93</v>
      </c>
      <c r="E19" s="136"/>
      <c r="F19" s="139"/>
      <c r="G19" s="88">
        <f>IF('3f_CPIH'!C$16="-","-",'3g_OC_'!$E$11*('3f_CPIH'!C$16/'3f_CPIH'!$G$16))</f>
        <v>63.482931017612529</v>
      </c>
      <c r="H19" s="88">
        <f>IF('3f_CPIH'!D$16="-","-",'3g_OC_'!$E$11*('3f_CPIH'!D$16/'3f_CPIH'!$G$16))</f>
        <v>63.61002397260274</v>
      </c>
      <c r="I19" s="88">
        <f>IF('3f_CPIH'!E$16="-","-",'3g_OC_'!$E$11*('3f_CPIH'!E$16/'3f_CPIH'!$G$16))</f>
        <v>63.800663405088073</v>
      </c>
      <c r="J19" s="88">
        <f>IF('3f_CPIH'!F$16="-","-",'3g_OC_'!$E$11*('3f_CPIH'!F$16/'3f_CPIH'!$G$16))</f>
        <v>64.181942270058713</v>
      </c>
      <c r="K19" s="88">
        <f>IF('3f_CPIH'!G$16="-","-",'3g_OC_'!$E$11*('3f_CPIH'!G$16/'3f_CPIH'!$G$16))</f>
        <v>64.944500000000005</v>
      </c>
      <c r="L19" s="88">
        <f>IF('3f_CPIH'!H$16="-","-",'3g_OC_'!$E$11*('3f_CPIH'!H$16/'3f_CPIH'!$G$16))</f>
        <v>65.770604207436406</v>
      </c>
      <c r="M19" s="88">
        <f>IF('3f_CPIH'!I$16="-","-",'3g_OC_'!$E$11*('3f_CPIH'!I$16/'3f_CPIH'!$G$16))</f>
        <v>66.723801369863011</v>
      </c>
      <c r="N19" s="88">
        <f>IF('3f_CPIH'!J$16="-","-",'3g_OC_'!$E$11*('3f_CPIH'!J$16/'3f_CPIH'!$G$16))</f>
        <v>67.295719667318991</v>
      </c>
      <c r="O19" s="139"/>
      <c r="P19" s="88">
        <f>IF('3f_CPIH'!L$16="-","-",'3g_OC_'!$E$11*('3f_CPIH'!L$16/'3f_CPIH'!$G$16))</f>
        <v>67.295719667318991</v>
      </c>
      <c r="Q19" s="88">
        <f>IF('3f_CPIH'!M$16="-","-",'3g_OC_'!$E$11*('3f_CPIH'!M$16/'3f_CPIH'!$G$16))</f>
        <v>68.058277397260284</v>
      </c>
      <c r="R19" s="88">
        <f>IF('3f_CPIH'!N$16="-","-",'3g_OC_'!$E$11*('3f_CPIH'!N$16/'3f_CPIH'!$G$16))</f>
        <v>68.566649217221141</v>
      </c>
      <c r="S19" s="88">
        <f>IF('3f_CPIH'!O$16="-","-",'3g_OC_'!$E$11*('3f_CPIH'!O$16/'3f_CPIH'!$G$16))</f>
        <v>68.947928082191794</v>
      </c>
      <c r="T19" s="88">
        <f>IF('3f_CPIH'!P$16="-","-",'3g_OC_'!$E$11*('3f_CPIH'!P$16/'3f_CPIH'!$G$16))</f>
        <v>69.138567514677106</v>
      </c>
      <c r="U19" s="88" t="str">
        <f>IF('3f_CPIH'!Q$16="-","-",'3g_OC_'!$E$11*('3f_CPIH'!Q$16/'3f_CPIH'!$G$16))</f>
        <v>-</v>
      </c>
      <c r="V19" s="88" t="str">
        <f>IF('3f_CPIH'!R$16="-","-",'3g_OC_'!$E$11*('3f_CPIH'!R$16/'3f_CPIH'!$G$16))</f>
        <v>-</v>
      </c>
      <c r="W19" s="88" t="str">
        <f>IF('3f_CPIH'!S$16="-","-",'3g_OC_'!$E$11*('3f_CPIH'!S$16/'3f_CPIH'!$G$16))</f>
        <v>-</v>
      </c>
      <c r="X19" s="88" t="str">
        <f>IF('3f_CPIH'!T$16="-","-",'3g_OC_'!$E$11*('3f_CPIH'!T$16/'3f_CPIH'!$G$16))</f>
        <v>-</v>
      </c>
      <c r="Y19" s="88" t="str">
        <f>IF('3f_CPIH'!U$16="-","-",'3g_OC_'!$E$11*('3f_CPIH'!U$16/'3f_CPIH'!$G$16))</f>
        <v>-</v>
      </c>
      <c r="Z19" s="88" t="str">
        <f>IF('3f_CPIH'!V$16="-","-",'3g_OC_'!$E$11*('3f_CPIH'!V$16/'3f_CPIH'!$G$16))</f>
        <v>-</v>
      </c>
      <c r="AA19" s="138"/>
    </row>
    <row r="20" spans="1:27" s="140" customFormat="1" ht="11.25" customHeight="1">
      <c r="A20" s="137">
        <v>6</v>
      </c>
      <c r="B20" s="87" t="s">
        <v>168</v>
      </c>
      <c r="C20" s="87" t="s">
        <v>137</v>
      </c>
      <c r="D20" s="150" t="s">
        <v>93</v>
      </c>
      <c r="E20" s="136"/>
      <c r="F20" s="139"/>
      <c r="G20" s="88" t="s">
        <v>132</v>
      </c>
      <c r="H20" s="88" t="s">
        <v>132</v>
      </c>
      <c r="I20" s="88" t="s">
        <v>132</v>
      </c>
      <c r="J20" s="88" t="s">
        <v>132</v>
      </c>
      <c r="K20" s="88">
        <f>IF('3h_SMNCC'!F$38="-","-",'3h_SMNCC'!F$38)</f>
        <v>0</v>
      </c>
      <c r="L20" s="88">
        <f>IF('3h_SMNCC'!G$38="-","-",'3h_SMNCC'!G$38)</f>
        <v>-0.1023945869506754</v>
      </c>
      <c r="M20" s="88">
        <f>IF('3h_SMNCC'!H$38="-","-",'3h_SMNCC'!H$38)</f>
        <v>1.310776222511721</v>
      </c>
      <c r="N20" s="88">
        <f>IF('3h_SMNCC'!I$38="-","-",'3h_SMNCC'!I$38)</f>
        <v>1.356066529023727</v>
      </c>
      <c r="O20" s="139"/>
      <c r="P20" s="88">
        <f>IF('3h_SMNCC'!K$38="-","-",'3h_SMNCC'!K$38)</f>
        <v>1.356066529023727</v>
      </c>
      <c r="Q20" s="88">
        <f>IF('3h_SMNCC'!L$38="-","-",'3h_SMNCC'!L$38)</f>
        <v>2.7190896886881828</v>
      </c>
      <c r="R20" s="88">
        <f>IF('3h_SMNCC'!M$38="-","-",'3h_SMNCC'!M$38)</f>
        <v>2.5445731212335492</v>
      </c>
      <c r="S20" s="88">
        <f>IF('3h_SMNCC'!N$38="-","-",'3h_SMNCC'!N$38)</f>
        <v>3.7238675166956514</v>
      </c>
      <c r="T20" s="88">
        <f>IF('3h_SMNCC'!O$38="-","-",'3h_SMNCC'!O$38)</f>
        <v>3.2317970151566944</v>
      </c>
      <c r="U20" s="88" t="str">
        <f>IF('3h_SMNCC'!P$38="-","-",'3h_SMNCC'!P$38)</f>
        <v>-</v>
      </c>
      <c r="V20" s="88" t="str">
        <f>IF('3h_SMNCC'!Q$38="-","-",'3h_SMNCC'!Q$38)</f>
        <v>-</v>
      </c>
      <c r="W20" s="88" t="str">
        <f>IF('3h_SMNCC'!R$38="-","-",'3h_SMNCC'!R$38)</f>
        <v>-</v>
      </c>
      <c r="X20" s="88" t="str">
        <f>IF('3h_SMNCC'!S$38="-","-",'3h_SMNCC'!S$38)</f>
        <v>-</v>
      </c>
      <c r="Y20" s="88" t="str">
        <f>IF('3h_SMNCC'!T$38="-","-",'3h_SMNCC'!T$38)</f>
        <v>-</v>
      </c>
      <c r="Z20" s="88" t="str">
        <f>IF('3h_SMNCC'!U$38="-","-",'3h_SMNCC'!U$38)</f>
        <v>-</v>
      </c>
      <c r="AA20" s="138"/>
    </row>
    <row r="21" spans="1:27" s="140" customFormat="1" ht="11.25" customHeight="1">
      <c r="A21" s="137">
        <v>7</v>
      </c>
      <c r="B21" s="87" t="s">
        <v>168</v>
      </c>
      <c r="C21" s="87" t="s">
        <v>124</v>
      </c>
      <c r="D21" s="150" t="s">
        <v>93</v>
      </c>
      <c r="E21" s="136"/>
      <c r="F21" s="139"/>
      <c r="G21" s="88">
        <f>IF('3f_CPIH'!C$16="-","-",'3i_PPM'!$G$11*('3f_CPIH'!C$16/'3f_CPIH'!$G$16))</f>
        <v>38.769117710371823</v>
      </c>
      <c r="H21" s="88">
        <f>IF('3f_CPIH'!D$16="-","-",'3i_PPM'!$G$11*('3f_CPIH'!D$16/'3f_CPIH'!$G$16))</f>
        <v>38.846733561643838</v>
      </c>
      <c r="I21" s="88">
        <f>IF('3f_CPIH'!E$16="-","-",'3i_PPM'!$G$11*('3f_CPIH'!E$16/'3f_CPIH'!$G$16))</f>
        <v>38.963157338551866</v>
      </c>
      <c r="J21" s="88">
        <f>IF('3f_CPIH'!F$16="-","-",'3i_PPM'!$G$11*('3f_CPIH'!F$16/'3f_CPIH'!$G$16))</f>
        <v>39.19600489236791</v>
      </c>
      <c r="K21" s="88">
        <f>IF('3f_CPIH'!G$16="-","-",'3i_PPM'!$G$11*('3f_CPIH'!G$16/'3f_CPIH'!$G$16))</f>
        <v>39.661700000000003</v>
      </c>
      <c r="L21" s="88">
        <f>IF('3f_CPIH'!H$16="-","-",'3i_PPM'!$G$11*('3f_CPIH'!H$16/'3f_CPIH'!$G$16))</f>
        <v>40.166203033268111</v>
      </c>
      <c r="M21" s="88">
        <f>IF('3f_CPIH'!I$16="-","-",'3i_PPM'!$G$11*('3f_CPIH'!I$16/'3f_CPIH'!$G$16))</f>
        <v>40.748321917808219</v>
      </c>
      <c r="N21" s="88">
        <f>IF('3f_CPIH'!J$16="-","-",'3i_PPM'!$G$11*('3f_CPIH'!J$16/'3f_CPIH'!$G$16))</f>
        <v>41.097593248532299</v>
      </c>
      <c r="O21" s="139"/>
      <c r="P21" s="88">
        <f>IF('3f_CPIH'!L$16="-","-",'3i_PPM'!$G$11*('3f_CPIH'!L$16/'3f_CPIH'!$G$16))</f>
        <v>41.097593248532299</v>
      </c>
      <c r="Q21" s="88">
        <f>IF('3f_CPIH'!M$16="-","-",'3i_PPM'!$G$11*('3f_CPIH'!M$16/'3f_CPIH'!$G$16))</f>
        <v>41.563288356164385</v>
      </c>
      <c r="R21" s="88">
        <f>IF('3f_CPIH'!N$16="-","-",'3i_PPM'!$G$11*('3f_CPIH'!N$16/'3f_CPIH'!$G$16))</f>
        <v>41.87375176125245</v>
      </c>
      <c r="S21" s="88">
        <f>IF('3f_CPIH'!O$16="-","-",'3i_PPM'!$G$11*('3f_CPIH'!O$16/'3f_CPIH'!$G$16))</f>
        <v>42.1065993150685</v>
      </c>
      <c r="T21" s="88">
        <f>IF('3f_CPIH'!P$16="-","-",'3i_PPM'!$G$11*('3f_CPIH'!P$16/'3f_CPIH'!$G$16))</f>
        <v>42.223023091976515</v>
      </c>
      <c r="U21" s="88" t="str">
        <f>IF('3f_CPIH'!Q$16="-","-",'3i_PPM'!$G$11*('3f_CPIH'!Q$16/'3f_CPIH'!$G$16))</f>
        <v>-</v>
      </c>
      <c r="V21" s="88" t="str">
        <f>IF('3f_CPIH'!R$16="-","-",'3i_PPM'!$G$11*('3f_CPIH'!R$16/'3f_CPIH'!$G$16))</f>
        <v>-</v>
      </c>
      <c r="W21" s="88" t="str">
        <f>IF('3f_CPIH'!S$16="-","-",'3i_PPM'!$G$11*('3f_CPIH'!S$16/'3f_CPIH'!$G$16))</f>
        <v>-</v>
      </c>
      <c r="X21" s="88" t="str">
        <f>IF('3f_CPIH'!T$16="-","-",'3i_PPM'!$G$11*('3f_CPIH'!T$16/'3f_CPIH'!$G$16))</f>
        <v>-</v>
      </c>
      <c r="Y21" s="88" t="str">
        <f>IF('3f_CPIH'!U$16="-","-",'3i_PPM'!$G$11*('3f_CPIH'!U$16/'3f_CPIH'!$G$16))</f>
        <v>-</v>
      </c>
      <c r="Z21" s="88" t="str">
        <f>IF('3f_CPIH'!V$16="-","-",'3i_PPM'!$G$11*('3f_CPIH'!V$16/'3f_CPIH'!$G$16))</f>
        <v>-</v>
      </c>
      <c r="AA21" s="138"/>
    </row>
    <row r="22" spans="1:27" s="140" customFormat="1" ht="11.25">
      <c r="A22" s="137">
        <v>9</v>
      </c>
      <c r="B22" s="87" t="s">
        <v>138</v>
      </c>
      <c r="C22" s="87" t="s">
        <v>222</v>
      </c>
      <c r="D22" s="150" t="s">
        <v>93</v>
      </c>
      <c r="E22" s="136"/>
      <c r="F22" s="139"/>
      <c r="G22" s="88">
        <f>IF(G17="-","-",SUM(G15:G21)*'3j_EBIT'!$E$11)</f>
        <v>2.1074089853579236</v>
      </c>
      <c r="H22" s="88">
        <f>IF(H17="-","-",SUM(H15:H21)*'3j_EBIT'!$E$11)</f>
        <v>2.1113737855176109</v>
      </c>
      <c r="I22" s="88">
        <f>IF(I17="-","-",SUM(I15:I21)*'3j_EBIT'!$E$11)</f>
        <v>2.1185407260345759</v>
      </c>
      <c r="J22" s="88">
        <f>IF(J17="-","-",SUM(J15:J21)*'3j_EBIT'!$E$11)</f>
        <v>2.1304351265136363</v>
      </c>
      <c r="K22" s="88">
        <f>IF(K17="-","-",SUM(K15:K21)*'3j_EBIT'!$E$11)</f>
        <v>2.1557688535103194</v>
      </c>
      <c r="L22" s="88">
        <f>IF(L17="-","-",SUM(L15:L21)*'3j_EBIT'!$E$11)</f>
        <v>2.179556876188224</v>
      </c>
      <c r="M22" s="88">
        <f>IF(M17="-","-",SUM(M15:M21)*'3j_EBIT'!$E$11)</f>
        <v>2.24467414131913</v>
      </c>
      <c r="N22" s="88">
        <f>IF(N17="-","-",SUM(N15:N21)*'3j_EBIT'!$E$11)</f>
        <v>2.2633929246942457</v>
      </c>
      <c r="O22" s="139"/>
      <c r="P22" s="88">
        <f>IF(P17="-","-",SUM(P15:P21)*'3j_EBIT'!$E$11)</f>
        <v>2.2633929246942457</v>
      </c>
      <c r="Q22" s="88">
        <f>IF(Q17="-","-",SUM(Q15:Q21)*'3j_EBIT'!$E$11)</f>
        <v>2.3168217242077791</v>
      </c>
      <c r="R22" s="88">
        <f>IF(R17="-","-",SUM(R15:R21)*'3j_EBIT'!$E$11)</f>
        <v>2.3276183150087935</v>
      </c>
      <c r="S22" s="88">
        <f>IF(S17="-","-",SUM(S15:S21)*'3j_EBIT'!$E$11)</f>
        <v>2.3655648117716734</v>
      </c>
      <c r="T22" s="88">
        <f>IF(T17="-","-",SUM(T15:T21)*'3j_EBIT'!$E$11)</f>
        <v>2.3559741078194558</v>
      </c>
      <c r="U22" s="88" t="str">
        <f>IF(U17="-","-",SUM(U15:U21)*'3j_EBIT'!$E$11)</f>
        <v>-</v>
      </c>
      <c r="V22" s="88" t="str">
        <f>IF(V17="-","-",SUM(V15:V21)*'3j_EBIT'!$E$11)</f>
        <v>-</v>
      </c>
      <c r="W22" s="88" t="str">
        <f>IF(W17="-","-",SUM(W15:W21)*'3j_EBIT'!$E$11)</f>
        <v>-</v>
      </c>
      <c r="X22" s="88" t="str">
        <f>IF(X17="-","-",SUM(X15:X21)*'3j_EBIT'!$E$11)</f>
        <v>-</v>
      </c>
      <c r="Y22" s="88" t="str">
        <f>IF(Y17="-","-",SUM(Y15:Y21)*'3j_EBIT'!$E$11)</f>
        <v>-</v>
      </c>
      <c r="Z22" s="88" t="str">
        <f>IF(Z17="-","-",SUM(Z15:Z21)*'3j_EBIT'!$E$11)</f>
        <v>-</v>
      </c>
      <c r="AA22" s="138"/>
    </row>
    <row r="23" spans="1:27" s="140" customFormat="1" ht="11.25">
      <c r="A23" s="137">
        <v>10</v>
      </c>
      <c r="B23" s="87" t="s">
        <v>223</v>
      </c>
      <c r="C23" s="151" t="s">
        <v>224</v>
      </c>
      <c r="D23" s="150" t="s">
        <v>93</v>
      </c>
      <c r="E23" s="136"/>
      <c r="F23" s="139"/>
      <c r="G23" s="88">
        <f>IF(G19="-","-",SUM(G15:G17,G19:G22)*'3k_HAP'!$E$12)</f>
        <v>1.6239243268456498</v>
      </c>
      <c r="H23" s="88">
        <f>IF(H19="-","-",SUM(H15:H17,H19:H22)*'3k_HAP'!$E$12)</f>
        <v>1.6269795171172732</v>
      </c>
      <c r="I23" s="88">
        <f>IF(I19="-","-",SUM(I15:I17,I19:I22)*'3k_HAP'!$E$12)</f>
        <v>1.6325022083155263</v>
      </c>
      <c r="J23" s="88">
        <f>IF(J19="-","-",SUM(J15:J17,J19:J22)*'3k_HAP'!$E$12)</f>
        <v>1.6416677791303957</v>
      </c>
      <c r="K23" s="88">
        <f>IF(K19="-","-",SUM(K15:K17,K19:K22)*'3k_HAP'!$E$12)</f>
        <v>1.6611894077489591</v>
      </c>
      <c r="L23" s="88">
        <f>IF(L19="-","-",SUM(L15:L17,L19:L22)*'3k_HAP'!$E$12)</f>
        <v>1.6795199496525963</v>
      </c>
      <c r="M23" s="88">
        <f>IF(M19="-","-",SUM(M15:M17,M19:M22)*'3k_HAP'!$E$12)</f>
        <v>1.7296979225465365</v>
      </c>
      <c r="N23" s="88">
        <f>IF(N19="-","-",SUM(N15:N17,N19:N22)*'3k_HAP'!$E$12)</f>
        <v>1.7441222169777579</v>
      </c>
      <c r="O23" s="139"/>
      <c r="P23" s="88">
        <f>IF(P19="-","-",SUM(P15:P17,P19:P22)*'3k_HAP'!$E$12)</f>
        <v>1.7441222169777579</v>
      </c>
      <c r="Q23" s="88">
        <f>IF(Q19="-","-",SUM(Q15:Q17,Q19:Q22)*'3k_HAP'!$E$12)</f>
        <v>1.7852933080602276</v>
      </c>
      <c r="R23" s="88">
        <f>IF(R19="-","-",SUM(R15:R17,R19:R22)*'3k_HAP'!$E$12)</f>
        <v>1.7936129301983992</v>
      </c>
      <c r="S23" s="88">
        <f>IF(S19="-","-",SUM(S15:S17,S19:S22)*'3k_HAP'!$E$12)</f>
        <v>1.8228536896522858</v>
      </c>
      <c r="T23" s="88">
        <f>IF(T19="-","-",SUM(T15:T17,T19:T22)*'3k_HAP'!$E$12)</f>
        <v>1.8154632981488843</v>
      </c>
      <c r="U23" s="88" t="str">
        <f>IF(U19="-","-",SUM(U15:U17,U19:U22)*'3k_HAP'!$E$12)</f>
        <v>-</v>
      </c>
      <c r="V23" s="88" t="str">
        <f>IF(V19="-","-",SUM(V15:V17,V19:V22)*'3k_HAP'!$E$12)</f>
        <v>-</v>
      </c>
      <c r="W23" s="88" t="str">
        <f>IF(W19="-","-",SUM(W15:W17,W19:W22)*'3k_HAP'!$E$12)</f>
        <v>-</v>
      </c>
      <c r="X23" s="88" t="str">
        <f>IF(X19="-","-",SUM(X15:X17,X19:X22)*'3k_HAP'!$E$12)</f>
        <v>-</v>
      </c>
      <c r="Y23" s="88" t="str">
        <f>IF(Y19="-","-",SUM(Y15:Y17,Y19:Y22)*'3k_HAP'!$E$12)</f>
        <v>-</v>
      </c>
      <c r="Z23" s="88" t="str">
        <f>IF(Z19="-","-",SUM(Z15:Z17,Z19:Z22)*'3k_HAP'!$E$12)</f>
        <v>-</v>
      </c>
      <c r="AA23" s="138"/>
    </row>
    <row r="24" spans="1:27" s="140" customFormat="1" ht="11.25" customHeight="1">
      <c r="A24" s="137">
        <v>11</v>
      </c>
      <c r="B24" s="87" t="s">
        <v>225</v>
      </c>
      <c r="C24" s="87" t="str">
        <f>B24&amp;"_"&amp;D24</f>
        <v>Total_Eastern</v>
      </c>
      <c r="D24" s="150" t="s">
        <v>93</v>
      </c>
      <c r="E24" s="136"/>
      <c r="F24" s="139"/>
      <c r="G24" s="88">
        <f t="shared" ref="G24:N24" si="0">IF(G19="-","-",SUM(G15:G23))</f>
        <v>112.54014089987002</v>
      </c>
      <c r="H24" s="88">
        <f t="shared" si="0"/>
        <v>112.75186969656357</v>
      </c>
      <c r="I24" s="88">
        <f t="shared" si="0"/>
        <v>113.13459962758513</v>
      </c>
      <c r="J24" s="88">
        <f t="shared" si="0"/>
        <v>113.76978601766574</v>
      </c>
      <c r="K24" s="88">
        <f t="shared" si="0"/>
        <v>115.12266114799615</v>
      </c>
      <c r="L24" s="88">
        <f t="shared" si="0"/>
        <v>116.39299236633154</v>
      </c>
      <c r="M24" s="88">
        <f t="shared" si="0"/>
        <v>119.87039340417597</v>
      </c>
      <c r="N24" s="88">
        <f t="shared" si="0"/>
        <v>120.87001641667436</v>
      </c>
      <c r="O24" s="139"/>
      <c r="P24" s="88">
        <f t="shared" ref="P24:Z24" si="1">IF(P19="-","-",SUM(P15:P23))</f>
        <v>120.87001641667436</v>
      </c>
      <c r="Q24" s="88">
        <f t="shared" si="1"/>
        <v>123.7232284258956</v>
      </c>
      <c r="R24" s="88">
        <f t="shared" si="1"/>
        <v>124.29978943442619</v>
      </c>
      <c r="S24" s="88">
        <f t="shared" si="1"/>
        <v>126.32621340908989</v>
      </c>
      <c r="T24" s="88">
        <f t="shared" si="1"/>
        <v>125.81404933386258</v>
      </c>
      <c r="U24" s="88" t="str">
        <f t="shared" si="1"/>
        <v>-</v>
      </c>
      <c r="V24" s="88" t="str">
        <f t="shared" si="1"/>
        <v>-</v>
      </c>
      <c r="W24" s="88" t="str">
        <f t="shared" si="1"/>
        <v>-</v>
      </c>
      <c r="X24" s="88" t="str">
        <f t="shared" si="1"/>
        <v>-</v>
      </c>
      <c r="Y24" s="88" t="str">
        <f t="shared" si="1"/>
        <v>-</v>
      </c>
      <c r="Z24" s="88" t="str">
        <f t="shared" si="1"/>
        <v>-</v>
      </c>
      <c r="AA24" s="138"/>
    </row>
    <row r="25" spans="1:27" s="140" customFormat="1" ht="11.25" customHeight="1">
      <c r="A25" s="137">
        <v>1</v>
      </c>
      <c r="B25" s="152" t="s">
        <v>155</v>
      </c>
      <c r="C25" s="152" t="s">
        <v>131</v>
      </c>
      <c r="D25" s="153" t="s">
        <v>94</v>
      </c>
      <c r="E25" s="154"/>
      <c r="F25" s="139"/>
      <c r="G25" s="155" t="s">
        <v>132</v>
      </c>
      <c r="H25" s="155" t="s">
        <v>132</v>
      </c>
      <c r="I25" s="155" t="s">
        <v>132</v>
      </c>
      <c r="J25" s="155" t="s">
        <v>132</v>
      </c>
      <c r="K25" s="155" t="s">
        <v>132</v>
      </c>
      <c r="L25" s="155" t="s">
        <v>132</v>
      </c>
      <c r="M25" s="155" t="s">
        <v>132</v>
      </c>
      <c r="N25" s="155" t="s">
        <v>132</v>
      </c>
      <c r="O25" s="139"/>
      <c r="P25" s="155" t="s">
        <v>132</v>
      </c>
      <c r="Q25" s="155" t="s">
        <v>132</v>
      </c>
      <c r="R25" s="155" t="s">
        <v>132</v>
      </c>
      <c r="S25" s="155" t="s">
        <v>132</v>
      </c>
      <c r="T25" s="155" t="s">
        <v>132</v>
      </c>
      <c r="U25" s="155" t="s">
        <v>132</v>
      </c>
      <c r="V25" s="155" t="s">
        <v>132</v>
      </c>
      <c r="W25" s="155" t="s">
        <v>132</v>
      </c>
      <c r="X25" s="155" t="s">
        <v>132</v>
      </c>
      <c r="Y25" s="155" t="s">
        <v>132</v>
      </c>
      <c r="Z25" s="155" t="s">
        <v>132</v>
      </c>
      <c r="AA25" s="138"/>
    </row>
    <row r="26" spans="1:27" s="140" customFormat="1" ht="11.25" customHeight="1">
      <c r="A26" s="137">
        <v>2</v>
      </c>
      <c r="B26" s="152" t="s">
        <v>155</v>
      </c>
      <c r="C26" s="152" t="s">
        <v>133</v>
      </c>
      <c r="D26" s="153" t="s">
        <v>94</v>
      </c>
      <c r="E26" s="154"/>
      <c r="F26" s="139"/>
      <c r="G26" s="155" t="s">
        <v>132</v>
      </c>
      <c r="H26" s="155" t="s">
        <v>132</v>
      </c>
      <c r="I26" s="155" t="s">
        <v>132</v>
      </c>
      <c r="J26" s="155" t="s">
        <v>132</v>
      </c>
      <c r="K26" s="155" t="s">
        <v>132</v>
      </c>
      <c r="L26" s="155" t="s">
        <v>132</v>
      </c>
      <c r="M26" s="155" t="s">
        <v>132</v>
      </c>
      <c r="N26" s="155" t="s">
        <v>132</v>
      </c>
      <c r="O26" s="139"/>
      <c r="P26" s="155" t="s">
        <v>132</v>
      </c>
      <c r="Q26" s="155" t="s">
        <v>132</v>
      </c>
      <c r="R26" s="155" t="s">
        <v>132</v>
      </c>
      <c r="S26" s="155" t="s">
        <v>132</v>
      </c>
      <c r="T26" s="155" t="s">
        <v>132</v>
      </c>
      <c r="U26" s="155" t="s">
        <v>132</v>
      </c>
      <c r="V26" s="155" t="s">
        <v>132</v>
      </c>
      <c r="W26" s="155" t="s">
        <v>132</v>
      </c>
      <c r="X26" s="155" t="s">
        <v>132</v>
      </c>
      <c r="Y26" s="155" t="s">
        <v>132</v>
      </c>
      <c r="Z26" s="155" t="s">
        <v>132</v>
      </c>
      <c r="AA26" s="138"/>
    </row>
    <row r="27" spans="1:27" s="140" customFormat="1" ht="12.5" customHeight="1">
      <c r="A27" s="137">
        <v>3</v>
      </c>
      <c r="B27" s="152" t="s">
        <v>220</v>
      </c>
      <c r="C27" s="152" t="s">
        <v>134</v>
      </c>
      <c r="D27" s="153" t="s">
        <v>94</v>
      </c>
      <c r="E27" s="154"/>
      <c r="F27" s="139"/>
      <c r="G27" s="155">
        <f>IF('3c_PC'!G14="-","-",'3c_PC'!G64)</f>
        <v>6.5567588596821027</v>
      </c>
      <c r="H27" s="155">
        <f>IF('3c_PC'!H14="-","-",'3c_PC'!H64)</f>
        <v>6.5567588596821027</v>
      </c>
      <c r="I27" s="155">
        <f>IF('3c_PC'!I14="-","-",'3c_PC'!I64)</f>
        <v>6.6197359495950758</v>
      </c>
      <c r="J27" s="155">
        <f>IF('3c_PC'!J14="-","-",'3c_PC'!J64)</f>
        <v>6.6197359495950758</v>
      </c>
      <c r="K27" s="155">
        <f>IF('3c_PC'!K14="-","-",'3c_PC'!K64)</f>
        <v>6.6995028867368616</v>
      </c>
      <c r="L27" s="155">
        <f>IF('3c_PC'!L14="-","-",'3c_PC'!L64)</f>
        <v>6.6995028867368616</v>
      </c>
      <c r="M27" s="155">
        <f>IF('3c_PC'!M14="-","-",'3c_PC'!M64)</f>
        <v>7.1131218301273513</v>
      </c>
      <c r="N27" s="155">
        <f>IF('3c_PC'!N14="-","-",'3c_PC'!N64)</f>
        <v>7.1131218301273513</v>
      </c>
      <c r="O27" s="139"/>
      <c r="P27" s="155">
        <f>'3c_PC'!P64</f>
        <v>7.1131218301273513</v>
      </c>
      <c r="Q27" s="155">
        <f>'3c_PC'!Q64</f>
        <v>7.2804579515147188</v>
      </c>
      <c r="R27" s="155">
        <f>'3c_PC'!R64</f>
        <v>7.1935840895118579</v>
      </c>
      <c r="S27" s="155">
        <f>'3c_PC'!S64</f>
        <v>7.3593999937099728</v>
      </c>
      <c r="T27" s="155">
        <f>'3c_PC'!T64</f>
        <v>7.0492243060839304</v>
      </c>
      <c r="U27" s="155" t="str">
        <f>'3c_PC'!U64</f>
        <v>-</v>
      </c>
      <c r="V27" s="155" t="str">
        <f>'3c_PC'!V64</f>
        <v>-</v>
      </c>
      <c r="W27" s="155" t="str">
        <f>'3c_PC'!W64</f>
        <v>-</v>
      </c>
      <c r="X27" s="155" t="str">
        <f>'3c_PC'!X64</f>
        <v>-</v>
      </c>
      <c r="Y27" s="155" t="str">
        <f>'3c_PC'!Y64</f>
        <v>-</v>
      </c>
      <c r="Z27" s="155" t="str">
        <f>'3c_PC'!Z64</f>
        <v>-</v>
      </c>
      <c r="AA27" s="138"/>
    </row>
    <row r="28" spans="1:27" s="140" customFormat="1" ht="11.25" customHeight="1">
      <c r="A28" s="137">
        <v>4</v>
      </c>
      <c r="B28" s="152" t="s">
        <v>221</v>
      </c>
      <c r="C28" s="152" t="s">
        <v>135</v>
      </c>
      <c r="D28" s="153" t="s">
        <v>94</v>
      </c>
      <c r="E28" s="154"/>
      <c r="F28" s="139"/>
      <c r="G28" s="155" t="s">
        <v>132</v>
      </c>
      <c r="H28" s="155" t="s">
        <v>132</v>
      </c>
      <c r="I28" s="155" t="s">
        <v>132</v>
      </c>
      <c r="J28" s="155" t="s">
        <v>132</v>
      </c>
      <c r="K28" s="155" t="s">
        <v>132</v>
      </c>
      <c r="L28" s="155" t="s">
        <v>132</v>
      </c>
      <c r="M28" s="155" t="s">
        <v>132</v>
      </c>
      <c r="N28" s="155" t="s">
        <v>132</v>
      </c>
      <c r="O28" s="139"/>
      <c r="P28" s="155" t="s">
        <v>132</v>
      </c>
      <c r="Q28" s="155" t="s">
        <v>132</v>
      </c>
      <c r="R28" s="155" t="s">
        <v>132</v>
      </c>
      <c r="S28" s="155" t="s">
        <v>132</v>
      </c>
      <c r="T28" s="155" t="s">
        <v>132</v>
      </c>
      <c r="U28" s="155" t="s">
        <v>132</v>
      </c>
      <c r="V28" s="155" t="s">
        <v>132</v>
      </c>
      <c r="W28" s="155" t="s">
        <v>132</v>
      </c>
      <c r="X28" s="155" t="s">
        <v>132</v>
      </c>
      <c r="Y28" s="155" t="s">
        <v>132</v>
      </c>
      <c r="Z28" s="155" t="s">
        <v>132</v>
      </c>
      <c r="AA28" s="138"/>
    </row>
    <row r="29" spans="1:27" s="140" customFormat="1" ht="11.25" customHeight="1">
      <c r="A29" s="137">
        <v>5</v>
      </c>
      <c r="B29" s="152" t="s">
        <v>168</v>
      </c>
      <c r="C29" s="152" t="s">
        <v>136</v>
      </c>
      <c r="D29" s="153" t="s">
        <v>94</v>
      </c>
      <c r="E29" s="154"/>
      <c r="F29" s="139"/>
      <c r="G29" s="155">
        <f>IF('3f_CPIH'!C$16="-","-",'3g_OC_'!$E$11*('3f_CPIH'!C$16/'3f_CPIH'!$G$16))</f>
        <v>63.482931017612529</v>
      </c>
      <c r="H29" s="155">
        <f>IF('3f_CPIH'!D$16="-","-",'3g_OC_'!$E$11*('3f_CPIH'!D$16/'3f_CPIH'!$G$16))</f>
        <v>63.61002397260274</v>
      </c>
      <c r="I29" s="155">
        <f>IF('3f_CPIH'!E$16="-","-",'3g_OC_'!$E$11*('3f_CPIH'!E$16/'3f_CPIH'!$G$16))</f>
        <v>63.800663405088073</v>
      </c>
      <c r="J29" s="155">
        <f>IF('3f_CPIH'!F$16="-","-",'3g_OC_'!$E$11*('3f_CPIH'!F$16/'3f_CPIH'!$G$16))</f>
        <v>64.181942270058713</v>
      </c>
      <c r="K29" s="155">
        <f>IF('3f_CPIH'!G$16="-","-",'3g_OC_'!$E$11*('3f_CPIH'!G$16/'3f_CPIH'!$G$16))</f>
        <v>64.944500000000005</v>
      </c>
      <c r="L29" s="155">
        <f>IF('3f_CPIH'!H$16="-","-",'3g_OC_'!$E$11*('3f_CPIH'!H$16/'3f_CPIH'!$G$16))</f>
        <v>65.770604207436406</v>
      </c>
      <c r="M29" s="155">
        <f>IF('3f_CPIH'!I$16="-","-",'3g_OC_'!$E$11*('3f_CPIH'!I$16/'3f_CPIH'!$G$16))</f>
        <v>66.723801369863011</v>
      </c>
      <c r="N29" s="155">
        <f>IF('3f_CPIH'!J$16="-","-",'3g_OC_'!$E$11*('3f_CPIH'!J$16/'3f_CPIH'!$G$16))</f>
        <v>67.295719667318991</v>
      </c>
      <c r="O29" s="139"/>
      <c r="P29" s="155">
        <f>IF('3f_CPIH'!L$16="-","-",'3g_OC_'!$E$11*('3f_CPIH'!L$16/'3f_CPIH'!$G$16))</f>
        <v>67.295719667318991</v>
      </c>
      <c r="Q29" s="155">
        <f>IF('3f_CPIH'!M$16="-","-",'3g_OC_'!$E$11*('3f_CPIH'!M$16/'3f_CPIH'!$G$16))</f>
        <v>68.058277397260284</v>
      </c>
      <c r="R29" s="155">
        <f>IF('3f_CPIH'!N$16="-","-",'3g_OC_'!$E$11*('3f_CPIH'!N$16/'3f_CPIH'!$G$16))</f>
        <v>68.566649217221141</v>
      </c>
      <c r="S29" s="155">
        <f>IF('3f_CPIH'!O$16="-","-",'3g_OC_'!$E$11*('3f_CPIH'!O$16/'3f_CPIH'!$G$16))</f>
        <v>68.947928082191794</v>
      </c>
      <c r="T29" s="155">
        <f>IF('3f_CPIH'!P$16="-","-",'3g_OC_'!$E$11*('3f_CPIH'!P$16/'3f_CPIH'!$G$16))</f>
        <v>69.138567514677106</v>
      </c>
      <c r="U29" s="155" t="str">
        <f>IF('3f_CPIH'!Q$16="-","-",'3g_OC_'!$E$11*('3f_CPIH'!Q$16/'3f_CPIH'!$G$16))</f>
        <v>-</v>
      </c>
      <c r="V29" s="155" t="str">
        <f>IF('3f_CPIH'!R$16="-","-",'3g_OC_'!$E$11*('3f_CPIH'!R$16/'3f_CPIH'!$G$16))</f>
        <v>-</v>
      </c>
      <c r="W29" s="155" t="str">
        <f>IF('3f_CPIH'!S$16="-","-",'3g_OC_'!$E$11*('3f_CPIH'!S$16/'3f_CPIH'!$G$16))</f>
        <v>-</v>
      </c>
      <c r="X29" s="155" t="str">
        <f>IF('3f_CPIH'!T$16="-","-",'3g_OC_'!$E$11*('3f_CPIH'!T$16/'3f_CPIH'!$G$16))</f>
        <v>-</v>
      </c>
      <c r="Y29" s="155" t="str">
        <f>IF('3f_CPIH'!U$16="-","-",'3g_OC_'!$E$11*('3f_CPIH'!U$16/'3f_CPIH'!$G$16))</f>
        <v>-</v>
      </c>
      <c r="Z29" s="155" t="str">
        <f>IF('3f_CPIH'!V$16="-","-",'3g_OC_'!$E$11*('3f_CPIH'!V$16/'3f_CPIH'!$G$16))</f>
        <v>-</v>
      </c>
      <c r="AA29" s="138"/>
    </row>
    <row r="30" spans="1:27" s="140" customFormat="1" ht="11.25" customHeight="1">
      <c r="A30" s="137">
        <v>6</v>
      </c>
      <c r="B30" s="152" t="s">
        <v>168</v>
      </c>
      <c r="C30" s="152" t="s">
        <v>137</v>
      </c>
      <c r="D30" s="153" t="s">
        <v>94</v>
      </c>
      <c r="E30" s="154"/>
      <c r="F30" s="139"/>
      <c r="G30" s="155" t="s">
        <v>132</v>
      </c>
      <c r="H30" s="155" t="s">
        <v>132</v>
      </c>
      <c r="I30" s="155" t="s">
        <v>132</v>
      </c>
      <c r="J30" s="155" t="s">
        <v>132</v>
      </c>
      <c r="K30" s="155">
        <f>IF('3h_SMNCC'!F$38="-","-",'3h_SMNCC'!F$38)</f>
        <v>0</v>
      </c>
      <c r="L30" s="155">
        <f>IF('3h_SMNCC'!G$38="-","-",'3h_SMNCC'!G$38)</f>
        <v>-0.1023945869506754</v>
      </c>
      <c r="M30" s="155">
        <f>IF('3h_SMNCC'!H$38="-","-",'3h_SMNCC'!H$38)</f>
        <v>1.310776222511721</v>
      </c>
      <c r="N30" s="155">
        <f>IF('3h_SMNCC'!I$38="-","-",'3h_SMNCC'!I$38)</f>
        <v>1.356066529023727</v>
      </c>
      <c r="O30" s="139"/>
      <c r="P30" s="155">
        <f>IF('3h_SMNCC'!K$38="-","-",'3h_SMNCC'!K$38)</f>
        <v>1.356066529023727</v>
      </c>
      <c r="Q30" s="155">
        <f>IF('3h_SMNCC'!L$38="-","-",'3h_SMNCC'!L$38)</f>
        <v>2.7190896886881828</v>
      </c>
      <c r="R30" s="155">
        <f>IF('3h_SMNCC'!M$38="-","-",'3h_SMNCC'!M$38)</f>
        <v>2.5445731212335492</v>
      </c>
      <c r="S30" s="155">
        <f>IF('3h_SMNCC'!N$38="-","-",'3h_SMNCC'!N$38)</f>
        <v>3.7238675166956514</v>
      </c>
      <c r="T30" s="155">
        <f>IF('3h_SMNCC'!O$38="-","-",'3h_SMNCC'!O$38)</f>
        <v>3.2317970151566944</v>
      </c>
      <c r="U30" s="155" t="str">
        <f>IF('3h_SMNCC'!P$38="-","-",'3h_SMNCC'!P$38)</f>
        <v>-</v>
      </c>
      <c r="V30" s="155" t="str">
        <f>IF('3h_SMNCC'!Q$38="-","-",'3h_SMNCC'!Q$38)</f>
        <v>-</v>
      </c>
      <c r="W30" s="155" t="str">
        <f>IF('3h_SMNCC'!R$38="-","-",'3h_SMNCC'!R$38)</f>
        <v>-</v>
      </c>
      <c r="X30" s="155" t="str">
        <f>IF('3h_SMNCC'!S$38="-","-",'3h_SMNCC'!S$38)</f>
        <v>-</v>
      </c>
      <c r="Y30" s="155" t="str">
        <f>IF('3h_SMNCC'!T$38="-","-",'3h_SMNCC'!T$38)</f>
        <v>-</v>
      </c>
      <c r="Z30" s="155" t="str">
        <f>IF('3h_SMNCC'!U$38="-","-",'3h_SMNCC'!U$38)</f>
        <v>-</v>
      </c>
      <c r="AA30" s="138"/>
    </row>
    <row r="31" spans="1:27" s="140" customFormat="1" ht="11.25">
      <c r="A31" s="137">
        <v>7</v>
      </c>
      <c r="B31" s="152" t="s">
        <v>168</v>
      </c>
      <c r="C31" s="152" t="s">
        <v>124</v>
      </c>
      <c r="D31" s="153" t="s">
        <v>94</v>
      </c>
      <c r="E31" s="154"/>
      <c r="F31" s="139"/>
      <c r="G31" s="155">
        <f>IF('3f_CPIH'!C$16="-","-",'3i_PPM'!$G$11*('3f_CPIH'!C$16/'3f_CPIH'!$G$16))</f>
        <v>38.769117710371823</v>
      </c>
      <c r="H31" s="155">
        <f>IF('3f_CPIH'!D$16="-","-",'3i_PPM'!$G$11*('3f_CPIH'!D$16/'3f_CPIH'!$G$16))</f>
        <v>38.846733561643838</v>
      </c>
      <c r="I31" s="155">
        <f>IF('3f_CPIH'!E$16="-","-",'3i_PPM'!$G$11*('3f_CPIH'!E$16/'3f_CPIH'!$G$16))</f>
        <v>38.963157338551866</v>
      </c>
      <c r="J31" s="155">
        <f>IF('3f_CPIH'!F$16="-","-",'3i_PPM'!$G$11*('3f_CPIH'!F$16/'3f_CPIH'!$G$16))</f>
        <v>39.19600489236791</v>
      </c>
      <c r="K31" s="155">
        <f>IF('3f_CPIH'!G$16="-","-",'3i_PPM'!$G$11*('3f_CPIH'!G$16/'3f_CPIH'!$G$16))</f>
        <v>39.661700000000003</v>
      </c>
      <c r="L31" s="155">
        <f>IF('3f_CPIH'!H$16="-","-",'3i_PPM'!$G$11*('3f_CPIH'!H$16/'3f_CPIH'!$G$16))</f>
        <v>40.166203033268111</v>
      </c>
      <c r="M31" s="155">
        <f>IF('3f_CPIH'!I$16="-","-",'3i_PPM'!$G$11*('3f_CPIH'!I$16/'3f_CPIH'!$G$16))</f>
        <v>40.748321917808219</v>
      </c>
      <c r="N31" s="155">
        <f>IF('3f_CPIH'!J$16="-","-",'3i_PPM'!$G$11*('3f_CPIH'!J$16/'3f_CPIH'!$G$16))</f>
        <v>41.097593248532299</v>
      </c>
      <c r="O31" s="139"/>
      <c r="P31" s="155">
        <f>IF('3f_CPIH'!L$16="-","-",'3i_PPM'!$G$11*('3f_CPIH'!L$16/'3f_CPIH'!$G$16))</f>
        <v>41.097593248532299</v>
      </c>
      <c r="Q31" s="155">
        <f>IF('3f_CPIH'!M$16="-","-",'3i_PPM'!$G$11*('3f_CPIH'!M$16/'3f_CPIH'!$G$16))</f>
        <v>41.563288356164385</v>
      </c>
      <c r="R31" s="155">
        <f>IF('3f_CPIH'!N$16="-","-",'3i_PPM'!$G$11*('3f_CPIH'!N$16/'3f_CPIH'!$G$16))</f>
        <v>41.87375176125245</v>
      </c>
      <c r="S31" s="155">
        <f>IF('3f_CPIH'!O$16="-","-",'3i_PPM'!$G$11*('3f_CPIH'!O$16/'3f_CPIH'!$G$16))</f>
        <v>42.1065993150685</v>
      </c>
      <c r="T31" s="155">
        <f>IF('3f_CPIH'!P$16="-","-",'3i_PPM'!$G$11*('3f_CPIH'!P$16/'3f_CPIH'!$G$16))</f>
        <v>42.223023091976515</v>
      </c>
      <c r="U31" s="155" t="str">
        <f>IF('3f_CPIH'!Q$16="-","-",'3i_PPM'!$G$11*('3f_CPIH'!Q$16/'3f_CPIH'!$G$16))</f>
        <v>-</v>
      </c>
      <c r="V31" s="155" t="str">
        <f>IF('3f_CPIH'!R$16="-","-",'3i_PPM'!$G$11*('3f_CPIH'!R$16/'3f_CPIH'!$G$16))</f>
        <v>-</v>
      </c>
      <c r="W31" s="155" t="str">
        <f>IF('3f_CPIH'!S$16="-","-",'3i_PPM'!$G$11*('3f_CPIH'!S$16/'3f_CPIH'!$G$16))</f>
        <v>-</v>
      </c>
      <c r="X31" s="155" t="str">
        <f>IF('3f_CPIH'!T$16="-","-",'3i_PPM'!$G$11*('3f_CPIH'!T$16/'3f_CPIH'!$G$16))</f>
        <v>-</v>
      </c>
      <c r="Y31" s="155" t="str">
        <f>IF('3f_CPIH'!U$16="-","-",'3i_PPM'!$G$11*('3f_CPIH'!U$16/'3f_CPIH'!$G$16))</f>
        <v>-</v>
      </c>
      <c r="Z31" s="155" t="str">
        <f>IF('3f_CPIH'!V$16="-","-",'3i_PPM'!$G$11*('3f_CPIH'!V$16/'3f_CPIH'!$G$16))</f>
        <v>-</v>
      </c>
      <c r="AA31" s="138"/>
    </row>
    <row r="32" spans="1:27" s="140" customFormat="1" ht="11.25">
      <c r="A32" s="137">
        <v>9</v>
      </c>
      <c r="B32" s="152" t="s">
        <v>138</v>
      </c>
      <c r="C32" s="152" t="s">
        <v>222</v>
      </c>
      <c r="D32" s="153" t="s">
        <v>94</v>
      </c>
      <c r="E32" s="154"/>
      <c r="F32" s="139"/>
      <c r="G32" s="155">
        <f>IF(G27="-","-",SUM(G25:G31)*'3j_EBIT'!$E$11)</f>
        <v>2.1074089853579236</v>
      </c>
      <c r="H32" s="155">
        <f>IF(H27="-","-",SUM(H25:H31)*'3j_EBIT'!$E$11)</f>
        <v>2.1113737855176109</v>
      </c>
      <c r="I32" s="155">
        <f>IF(I27="-","-",SUM(I25:I31)*'3j_EBIT'!$E$11)</f>
        <v>2.1185407260345759</v>
      </c>
      <c r="J32" s="155">
        <f>IF(J27="-","-",SUM(J25:J31)*'3j_EBIT'!$E$11)</f>
        <v>2.1304351265136363</v>
      </c>
      <c r="K32" s="155">
        <f>IF(K27="-","-",SUM(K25:K31)*'3j_EBIT'!$E$11)</f>
        <v>2.1557688535103194</v>
      </c>
      <c r="L32" s="155">
        <f>IF(L27="-","-",SUM(L25:L31)*'3j_EBIT'!$E$11)</f>
        <v>2.179556876188224</v>
      </c>
      <c r="M32" s="155">
        <f>IF(M27="-","-",SUM(M25:M31)*'3j_EBIT'!$E$11)</f>
        <v>2.24467414131913</v>
      </c>
      <c r="N32" s="155">
        <f>IF(N27="-","-",SUM(N25:N31)*'3j_EBIT'!$E$11)</f>
        <v>2.2633929246942457</v>
      </c>
      <c r="O32" s="139"/>
      <c r="P32" s="155">
        <f>IF(P27="-","-",SUM(P25:P31)*'3j_EBIT'!$E$11)</f>
        <v>2.2633929246942457</v>
      </c>
      <c r="Q32" s="155">
        <f>IF(Q27="-","-",SUM(Q25:Q31)*'3j_EBIT'!$E$11)</f>
        <v>2.3168217242077791</v>
      </c>
      <c r="R32" s="155">
        <f>IF(R27="-","-",SUM(R25:R31)*'3j_EBIT'!$E$11)</f>
        <v>2.3276183150087935</v>
      </c>
      <c r="S32" s="155">
        <f>IF(S27="-","-",SUM(S25:S31)*'3j_EBIT'!$E$11)</f>
        <v>2.3655648117716734</v>
      </c>
      <c r="T32" s="155">
        <f>IF(T27="-","-",SUM(T25:T31)*'3j_EBIT'!$E$11)</f>
        <v>2.3559741078194558</v>
      </c>
      <c r="U32" s="155" t="str">
        <f>IF(U27="-","-",SUM(U25:U31)*'3j_EBIT'!$E$11)</f>
        <v>-</v>
      </c>
      <c r="V32" s="155" t="str">
        <f>IF(V27="-","-",SUM(V25:V31)*'3j_EBIT'!$E$11)</f>
        <v>-</v>
      </c>
      <c r="W32" s="155" t="str">
        <f>IF(W27="-","-",SUM(W25:W31)*'3j_EBIT'!$E$11)</f>
        <v>-</v>
      </c>
      <c r="X32" s="155" t="str">
        <f>IF(X27="-","-",SUM(X25:X31)*'3j_EBIT'!$E$11)</f>
        <v>-</v>
      </c>
      <c r="Y32" s="155" t="str">
        <f>IF(Y27="-","-",SUM(Y25:Y31)*'3j_EBIT'!$E$11)</f>
        <v>-</v>
      </c>
      <c r="Z32" s="155" t="str">
        <f>IF(Z27="-","-",SUM(Z25:Z31)*'3j_EBIT'!$E$11)</f>
        <v>-</v>
      </c>
      <c r="AA32" s="138"/>
    </row>
    <row r="33" spans="1:27" s="140" customFormat="1" ht="11.25" customHeight="1">
      <c r="A33" s="137">
        <v>10</v>
      </c>
      <c r="B33" s="152" t="s">
        <v>223</v>
      </c>
      <c r="C33" s="156" t="s">
        <v>224</v>
      </c>
      <c r="D33" s="153" t="s">
        <v>94</v>
      </c>
      <c r="E33" s="154"/>
      <c r="F33" s="139"/>
      <c r="G33" s="155">
        <f>IF(G29="-","-",SUM(G25:G27,G29:G32)*'3k_HAP'!$E$12)</f>
        <v>1.6239243268456498</v>
      </c>
      <c r="H33" s="155">
        <f>IF(H29="-","-",SUM(H25:H27,H29:H32)*'3k_HAP'!$E$12)</f>
        <v>1.6269795171172732</v>
      </c>
      <c r="I33" s="155">
        <f>IF(I29="-","-",SUM(I25:I27,I29:I32)*'3k_HAP'!$E$12)</f>
        <v>1.6325022083155263</v>
      </c>
      <c r="J33" s="155">
        <f>IF(J29="-","-",SUM(J25:J27,J29:J32)*'3k_HAP'!$E$12)</f>
        <v>1.6416677791303957</v>
      </c>
      <c r="K33" s="155">
        <f>IF(K29="-","-",SUM(K25:K27,K29:K32)*'3k_HAP'!$E$12)</f>
        <v>1.6611894077489591</v>
      </c>
      <c r="L33" s="155">
        <f>IF(L29="-","-",SUM(L25:L27,L29:L32)*'3k_HAP'!$E$12)</f>
        <v>1.6795199496525963</v>
      </c>
      <c r="M33" s="155">
        <f>IF(M29="-","-",SUM(M25:M27,M29:M32)*'3k_HAP'!$E$12)</f>
        <v>1.7296979225465365</v>
      </c>
      <c r="N33" s="155">
        <f>IF(N29="-","-",SUM(N25:N27,N29:N32)*'3k_HAP'!$E$12)</f>
        <v>1.7441222169777579</v>
      </c>
      <c r="O33" s="139"/>
      <c r="P33" s="155">
        <f>IF(P29="-","-",SUM(P25:P27,P29:P32)*'3k_HAP'!$E$12)</f>
        <v>1.7441222169777579</v>
      </c>
      <c r="Q33" s="155">
        <f>IF(Q29="-","-",SUM(Q25:Q27,Q29:Q32)*'3k_HAP'!$E$12)</f>
        <v>1.7852933080602276</v>
      </c>
      <c r="R33" s="155">
        <f>IF(R29="-","-",SUM(R25:R27,R29:R32)*'3k_HAP'!$E$12)</f>
        <v>1.7936129301983992</v>
      </c>
      <c r="S33" s="155">
        <f>IF(S29="-","-",SUM(S25:S27,S29:S32)*'3k_HAP'!$E$12)</f>
        <v>1.8228536896522858</v>
      </c>
      <c r="T33" s="155">
        <f>IF(T29="-","-",SUM(T25:T27,T29:T32)*'3k_HAP'!$E$12)</f>
        <v>1.8154632981488843</v>
      </c>
      <c r="U33" s="155" t="str">
        <f>IF(U29="-","-",SUM(U25:U27,U29:U32)*'3k_HAP'!$E$12)</f>
        <v>-</v>
      </c>
      <c r="V33" s="155" t="str">
        <f>IF(V29="-","-",SUM(V25:V27,V29:V32)*'3k_HAP'!$E$12)</f>
        <v>-</v>
      </c>
      <c r="W33" s="155" t="str">
        <f>IF(W29="-","-",SUM(W25:W27,W29:W32)*'3k_HAP'!$E$12)</f>
        <v>-</v>
      </c>
      <c r="X33" s="155" t="str">
        <f>IF(X29="-","-",SUM(X25:X27,X29:X32)*'3k_HAP'!$E$12)</f>
        <v>-</v>
      </c>
      <c r="Y33" s="155" t="str">
        <f>IF(Y29="-","-",SUM(Y25:Y27,Y29:Y32)*'3k_HAP'!$E$12)</f>
        <v>-</v>
      </c>
      <c r="Z33" s="155" t="str">
        <f>IF(Z29="-","-",SUM(Z25:Z27,Z29:Z32)*'3k_HAP'!$E$12)</f>
        <v>-</v>
      </c>
      <c r="AA33" s="138"/>
    </row>
    <row r="34" spans="1:27" s="140" customFormat="1" ht="11.25" customHeight="1">
      <c r="A34" s="137">
        <v>11</v>
      </c>
      <c r="B34" s="152" t="s">
        <v>225</v>
      </c>
      <c r="C34" s="152" t="str">
        <f>B34&amp;"_"&amp;D34</f>
        <v>Total_East Midlands</v>
      </c>
      <c r="D34" s="153" t="s">
        <v>94</v>
      </c>
      <c r="E34" s="154"/>
      <c r="F34" s="139"/>
      <c r="G34" s="155">
        <f t="shared" ref="G34:N34" si="2">IF(G29="-","-",SUM(G25:G33))</f>
        <v>112.54014089987002</v>
      </c>
      <c r="H34" s="155">
        <f t="shared" si="2"/>
        <v>112.75186969656357</v>
      </c>
      <c r="I34" s="155">
        <f t="shared" si="2"/>
        <v>113.13459962758513</v>
      </c>
      <c r="J34" s="155">
        <f t="shared" si="2"/>
        <v>113.76978601766574</v>
      </c>
      <c r="K34" s="155">
        <f t="shared" si="2"/>
        <v>115.12266114799615</v>
      </c>
      <c r="L34" s="155">
        <f t="shared" si="2"/>
        <v>116.39299236633154</v>
      </c>
      <c r="M34" s="155">
        <f t="shared" si="2"/>
        <v>119.87039340417597</v>
      </c>
      <c r="N34" s="155">
        <f t="shared" si="2"/>
        <v>120.87001641667436</v>
      </c>
      <c r="O34" s="139"/>
      <c r="P34" s="155">
        <f t="shared" ref="P34:Z34" si="3">IF(P29="-","-",SUM(P25:P33))</f>
        <v>120.87001641667436</v>
      </c>
      <c r="Q34" s="155">
        <f t="shared" si="3"/>
        <v>123.7232284258956</v>
      </c>
      <c r="R34" s="155">
        <f t="shared" si="3"/>
        <v>124.29978943442619</v>
      </c>
      <c r="S34" s="155">
        <f t="shared" si="3"/>
        <v>126.32621340908989</v>
      </c>
      <c r="T34" s="155">
        <f t="shared" si="3"/>
        <v>125.81404933386258</v>
      </c>
      <c r="U34" s="155" t="str">
        <f t="shared" si="3"/>
        <v>-</v>
      </c>
      <c r="V34" s="155" t="str">
        <f t="shared" si="3"/>
        <v>-</v>
      </c>
      <c r="W34" s="155" t="str">
        <f t="shared" si="3"/>
        <v>-</v>
      </c>
      <c r="X34" s="155" t="str">
        <f t="shared" si="3"/>
        <v>-</v>
      </c>
      <c r="Y34" s="155" t="str">
        <f t="shared" si="3"/>
        <v>-</v>
      </c>
      <c r="Z34" s="155" t="str">
        <f t="shared" si="3"/>
        <v>-</v>
      </c>
      <c r="AA34" s="138"/>
    </row>
    <row r="35" spans="1:27" s="140" customFormat="1" ht="11.25" customHeight="1">
      <c r="A35" s="137">
        <v>1</v>
      </c>
      <c r="B35" s="87" t="s">
        <v>155</v>
      </c>
      <c r="C35" s="87" t="s">
        <v>131</v>
      </c>
      <c r="D35" s="150" t="s">
        <v>91</v>
      </c>
      <c r="E35" s="136"/>
      <c r="F35" s="139"/>
      <c r="G35" s="88" t="s">
        <v>132</v>
      </c>
      <c r="H35" s="88" t="s">
        <v>132</v>
      </c>
      <c r="I35" s="88" t="s">
        <v>132</v>
      </c>
      <c r="J35" s="88" t="s">
        <v>132</v>
      </c>
      <c r="K35" s="88" t="s">
        <v>132</v>
      </c>
      <c r="L35" s="88" t="s">
        <v>132</v>
      </c>
      <c r="M35" s="88" t="s">
        <v>132</v>
      </c>
      <c r="N35" s="88" t="s">
        <v>132</v>
      </c>
      <c r="O35" s="139"/>
      <c r="P35" s="88" t="s">
        <v>132</v>
      </c>
      <c r="Q35" s="88" t="s">
        <v>132</v>
      </c>
      <c r="R35" s="88" t="s">
        <v>132</v>
      </c>
      <c r="S35" s="88" t="s">
        <v>132</v>
      </c>
      <c r="T35" s="88" t="s">
        <v>132</v>
      </c>
      <c r="U35" s="88" t="s">
        <v>132</v>
      </c>
      <c r="V35" s="88" t="s">
        <v>132</v>
      </c>
      <c r="W35" s="88" t="s">
        <v>132</v>
      </c>
      <c r="X35" s="88" t="s">
        <v>132</v>
      </c>
      <c r="Y35" s="88" t="s">
        <v>132</v>
      </c>
      <c r="Z35" s="88" t="s">
        <v>132</v>
      </c>
      <c r="AA35" s="138"/>
    </row>
    <row r="36" spans="1:27" s="140" customFormat="1" ht="11.25" customHeight="1">
      <c r="A36" s="137">
        <v>2</v>
      </c>
      <c r="B36" s="87" t="s">
        <v>155</v>
      </c>
      <c r="C36" s="87" t="s">
        <v>133</v>
      </c>
      <c r="D36" s="150" t="s">
        <v>91</v>
      </c>
      <c r="E36" s="136"/>
      <c r="F36" s="139"/>
      <c r="G36" s="88" t="s">
        <v>132</v>
      </c>
      <c r="H36" s="88" t="s">
        <v>132</v>
      </c>
      <c r="I36" s="88" t="s">
        <v>132</v>
      </c>
      <c r="J36" s="88" t="s">
        <v>132</v>
      </c>
      <c r="K36" s="88" t="s">
        <v>132</v>
      </c>
      <c r="L36" s="88" t="s">
        <v>132</v>
      </c>
      <c r="M36" s="88" t="s">
        <v>132</v>
      </c>
      <c r="N36" s="88" t="s">
        <v>132</v>
      </c>
      <c r="O36" s="139"/>
      <c r="P36" s="88" t="s">
        <v>132</v>
      </c>
      <c r="Q36" s="88" t="s">
        <v>132</v>
      </c>
      <c r="R36" s="88" t="s">
        <v>132</v>
      </c>
      <c r="S36" s="88" t="s">
        <v>132</v>
      </c>
      <c r="T36" s="88" t="s">
        <v>132</v>
      </c>
      <c r="U36" s="88" t="s">
        <v>132</v>
      </c>
      <c r="V36" s="88" t="s">
        <v>132</v>
      </c>
      <c r="W36" s="88" t="s">
        <v>132</v>
      </c>
      <c r="X36" s="88" t="s">
        <v>132</v>
      </c>
      <c r="Y36" s="88" t="s">
        <v>132</v>
      </c>
      <c r="Z36" s="88" t="s">
        <v>132</v>
      </c>
      <c r="AA36" s="138"/>
    </row>
    <row r="37" spans="1:27" s="140" customFormat="1" ht="11.25" customHeight="1">
      <c r="A37" s="137">
        <v>3</v>
      </c>
      <c r="B37" s="87" t="s">
        <v>220</v>
      </c>
      <c r="C37" s="87" t="s">
        <v>134</v>
      </c>
      <c r="D37" s="150" t="s">
        <v>91</v>
      </c>
      <c r="E37" s="136"/>
      <c r="F37" s="139"/>
      <c r="G37" s="88">
        <f>IF('3c_PC'!G14="-","-",'3c_PC'!G64)</f>
        <v>6.5567588596821027</v>
      </c>
      <c r="H37" s="88">
        <f>IF('3c_PC'!H14="-","-",'3c_PC'!H64)</f>
        <v>6.5567588596821027</v>
      </c>
      <c r="I37" s="88">
        <f>IF('3c_PC'!I14="-","-",'3c_PC'!I64)</f>
        <v>6.6197359495950758</v>
      </c>
      <c r="J37" s="88">
        <f>IF('3c_PC'!J14="-","-",'3c_PC'!J64)</f>
        <v>6.6197359495950758</v>
      </c>
      <c r="K37" s="88">
        <f>IF('3c_PC'!K14="-","-",'3c_PC'!K64)</f>
        <v>6.6995028867368616</v>
      </c>
      <c r="L37" s="88">
        <f>IF('3c_PC'!L14="-","-",'3c_PC'!L64)</f>
        <v>6.6995028867368616</v>
      </c>
      <c r="M37" s="88">
        <f>IF('3c_PC'!M14="-","-",'3c_PC'!M64)</f>
        <v>7.1131218301273513</v>
      </c>
      <c r="N37" s="88">
        <f>IF('3c_PC'!N14="-","-",'3c_PC'!N64)</f>
        <v>7.1131218301273513</v>
      </c>
      <c r="O37" s="139"/>
      <c r="P37" s="88">
        <f>'3c_PC'!P64</f>
        <v>7.1131218301273513</v>
      </c>
      <c r="Q37" s="88">
        <f>'3c_PC'!Q64</f>
        <v>7.2804579515147188</v>
      </c>
      <c r="R37" s="88">
        <f>'3c_PC'!R64</f>
        <v>7.1935840895118579</v>
      </c>
      <c r="S37" s="88">
        <f>'3c_PC'!S64</f>
        <v>7.3593999937099728</v>
      </c>
      <c r="T37" s="88">
        <f>'3c_PC'!T64</f>
        <v>7.0492243060839304</v>
      </c>
      <c r="U37" s="88" t="str">
        <f>'3c_PC'!U64</f>
        <v>-</v>
      </c>
      <c r="V37" s="88" t="str">
        <f>'3c_PC'!V64</f>
        <v>-</v>
      </c>
      <c r="W37" s="88" t="str">
        <f>'3c_PC'!W64</f>
        <v>-</v>
      </c>
      <c r="X37" s="88" t="str">
        <f>'3c_PC'!X64</f>
        <v>-</v>
      </c>
      <c r="Y37" s="88" t="str">
        <f>'3c_PC'!Y64</f>
        <v>-</v>
      </c>
      <c r="Z37" s="88" t="str">
        <f>'3c_PC'!Z64</f>
        <v>-</v>
      </c>
      <c r="AA37" s="138"/>
    </row>
    <row r="38" spans="1:27" s="140" customFormat="1" ht="11.25" customHeight="1">
      <c r="A38" s="137">
        <v>4</v>
      </c>
      <c r="B38" s="87" t="s">
        <v>221</v>
      </c>
      <c r="C38" s="87" t="s">
        <v>135</v>
      </c>
      <c r="D38" s="150" t="s">
        <v>91</v>
      </c>
      <c r="E38" s="136"/>
      <c r="F38" s="139"/>
      <c r="G38" s="88" t="s">
        <v>132</v>
      </c>
      <c r="H38" s="88" t="s">
        <v>132</v>
      </c>
      <c r="I38" s="88" t="s">
        <v>132</v>
      </c>
      <c r="J38" s="88" t="s">
        <v>132</v>
      </c>
      <c r="K38" s="88" t="s">
        <v>132</v>
      </c>
      <c r="L38" s="88" t="s">
        <v>132</v>
      </c>
      <c r="M38" s="88" t="s">
        <v>132</v>
      </c>
      <c r="N38" s="88" t="s">
        <v>132</v>
      </c>
      <c r="O38" s="139"/>
      <c r="P38" s="88" t="s">
        <v>132</v>
      </c>
      <c r="Q38" s="88" t="s">
        <v>132</v>
      </c>
      <c r="R38" s="88" t="s">
        <v>132</v>
      </c>
      <c r="S38" s="88" t="s">
        <v>132</v>
      </c>
      <c r="T38" s="88" t="s">
        <v>132</v>
      </c>
      <c r="U38" s="88" t="s">
        <v>132</v>
      </c>
      <c r="V38" s="88" t="s">
        <v>132</v>
      </c>
      <c r="W38" s="88" t="s">
        <v>132</v>
      </c>
      <c r="X38" s="88" t="s">
        <v>132</v>
      </c>
      <c r="Y38" s="88" t="s">
        <v>132</v>
      </c>
      <c r="Z38" s="88" t="s">
        <v>132</v>
      </c>
      <c r="AA38" s="138"/>
    </row>
    <row r="39" spans="1:27" s="140" customFormat="1" ht="12.5" customHeight="1">
      <c r="A39" s="137">
        <v>5</v>
      </c>
      <c r="B39" s="87" t="s">
        <v>168</v>
      </c>
      <c r="C39" s="87" t="s">
        <v>136</v>
      </c>
      <c r="D39" s="150" t="s">
        <v>91</v>
      </c>
      <c r="E39" s="136"/>
      <c r="F39" s="139"/>
      <c r="G39" s="88">
        <f>IF('3f_CPIH'!C$16="-","-",'3g_OC_'!$E$11*('3f_CPIH'!C$16/'3f_CPIH'!$G$16))</f>
        <v>63.482931017612529</v>
      </c>
      <c r="H39" s="88">
        <f>IF('3f_CPIH'!D$16="-","-",'3g_OC_'!$E$11*('3f_CPIH'!D$16/'3f_CPIH'!$G$16))</f>
        <v>63.61002397260274</v>
      </c>
      <c r="I39" s="88">
        <f>IF('3f_CPIH'!E$16="-","-",'3g_OC_'!$E$11*('3f_CPIH'!E$16/'3f_CPIH'!$G$16))</f>
        <v>63.800663405088073</v>
      </c>
      <c r="J39" s="88">
        <f>IF('3f_CPIH'!F$16="-","-",'3g_OC_'!$E$11*('3f_CPIH'!F$16/'3f_CPIH'!$G$16))</f>
        <v>64.181942270058713</v>
      </c>
      <c r="K39" s="88">
        <f>IF('3f_CPIH'!G$16="-","-",'3g_OC_'!$E$11*('3f_CPIH'!G$16/'3f_CPIH'!$G$16))</f>
        <v>64.944500000000005</v>
      </c>
      <c r="L39" s="88">
        <f>IF('3f_CPIH'!H$16="-","-",'3g_OC_'!$E$11*('3f_CPIH'!H$16/'3f_CPIH'!$G$16))</f>
        <v>65.770604207436406</v>
      </c>
      <c r="M39" s="88">
        <f>IF('3f_CPIH'!I$16="-","-",'3g_OC_'!$E$11*('3f_CPIH'!I$16/'3f_CPIH'!$G$16))</f>
        <v>66.723801369863011</v>
      </c>
      <c r="N39" s="88">
        <f>IF('3f_CPIH'!J$16="-","-",'3g_OC_'!$E$11*('3f_CPIH'!J$16/'3f_CPIH'!$G$16))</f>
        <v>67.295719667318991</v>
      </c>
      <c r="O39" s="139"/>
      <c r="P39" s="88">
        <f>IF('3f_CPIH'!L$16="-","-",'3g_OC_'!$E$11*('3f_CPIH'!L$16/'3f_CPIH'!$G$16))</f>
        <v>67.295719667318991</v>
      </c>
      <c r="Q39" s="88">
        <f>IF('3f_CPIH'!M$16="-","-",'3g_OC_'!$E$11*('3f_CPIH'!M$16/'3f_CPIH'!$G$16))</f>
        <v>68.058277397260284</v>
      </c>
      <c r="R39" s="88">
        <f>IF('3f_CPIH'!N$16="-","-",'3g_OC_'!$E$11*('3f_CPIH'!N$16/'3f_CPIH'!$G$16))</f>
        <v>68.566649217221141</v>
      </c>
      <c r="S39" s="88">
        <f>IF('3f_CPIH'!O$16="-","-",'3g_OC_'!$E$11*('3f_CPIH'!O$16/'3f_CPIH'!$G$16))</f>
        <v>68.947928082191794</v>
      </c>
      <c r="T39" s="88">
        <f>IF('3f_CPIH'!P$16="-","-",'3g_OC_'!$E$11*('3f_CPIH'!P$16/'3f_CPIH'!$G$16))</f>
        <v>69.138567514677106</v>
      </c>
      <c r="U39" s="88" t="str">
        <f>IF('3f_CPIH'!Q$16="-","-",'3g_OC_'!$E$11*('3f_CPIH'!Q$16/'3f_CPIH'!$G$16))</f>
        <v>-</v>
      </c>
      <c r="V39" s="88" t="str">
        <f>IF('3f_CPIH'!R$16="-","-",'3g_OC_'!$E$11*('3f_CPIH'!R$16/'3f_CPIH'!$G$16))</f>
        <v>-</v>
      </c>
      <c r="W39" s="88" t="str">
        <f>IF('3f_CPIH'!S$16="-","-",'3g_OC_'!$E$11*('3f_CPIH'!S$16/'3f_CPIH'!$G$16))</f>
        <v>-</v>
      </c>
      <c r="X39" s="88" t="str">
        <f>IF('3f_CPIH'!T$16="-","-",'3g_OC_'!$E$11*('3f_CPIH'!T$16/'3f_CPIH'!$G$16))</f>
        <v>-</v>
      </c>
      <c r="Y39" s="88" t="str">
        <f>IF('3f_CPIH'!U$16="-","-",'3g_OC_'!$E$11*('3f_CPIH'!U$16/'3f_CPIH'!$G$16))</f>
        <v>-</v>
      </c>
      <c r="Z39" s="88" t="str">
        <f>IF('3f_CPIH'!V$16="-","-",'3g_OC_'!$E$11*('3f_CPIH'!V$16/'3f_CPIH'!$G$16))</f>
        <v>-</v>
      </c>
      <c r="AA39" s="138"/>
    </row>
    <row r="40" spans="1:27" s="140" customFormat="1" ht="11.25">
      <c r="A40" s="137">
        <v>6</v>
      </c>
      <c r="B40" s="87" t="s">
        <v>168</v>
      </c>
      <c r="C40" s="87" t="s">
        <v>137</v>
      </c>
      <c r="D40" s="150" t="s">
        <v>91</v>
      </c>
      <c r="E40" s="136"/>
      <c r="F40" s="139"/>
      <c r="G40" s="88" t="s">
        <v>132</v>
      </c>
      <c r="H40" s="88" t="s">
        <v>132</v>
      </c>
      <c r="I40" s="88" t="s">
        <v>132</v>
      </c>
      <c r="J40" s="88" t="s">
        <v>132</v>
      </c>
      <c r="K40" s="88">
        <f>IF('3h_SMNCC'!F$38="-","-",'3h_SMNCC'!F$38)</f>
        <v>0</v>
      </c>
      <c r="L40" s="88">
        <f>IF('3h_SMNCC'!G$38="-","-",'3h_SMNCC'!G$38)</f>
        <v>-0.1023945869506754</v>
      </c>
      <c r="M40" s="88">
        <f>IF('3h_SMNCC'!H$38="-","-",'3h_SMNCC'!H$38)</f>
        <v>1.310776222511721</v>
      </c>
      <c r="N40" s="88">
        <f>IF('3h_SMNCC'!I$38="-","-",'3h_SMNCC'!I$38)</f>
        <v>1.356066529023727</v>
      </c>
      <c r="O40" s="139"/>
      <c r="P40" s="88">
        <f>IF('3h_SMNCC'!K$38="-","-",'3h_SMNCC'!K$38)</f>
        <v>1.356066529023727</v>
      </c>
      <c r="Q40" s="88">
        <f>IF('3h_SMNCC'!L$38="-","-",'3h_SMNCC'!L$38)</f>
        <v>2.7190896886881828</v>
      </c>
      <c r="R40" s="88">
        <f>IF('3h_SMNCC'!M$38="-","-",'3h_SMNCC'!M$38)</f>
        <v>2.5445731212335492</v>
      </c>
      <c r="S40" s="88">
        <f>IF('3h_SMNCC'!N$38="-","-",'3h_SMNCC'!N$38)</f>
        <v>3.7238675166956514</v>
      </c>
      <c r="T40" s="88">
        <f>IF('3h_SMNCC'!O$38="-","-",'3h_SMNCC'!O$38)</f>
        <v>3.2317970151566944</v>
      </c>
      <c r="U40" s="88" t="str">
        <f>IF('3h_SMNCC'!P$38="-","-",'3h_SMNCC'!P$38)</f>
        <v>-</v>
      </c>
      <c r="V40" s="88" t="str">
        <f>IF('3h_SMNCC'!Q$38="-","-",'3h_SMNCC'!Q$38)</f>
        <v>-</v>
      </c>
      <c r="W40" s="88" t="str">
        <f>IF('3h_SMNCC'!R$38="-","-",'3h_SMNCC'!R$38)</f>
        <v>-</v>
      </c>
      <c r="X40" s="88" t="str">
        <f>IF('3h_SMNCC'!S$38="-","-",'3h_SMNCC'!S$38)</f>
        <v>-</v>
      </c>
      <c r="Y40" s="88" t="str">
        <f>IF('3h_SMNCC'!T$38="-","-",'3h_SMNCC'!T$38)</f>
        <v>-</v>
      </c>
      <c r="Z40" s="88" t="str">
        <f>IF('3h_SMNCC'!U$38="-","-",'3h_SMNCC'!U$38)</f>
        <v>-</v>
      </c>
      <c r="AA40" s="138"/>
    </row>
    <row r="41" spans="1:27" s="140" customFormat="1" ht="11.25">
      <c r="A41" s="137">
        <v>7</v>
      </c>
      <c r="B41" s="87" t="s">
        <v>168</v>
      </c>
      <c r="C41" s="87" t="s">
        <v>124</v>
      </c>
      <c r="D41" s="150" t="s">
        <v>91</v>
      </c>
      <c r="E41" s="136"/>
      <c r="F41" s="139"/>
      <c r="G41" s="88">
        <f>IF('3f_CPIH'!C$16="-","-",'3i_PPM'!$G$11*('3f_CPIH'!C$16/'3f_CPIH'!$G$16))</f>
        <v>38.769117710371823</v>
      </c>
      <c r="H41" s="88">
        <f>IF('3f_CPIH'!D$16="-","-",'3i_PPM'!$G$11*('3f_CPIH'!D$16/'3f_CPIH'!$G$16))</f>
        <v>38.846733561643838</v>
      </c>
      <c r="I41" s="88">
        <f>IF('3f_CPIH'!E$16="-","-",'3i_PPM'!$G$11*('3f_CPIH'!E$16/'3f_CPIH'!$G$16))</f>
        <v>38.963157338551866</v>
      </c>
      <c r="J41" s="88">
        <f>IF('3f_CPIH'!F$16="-","-",'3i_PPM'!$G$11*('3f_CPIH'!F$16/'3f_CPIH'!$G$16))</f>
        <v>39.19600489236791</v>
      </c>
      <c r="K41" s="88">
        <f>IF('3f_CPIH'!G$16="-","-",'3i_PPM'!$G$11*('3f_CPIH'!G$16/'3f_CPIH'!$G$16))</f>
        <v>39.661700000000003</v>
      </c>
      <c r="L41" s="88">
        <f>IF('3f_CPIH'!H$16="-","-",'3i_PPM'!$G$11*('3f_CPIH'!H$16/'3f_CPIH'!$G$16))</f>
        <v>40.166203033268111</v>
      </c>
      <c r="M41" s="88">
        <f>IF('3f_CPIH'!I$16="-","-",'3i_PPM'!$G$11*('3f_CPIH'!I$16/'3f_CPIH'!$G$16))</f>
        <v>40.748321917808219</v>
      </c>
      <c r="N41" s="88">
        <f>IF('3f_CPIH'!J$16="-","-",'3i_PPM'!$G$11*('3f_CPIH'!J$16/'3f_CPIH'!$G$16))</f>
        <v>41.097593248532299</v>
      </c>
      <c r="O41" s="139"/>
      <c r="P41" s="88">
        <f>IF('3f_CPIH'!L$16="-","-",'3i_PPM'!$G$11*('3f_CPIH'!L$16/'3f_CPIH'!$G$16))</f>
        <v>41.097593248532299</v>
      </c>
      <c r="Q41" s="88">
        <f>IF('3f_CPIH'!M$16="-","-",'3i_PPM'!$G$11*('3f_CPIH'!M$16/'3f_CPIH'!$G$16))</f>
        <v>41.563288356164385</v>
      </c>
      <c r="R41" s="88">
        <f>IF('3f_CPIH'!N$16="-","-",'3i_PPM'!$G$11*('3f_CPIH'!N$16/'3f_CPIH'!$G$16))</f>
        <v>41.87375176125245</v>
      </c>
      <c r="S41" s="88">
        <f>IF('3f_CPIH'!O$16="-","-",'3i_PPM'!$G$11*('3f_CPIH'!O$16/'3f_CPIH'!$G$16))</f>
        <v>42.1065993150685</v>
      </c>
      <c r="T41" s="88">
        <f>IF('3f_CPIH'!P$16="-","-",'3i_PPM'!$G$11*('3f_CPIH'!P$16/'3f_CPIH'!$G$16))</f>
        <v>42.223023091976515</v>
      </c>
      <c r="U41" s="88" t="str">
        <f>IF('3f_CPIH'!Q$16="-","-",'3i_PPM'!$G$11*('3f_CPIH'!Q$16/'3f_CPIH'!$G$16))</f>
        <v>-</v>
      </c>
      <c r="V41" s="88" t="str">
        <f>IF('3f_CPIH'!R$16="-","-",'3i_PPM'!$G$11*('3f_CPIH'!R$16/'3f_CPIH'!$G$16))</f>
        <v>-</v>
      </c>
      <c r="W41" s="88" t="str">
        <f>IF('3f_CPIH'!S$16="-","-",'3i_PPM'!$G$11*('3f_CPIH'!S$16/'3f_CPIH'!$G$16))</f>
        <v>-</v>
      </c>
      <c r="X41" s="88" t="str">
        <f>IF('3f_CPIH'!T$16="-","-",'3i_PPM'!$G$11*('3f_CPIH'!T$16/'3f_CPIH'!$G$16))</f>
        <v>-</v>
      </c>
      <c r="Y41" s="88" t="str">
        <f>IF('3f_CPIH'!U$16="-","-",'3i_PPM'!$G$11*('3f_CPIH'!U$16/'3f_CPIH'!$G$16))</f>
        <v>-</v>
      </c>
      <c r="Z41" s="88" t="str">
        <f>IF('3f_CPIH'!V$16="-","-",'3i_PPM'!$G$11*('3f_CPIH'!V$16/'3f_CPIH'!$G$16))</f>
        <v>-</v>
      </c>
      <c r="AA41" s="138"/>
    </row>
    <row r="42" spans="1:27" s="140" customFormat="1" ht="11.25" customHeight="1">
      <c r="A42" s="137">
        <v>9</v>
      </c>
      <c r="B42" s="87" t="s">
        <v>138</v>
      </c>
      <c r="C42" s="87" t="s">
        <v>222</v>
      </c>
      <c r="D42" s="157" t="s">
        <v>91</v>
      </c>
      <c r="E42" s="136"/>
      <c r="F42" s="139"/>
      <c r="G42" s="88">
        <f>IF(G37="-","-",SUM(G35:G41)*'3j_EBIT'!$E$11)</f>
        <v>2.1074089853579236</v>
      </c>
      <c r="H42" s="88">
        <f>IF(H37="-","-",SUM(H35:H41)*'3j_EBIT'!$E$11)</f>
        <v>2.1113737855176109</v>
      </c>
      <c r="I42" s="88">
        <f>IF(I37="-","-",SUM(I35:I41)*'3j_EBIT'!$E$11)</f>
        <v>2.1185407260345759</v>
      </c>
      <c r="J42" s="88">
        <f>IF(J37="-","-",SUM(J35:J41)*'3j_EBIT'!$E$11)</f>
        <v>2.1304351265136363</v>
      </c>
      <c r="K42" s="88">
        <f>IF(K37="-","-",SUM(K35:K41)*'3j_EBIT'!$E$11)</f>
        <v>2.1557688535103194</v>
      </c>
      <c r="L42" s="88">
        <f>IF(L37="-","-",SUM(L35:L41)*'3j_EBIT'!$E$11)</f>
        <v>2.179556876188224</v>
      </c>
      <c r="M42" s="88">
        <f>IF(M37="-","-",SUM(M35:M41)*'3j_EBIT'!$E$11)</f>
        <v>2.24467414131913</v>
      </c>
      <c r="N42" s="88">
        <f>IF(N37="-","-",SUM(N35:N41)*'3j_EBIT'!$E$11)</f>
        <v>2.2633929246942457</v>
      </c>
      <c r="O42" s="139"/>
      <c r="P42" s="88">
        <f>IF(P37="-","-",SUM(P35:P41)*'3j_EBIT'!$E$11)</f>
        <v>2.2633929246942457</v>
      </c>
      <c r="Q42" s="88">
        <f>IF(Q37="-","-",SUM(Q35:Q41)*'3j_EBIT'!$E$11)</f>
        <v>2.3168217242077791</v>
      </c>
      <c r="R42" s="88">
        <f>IF(R37="-","-",SUM(R35:R41)*'3j_EBIT'!$E$11)</f>
        <v>2.3276183150087935</v>
      </c>
      <c r="S42" s="88">
        <f>IF(S37="-","-",SUM(S35:S41)*'3j_EBIT'!$E$11)</f>
        <v>2.3655648117716734</v>
      </c>
      <c r="T42" s="88">
        <f>IF(T37="-","-",SUM(T35:T41)*'3j_EBIT'!$E$11)</f>
        <v>2.3559741078194558</v>
      </c>
      <c r="U42" s="88" t="str">
        <f>IF(U37="-","-",SUM(U35:U41)*'3j_EBIT'!$E$11)</f>
        <v>-</v>
      </c>
      <c r="V42" s="88" t="str">
        <f>IF(V37="-","-",SUM(V35:V41)*'3j_EBIT'!$E$11)</f>
        <v>-</v>
      </c>
      <c r="W42" s="88" t="str">
        <f>IF(W37="-","-",SUM(W35:W41)*'3j_EBIT'!$E$11)</f>
        <v>-</v>
      </c>
      <c r="X42" s="88" t="str">
        <f>IF(X37="-","-",SUM(X35:X41)*'3j_EBIT'!$E$11)</f>
        <v>-</v>
      </c>
      <c r="Y42" s="88" t="str">
        <f>IF(Y37="-","-",SUM(Y35:Y41)*'3j_EBIT'!$E$11)</f>
        <v>-</v>
      </c>
      <c r="Z42" s="88" t="str">
        <f>IF(Z37="-","-",SUM(Z35:Z41)*'3j_EBIT'!$E$11)</f>
        <v>-</v>
      </c>
      <c r="AA42" s="138"/>
    </row>
    <row r="43" spans="1:27" s="140" customFormat="1" ht="11.25" customHeight="1">
      <c r="A43" s="137">
        <v>10</v>
      </c>
      <c r="B43" s="87" t="s">
        <v>223</v>
      </c>
      <c r="C43" s="151" t="s">
        <v>224</v>
      </c>
      <c r="D43" s="157" t="s">
        <v>91</v>
      </c>
      <c r="E43" s="136"/>
      <c r="F43" s="139"/>
      <c r="G43" s="88">
        <f>IF(G39="-","-",SUM(G35:G37,G39:G42)*'3k_HAP'!$E$12)</f>
        <v>1.6239243268456498</v>
      </c>
      <c r="H43" s="88">
        <f>IF(H39="-","-",SUM(H35:H37,H39:H42)*'3k_HAP'!$E$12)</f>
        <v>1.6269795171172732</v>
      </c>
      <c r="I43" s="88">
        <f>IF(I39="-","-",SUM(I35:I37,I39:I42)*'3k_HAP'!$E$12)</f>
        <v>1.6325022083155263</v>
      </c>
      <c r="J43" s="88">
        <f>IF(J39="-","-",SUM(J35:J37,J39:J42)*'3k_HAP'!$E$12)</f>
        <v>1.6416677791303957</v>
      </c>
      <c r="K43" s="88">
        <f>IF(K39="-","-",SUM(K35:K37,K39:K42)*'3k_HAP'!$E$12)</f>
        <v>1.6611894077489591</v>
      </c>
      <c r="L43" s="88">
        <f>IF(L39="-","-",SUM(L35:L37,L39:L42)*'3k_HAP'!$E$12)</f>
        <v>1.6795199496525963</v>
      </c>
      <c r="M43" s="88">
        <f>IF(M39="-","-",SUM(M35:M37,M39:M42)*'3k_HAP'!$E$12)</f>
        <v>1.7296979225465365</v>
      </c>
      <c r="N43" s="88">
        <f>IF(N39="-","-",SUM(N35:N37,N39:N42)*'3k_HAP'!$E$12)</f>
        <v>1.7441222169777579</v>
      </c>
      <c r="O43" s="139"/>
      <c r="P43" s="88">
        <f>IF(P39="-","-",SUM(P35:P37,P39:P42)*'3k_HAP'!$E$12)</f>
        <v>1.7441222169777579</v>
      </c>
      <c r="Q43" s="88">
        <f>IF(Q39="-","-",SUM(Q35:Q37,Q39:Q42)*'3k_HAP'!$E$12)</f>
        <v>1.7852933080602276</v>
      </c>
      <c r="R43" s="88">
        <f>IF(R39="-","-",SUM(R35:R37,R39:R42)*'3k_HAP'!$E$12)</f>
        <v>1.7936129301983992</v>
      </c>
      <c r="S43" s="88">
        <f>IF(S39="-","-",SUM(S35:S37,S39:S42)*'3k_HAP'!$E$12)</f>
        <v>1.8228536896522858</v>
      </c>
      <c r="T43" s="88">
        <f>IF(T39="-","-",SUM(T35:T37,T39:T42)*'3k_HAP'!$E$12)</f>
        <v>1.8154632981488843</v>
      </c>
      <c r="U43" s="88" t="str">
        <f>IF(U39="-","-",SUM(U35:U37,U39:U42)*'3k_HAP'!$E$12)</f>
        <v>-</v>
      </c>
      <c r="V43" s="88" t="str">
        <f>IF(V39="-","-",SUM(V35:V37,V39:V42)*'3k_HAP'!$E$12)</f>
        <v>-</v>
      </c>
      <c r="W43" s="88" t="str">
        <f>IF(W39="-","-",SUM(W35:W37,W39:W42)*'3k_HAP'!$E$12)</f>
        <v>-</v>
      </c>
      <c r="X43" s="88" t="str">
        <f>IF(X39="-","-",SUM(X35:X37,X39:X42)*'3k_HAP'!$E$12)</f>
        <v>-</v>
      </c>
      <c r="Y43" s="88" t="str">
        <f>IF(Y39="-","-",SUM(Y35:Y37,Y39:Y42)*'3k_HAP'!$E$12)</f>
        <v>-</v>
      </c>
      <c r="Z43" s="88" t="str">
        <f>IF(Z39="-","-",SUM(Z35:Z37,Z39:Z42)*'3k_HAP'!$E$12)</f>
        <v>-</v>
      </c>
      <c r="AA43" s="138"/>
    </row>
    <row r="44" spans="1:27" s="140" customFormat="1" ht="11.25" customHeight="1">
      <c r="A44" s="137">
        <v>11</v>
      </c>
      <c r="B44" s="87" t="s">
        <v>225</v>
      </c>
      <c r="C44" s="87" t="str">
        <f>B44&amp;"_"&amp;D44</f>
        <v>Total_London</v>
      </c>
      <c r="D44" s="157" t="s">
        <v>91</v>
      </c>
      <c r="E44" s="136"/>
      <c r="F44" s="139"/>
      <c r="G44" s="88">
        <f t="shared" ref="G44:N44" si="4">IF(G39="-","-",SUM(G35:G43))</f>
        <v>112.54014089987002</v>
      </c>
      <c r="H44" s="88">
        <f t="shared" si="4"/>
        <v>112.75186969656357</v>
      </c>
      <c r="I44" s="88">
        <f t="shared" si="4"/>
        <v>113.13459962758513</v>
      </c>
      <c r="J44" s="88">
        <f t="shared" si="4"/>
        <v>113.76978601766574</v>
      </c>
      <c r="K44" s="88">
        <f t="shared" si="4"/>
        <v>115.12266114799615</v>
      </c>
      <c r="L44" s="88">
        <f t="shared" si="4"/>
        <v>116.39299236633154</v>
      </c>
      <c r="M44" s="88">
        <f t="shared" si="4"/>
        <v>119.87039340417597</v>
      </c>
      <c r="N44" s="88">
        <f t="shared" si="4"/>
        <v>120.87001641667436</v>
      </c>
      <c r="O44" s="139"/>
      <c r="P44" s="88">
        <f t="shared" ref="P44:Z44" si="5">IF(P39="-","-",SUM(P35:P43))</f>
        <v>120.87001641667436</v>
      </c>
      <c r="Q44" s="88">
        <f t="shared" si="5"/>
        <v>123.7232284258956</v>
      </c>
      <c r="R44" s="88">
        <f t="shared" si="5"/>
        <v>124.29978943442619</v>
      </c>
      <c r="S44" s="88">
        <f t="shared" si="5"/>
        <v>126.32621340908989</v>
      </c>
      <c r="T44" s="88">
        <f t="shared" si="5"/>
        <v>125.81404933386258</v>
      </c>
      <c r="U44" s="88" t="str">
        <f t="shared" si="5"/>
        <v>-</v>
      </c>
      <c r="V44" s="88" t="str">
        <f t="shared" si="5"/>
        <v>-</v>
      </c>
      <c r="W44" s="88" t="str">
        <f t="shared" si="5"/>
        <v>-</v>
      </c>
      <c r="X44" s="88" t="str">
        <f t="shared" si="5"/>
        <v>-</v>
      </c>
      <c r="Y44" s="88" t="str">
        <f t="shared" si="5"/>
        <v>-</v>
      </c>
      <c r="Z44" s="88" t="str">
        <f t="shared" si="5"/>
        <v>-</v>
      </c>
      <c r="AA44" s="138"/>
    </row>
    <row r="45" spans="1:27" s="140" customFormat="1" ht="11.25" customHeight="1">
      <c r="A45" s="137">
        <v>1</v>
      </c>
      <c r="B45" s="152" t="s">
        <v>155</v>
      </c>
      <c r="C45" s="152" t="s">
        <v>131</v>
      </c>
      <c r="D45" s="158" t="s">
        <v>90</v>
      </c>
      <c r="E45" s="154"/>
      <c r="F45" s="139"/>
      <c r="G45" s="155" t="s">
        <v>132</v>
      </c>
      <c r="H45" s="155" t="s">
        <v>132</v>
      </c>
      <c r="I45" s="155" t="s">
        <v>132</v>
      </c>
      <c r="J45" s="155" t="s">
        <v>132</v>
      </c>
      <c r="K45" s="155" t="s">
        <v>132</v>
      </c>
      <c r="L45" s="155" t="s">
        <v>132</v>
      </c>
      <c r="M45" s="155" t="s">
        <v>132</v>
      </c>
      <c r="N45" s="155" t="s">
        <v>132</v>
      </c>
      <c r="O45" s="139"/>
      <c r="P45" s="155" t="s">
        <v>132</v>
      </c>
      <c r="Q45" s="155" t="s">
        <v>132</v>
      </c>
      <c r="R45" s="155" t="s">
        <v>132</v>
      </c>
      <c r="S45" s="155" t="s">
        <v>132</v>
      </c>
      <c r="T45" s="155" t="s">
        <v>132</v>
      </c>
      <c r="U45" s="155" t="s">
        <v>132</v>
      </c>
      <c r="V45" s="155" t="s">
        <v>132</v>
      </c>
      <c r="W45" s="155" t="s">
        <v>132</v>
      </c>
      <c r="X45" s="155" t="s">
        <v>132</v>
      </c>
      <c r="Y45" s="155" t="s">
        <v>132</v>
      </c>
      <c r="Z45" s="155" t="s">
        <v>132</v>
      </c>
      <c r="AA45" s="138"/>
    </row>
    <row r="46" spans="1:27" s="140" customFormat="1" ht="11.25" customHeight="1">
      <c r="A46" s="137">
        <v>2</v>
      </c>
      <c r="B46" s="152" t="s">
        <v>155</v>
      </c>
      <c r="C46" s="152" t="s">
        <v>133</v>
      </c>
      <c r="D46" s="158" t="s">
        <v>90</v>
      </c>
      <c r="E46" s="154"/>
      <c r="F46" s="139"/>
      <c r="G46" s="155" t="s">
        <v>132</v>
      </c>
      <c r="H46" s="155" t="s">
        <v>132</v>
      </c>
      <c r="I46" s="155" t="s">
        <v>132</v>
      </c>
      <c r="J46" s="155" t="s">
        <v>132</v>
      </c>
      <c r="K46" s="155" t="s">
        <v>132</v>
      </c>
      <c r="L46" s="155" t="s">
        <v>132</v>
      </c>
      <c r="M46" s="155" t="s">
        <v>132</v>
      </c>
      <c r="N46" s="155" t="s">
        <v>132</v>
      </c>
      <c r="O46" s="139"/>
      <c r="P46" s="155" t="s">
        <v>132</v>
      </c>
      <c r="Q46" s="155" t="s">
        <v>132</v>
      </c>
      <c r="R46" s="155" t="s">
        <v>132</v>
      </c>
      <c r="S46" s="155" t="s">
        <v>132</v>
      </c>
      <c r="T46" s="155" t="s">
        <v>132</v>
      </c>
      <c r="U46" s="155" t="s">
        <v>132</v>
      </c>
      <c r="V46" s="155" t="s">
        <v>132</v>
      </c>
      <c r="W46" s="155" t="s">
        <v>132</v>
      </c>
      <c r="X46" s="155" t="s">
        <v>132</v>
      </c>
      <c r="Y46" s="155" t="s">
        <v>132</v>
      </c>
      <c r="Z46" s="155" t="s">
        <v>132</v>
      </c>
      <c r="AA46" s="138"/>
    </row>
    <row r="47" spans="1:27" s="140" customFormat="1" ht="11.25" customHeight="1">
      <c r="A47" s="137">
        <v>3</v>
      </c>
      <c r="B47" s="152" t="s">
        <v>220</v>
      </c>
      <c r="C47" s="152" t="s">
        <v>134</v>
      </c>
      <c r="D47" s="158" t="s">
        <v>90</v>
      </c>
      <c r="E47" s="154"/>
      <c r="F47" s="139"/>
      <c r="G47" s="155">
        <f>IF('3c_PC'!G14="-","-",'3c_PC'!G64)</f>
        <v>6.5567588596821027</v>
      </c>
      <c r="H47" s="155">
        <f>IF('3c_PC'!H14="-","-",'3c_PC'!H64)</f>
        <v>6.5567588596821027</v>
      </c>
      <c r="I47" s="155">
        <f>IF('3c_PC'!I14="-","-",'3c_PC'!I64)</f>
        <v>6.6197359495950758</v>
      </c>
      <c r="J47" s="155">
        <f>IF('3c_PC'!J14="-","-",'3c_PC'!J64)</f>
        <v>6.6197359495950758</v>
      </c>
      <c r="K47" s="155">
        <f>IF('3c_PC'!K14="-","-",'3c_PC'!K64)</f>
        <v>6.6995028867368616</v>
      </c>
      <c r="L47" s="155">
        <f>IF('3c_PC'!L14="-","-",'3c_PC'!L64)</f>
        <v>6.6995028867368616</v>
      </c>
      <c r="M47" s="155">
        <f>IF('3c_PC'!M14="-","-",'3c_PC'!M64)</f>
        <v>7.1131218301273513</v>
      </c>
      <c r="N47" s="155">
        <f>IF('3c_PC'!N14="-","-",'3c_PC'!N64)</f>
        <v>7.1131218301273513</v>
      </c>
      <c r="O47" s="139"/>
      <c r="P47" s="155">
        <f>'3c_PC'!P64</f>
        <v>7.1131218301273513</v>
      </c>
      <c r="Q47" s="155">
        <f>'3c_PC'!Q64</f>
        <v>7.2804579515147188</v>
      </c>
      <c r="R47" s="155">
        <f>'3c_PC'!R64</f>
        <v>7.1935840895118579</v>
      </c>
      <c r="S47" s="155">
        <f>'3c_PC'!S64</f>
        <v>7.3593999937099728</v>
      </c>
      <c r="T47" s="155">
        <f>'3c_PC'!T64</f>
        <v>7.0492243060839304</v>
      </c>
      <c r="U47" s="155" t="str">
        <f>'3c_PC'!U64</f>
        <v>-</v>
      </c>
      <c r="V47" s="155" t="str">
        <f>'3c_PC'!V64</f>
        <v>-</v>
      </c>
      <c r="W47" s="155" t="str">
        <f>'3c_PC'!W64</f>
        <v>-</v>
      </c>
      <c r="X47" s="155" t="str">
        <f>'3c_PC'!X64</f>
        <v>-</v>
      </c>
      <c r="Y47" s="155" t="str">
        <f>'3c_PC'!Y64</f>
        <v>-</v>
      </c>
      <c r="Z47" s="155" t="str">
        <f>'3c_PC'!Z64</f>
        <v>-</v>
      </c>
      <c r="AA47" s="138"/>
    </row>
    <row r="48" spans="1:27" s="140" customFormat="1" ht="11.25" customHeight="1">
      <c r="A48" s="137">
        <v>4</v>
      </c>
      <c r="B48" s="152" t="s">
        <v>221</v>
      </c>
      <c r="C48" s="152" t="s">
        <v>135</v>
      </c>
      <c r="D48" s="158" t="s">
        <v>90</v>
      </c>
      <c r="E48" s="154"/>
      <c r="F48" s="139"/>
      <c r="G48" s="155" t="s">
        <v>132</v>
      </c>
      <c r="H48" s="155" t="s">
        <v>132</v>
      </c>
      <c r="I48" s="155" t="s">
        <v>132</v>
      </c>
      <c r="J48" s="155" t="s">
        <v>132</v>
      </c>
      <c r="K48" s="155" t="s">
        <v>132</v>
      </c>
      <c r="L48" s="155" t="s">
        <v>132</v>
      </c>
      <c r="M48" s="155" t="s">
        <v>132</v>
      </c>
      <c r="N48" s="155" t="s">
        <v>132</v>
      </c>
      <c r="O48" s="139"/>
      <c r="P48" s="155" t="s">
        <v>132</v>
      </c>
      <c r="Q48" s="155" t="s">
        <v>132</v>
      </c>
      <c r="R48" s="155" t="s">
        <v>132</v>
      </c>
      <c r="S48" s="155" t="s">
        <v>132</v>
      </c>
      <c r="T48" s="155" t="s">
        <v>132</v>
      </c>
      <c r="U48" s="155" t="s">
        <v>132</v>
      </c>
      <c r="V48" s="155" t="s">
        <v>132</v>
      </c>
      <c r="W48" s="155" t="s">
        <v>132</v>
      </c>
      <c r="X48" s="155" t="s">
        <v>132</v>
      </c>
      <c r="Y48" s="155" t="s">
        <v>132</v>
      </c>
      <c r="Z48" s="155" t="s">
        <v>132</v>
      </c>
      <c r="AA48" s="138"/>
    </row>
    <row r="49" spans="1:27" s="140" customFormat="1" ht="11.25">
      <c r="A49" s="137">
        <v>5</v>
      </c>
      <c r="B49" s="152" t="s">
        <v>168</v>
      </c>
      <c r="C49" s="152" t="s">
        <v>136</v>
      </c>
      <c r="D49" s="158" t="s">
        <v>90</v>
      </c>
      <c r="E49" s="154"/>
      <c r="F49" s="139"/>
      <c r="G49" s="155">
        <f>IF('3f_CPIH'!C$16="-","-",'3g_OC_'!$E$11*('3f_CPIH'!C$16/'3f_CPIH'!$G$16))</f>
        <v>63.482931017612529</v>
      </c>
      <c r="H49" s="155">
        <f>IF('3f_CPIH'!D$16="-","-",'3g_OC_'!$E$11*('3f_CPIH'!D$16/'3f_CPIH'!$G$16))</f>
        <v>63.61002397260274</v>
      </c>
      <c r="I49" s="155">
        <f>IF('3f_CPIH'!E$16="-","-",'3g_OC_'!$E$11*('3f_CPIH'!E$16/'3f_CPIH'!$G$16))</f>
        <v>63.800663405088073</v>
      </c>
      <c r="J49" s="155">
        <f>IF('3f_CPIH'!F$16="-","-",'3g_OC_'!$E$11*('3f_CPIH'!F$16/'3f_CPIH'!$G$16))</f>
        <v>64.181942270058713</v>
      </c>
      <c r="K49" s="155">
        <f>IF('3f_CPIH'!G$16="-","-",'3g_OC_'!$E$11*('3f_CPIH'!G$16/'3f_CPIH'!$G$16))</f>
        <v>64.944500000000005</v>
      </c>
      <c r="L49" s="155">
        <f>IF('3f_CPIH'!H$16="-","-",'3g_OC_'!$E$11*('3f_CPIH'!H$16/'3f_CPIH'!$G$16))</f>
        <v>65.770604207436406</v>
      </c>
      <c r="M49" s="155">
        <f>IF('3f_CPIH'!I$16="-","-",'3g_OC_'!$E$11*('3f_CPIH'!I$16/'3f_CPIH'!$G$16))</f>
        <v>66.723801369863011</v>
      </c>
      <c r="N49" s="155">
        <f>IF('3f_CPIH'!J$16="-","-",'3g_OC_'!$E$11*('3f_CPIH'!J$16/'3f_CPIH'!$G$16))</f>
        <v>67.295719667318991</v>
      </c>
      <c r="O49" s="139"/>
      <c r="P49" s="155">
        <f>IF('3f_CPIH'!L$16="-","-",'3g_OC_'!$E$11*('3f_CPIH'!L$16/'3f_CPIH'!$G$16))</f>
        <v>67.295719667318991</v>
      </c>
      <c r="Q49" s="155">
        <f>IF('3f_CPIH'!M$16="-","-",'3g_OC_'!$E$11*('3f_CPIH'!M$16/'3f_CPIH'!$G$16))</f>
        <v>68.058277397260284</v>
      </c>
      <c r="R49" s="155">
        <f>IF('3f_CPIH'!N$16="-","-",'3g_OC_'!$E$11*('3f_CPIH'!N$16/'3f_CPIH'!$G$16))</f>
        <v>68.566649217221141</v>
      </c>
      <c r="S49" s="155">
        <f>IF('3f_CPIH'!O$16="-","-",'3g_OC_'!$E$11*('3f_CPIH'!O$16/'3f_CPIH'!$G$16))</f>
        <v>68.947928082191794</v>
      </c>
      <c r="T49" s="155">
        <f>IF('3f_CPIH'!P$16="-","-",'3g_OC_'!$E$11*('3f_CPIH'!P$16/'3f_CPIH'!$G$16))</f>
        <v>69.138567514677106</v>
      </c>
      <c r="U49" s="155" t="str">
        <f>IF('3f_CPIH'!Q$16="-","-",'3g_OC_'!$E$11*('3f_CPIH'!Q$16/'3f_CPIH'!$G$16))</f>
        <v>-</v>
      </c>
      <c r="V49" s="155" t="str">
        <f>IF('3f_CPIH'!R$16="-","-",'3g_OC_'!$E$11*('3f_CPIH'!R$16/'3f_CPIH'!$G$16))</f>
        <v>-</v>
      </c>
      <c r="W49" s="155" t="str">
        <f>IF('3f_CPIH'!S$16="-","-",'3g_OC_'!$E$11*('3f_CPIH'!S$16/'3f_CPIH'!$G$16))</f>
        <v>-</v>
      </c>
      <c r="X49" s="155" t="str">
        <f>IF('3f_CPIH'!T$16="-","-",'3g_OC_'!$E$11*('3f_CPIH'!T$16/'3f_CPIH'!$G$16))</f>
        <v>-</v>
      </c>
      <c r="Y49" s="155" t="str">
        <f>IF('3f_CPIH'!U$16="-","-",'3g_OC_'!$E$11*('3f_CPIH'!U$16/'3f_CPIH'!$G$16))</f>
        <v>-</v>
      </c>
      <c r="Z49" s="155" t="str">
        <f>IF('3f_CPIH'!V$16="-","-",'3g_OC_'!$E$11*('3f_CPIH'!V$16/'3f_CPIH'!$G$16))</f>
        <v>-</v>
      </c>
      <c r="AA49" s="138"/>
    </row>
    <row r="50" spans="1:27" s="140" customFormat="1" ht="11.25">
      <c r="A50" s="137">
        <v>6</v>
      </c>
      <c r="B50" s="152" t="s">
        <v>168</v>
      </c>
      <c r="C50" s="152" t="s">
        <v>137</v>
      </c>
      <c r="D50" s="158" t="s">
        <v>90</v>
      </c>
      <c r="E50" s="154"/>
      <c r="F50" s="139"/>
      <c r="G50" s="155" t="s">
        <v>132</v>
      </c>
      <c r="H50" s="155" t="s">
        <v>132</v>
      </c>
      <c r="I50" s="155" t="s">
        <v>132</v>
      </c>
      <c r="J50" s="155" t="s">
        <v>132</v>
      </c>
      <c r="K50" s="155">
        <f>IF('3h_SMNCC'!F$38="-","-",'3h_SMNCC'!F$38)</f>
        <v>0</v>
      </c>
      <c r="L50" s="155">
        <f>IF('3h_SMNCC'!G$38="-","-",'3h_SMNCC'!G$38)</f>
        <v>-0.1023945869506754</v>
      </c>
      <c r="M50" s="155">
        <f>IF('3h_SMNCC'!H$38="-","-",'3h_SMNCC'!H$38)</f>
        <v>1.310776222511721</v>
      </c>
      <c r="N50" s="155">
        <f>IF('3h_SMNCC'!I$38="-","-",'3h_SMNCC'!I$38)</f>
        <v>1.356066529023727</v>
      </c>
      <c r="O50" s="139"/>
      <c r="P50" s="155">
        <f>IF('3h_SMNCC'!K$38="-","-",'3h_SMNCC'!K$38)</f>
        <v>1.356066529023727</v>
      </c>
      <c r="Q50" s="155">
        <f>IF('3h_SMNCC'!L$38="-","-",'3h_SMNCC'!L$38)</f>
        <v>2.7190896886881828</v>
      </c>
      <c r="R50" s="155">
        <f>IF('3h_SMNCC'!M$38="-","-",'3h_SMNCC'!M$38)</f>
        <v>2.5445731212335492</v>
      </c>
      <c r="S50" s="155">
        <f>IF('3h_SMNCC'!N$38="-","-",'3h_SMNCC'!N$38)</f>
        <v>3.7238675166956514</v>
      </c>
      <c r="T50" s="155">
        <f>IF('3h_SMNCC'!O$38="-","-",'3h_SMNCC'!O$38)</f>
        <v>3.2317970151566944</v>
      </c>
      <c r="U50" s="155" t="str">
        <f>IF('3h_SMNCC'!P$38="-","-",'3h_SMNCC'!P$38)</f>
        <v>-</v>
      </c>
      <c r="V50" s="155" t="str">
        <f>IF('3h_SMNCC'!Q$38="-","-",'3h_SMNCC'!Q$38)</f>
        <v>-</v>
      </c>
      <c r="W50" s="155" t="str">
        <f>IF('3h_SMNCC'!R$38="-","-",'3h_SMNCC'!R$38)</f>
        <v>-</v>
      </c>
      <c r="X50" s="155" t="str">
        <f>IF('3h_SMNCC'!S$38="-","-",'3h_SMNCC'!S$38)</f>
        <v>-</v>
      </c>
      <c r="Y50" s="155" t="str">
        <f>IF('3h_SMNCC'!T$38="-","-",'3h_SMNCC'!T$38)</f>
        <v>-</v>
      </c>
      <c r="Z50" s="155" t="str">
        <f>IF('3h_SMNCC'!U$38="-","-",'3h_SMNCC'!U$38)</f>
        <v>-</v>
      </c>
      <c r="AA50" s="138"/>
    </row>
    <row r="51" spans="1:27" s="140" customFormat="1" ht="12.5" customHeight="1">
      <c r="A51" s="137">
        <v>7</v>
      </c>
      <c r="B51" s="152" t="s">
        <v>168</v>
      </c>
      <c r="C51" s="152" t="s">
        <v>124</v>
      </c>
      <c r="D51" s="158" t="s">
        <v>90</v>
      </c>
      <c r="E51" s="154"/>
      <c r="F51" s="139"/>
      <c r="G51" s="155">
        <f>IF('3f_CPIH'!C$16="-","-",'3i_PPM'!$G$11*('3f_CPIH'!C$16/'3f_CPIH'!$G$16))</f>
        <v>38.769117710371823</v>
      </c>
      <c r="H51" s="155">
        <f>IF('3f_CPIH'!D$16="-","-",'3i_PPM'!$G$11*('3f_CPIH'!D$16/'3f_CPIH'!$G$16))</f>
        <v>38.846733561643838</v>
      </c>
      <c r="I51" s="155">
        <f>IF('3f_CPIH'!E$16="-","-",'3i_PPM'!$G$11*('3f_CPIH'!E$16/'3f_CPIH'!$G$16))</f>
        <v>38.963157338551866</v>
      </c>
      <c r="J51" s="155">
        <f>IF('3f_CPIH'!F$16="-","-",'3i_PPM'!$G$11*('3f_CPIH'!F$16/'3f_CPIH'!$G$16))</f>
        <v>39.19600489236791</v>
      </c>
      <c r="K51" s="155">
        <f>IF('3f_CPIH'!G$16="-","-",'3i_PPM'!$G$11*('3f_CPIH'!G$16/'3f_CPIH'!$G$16))</f>
        <v>39.661700000000003</v>
      </c>
      <c r="L51" s="155">
        <f>IF('3f_CPIH'!H$16="-","-",'3i_PPM'!$G$11*('3f_CPIH'!H$16/'3f_CPIH'!$G$16))</f>
        <v>40.166203033268111</v>
      </c>
      <c r="M51" s="155">
        <f>IF('3f_CPIH'!I$16="-","-",'3i_PPM'!$G$11*('3f_CPIH'!I$16/'3f_CPIH'!$G$16))</f>
        <v>40.748321917808219</v>
      </c>
      <c r="N51" s="155">
        <f>IF('3f_CPIH'!J$16="-","-",'3i_PPM'!$G$11*('3f_CPIH'!J$16/'3f_CPIH'!$G$16))</f>
        <v>41.097593248532299</v>
      </c>
      <c r="O51" s="139"/>
      <c r="P51" s="155">
        <f>IF('3f_CPIH'!L$16="-","-",'3i_PPM'!$G$11*('3f_CPIH'!L$16/'3f_CPIH'!$G$16))</f>
        <v>41.097593248532299</v>
      </c>
      <c r="Q51" s="155">
        <f>IF('3f_CPIH'!M$16="-","-",'3i_PPM'!$G$11*('3f_CPIH'!M$16/'3f_CPIH'!$G$16))</f>
        <v>41.563288356164385</v>
      </c>
      <c r="R51" s="155">
        <f>IF('3f_CPIH'!N$16="-","-",'3i_PPM'!$G$11*('3f_CPIH'!N$16/'3f_CPIH'!$G$16))</f>
        <v>41.87375176125245</v>
      </c>
      <c r="S51" s="155">
        <f>IF('3f_CPIH'!O$16="-","-",'3i_PPM'!$G$11*('3f_CPIH'!O$16/'3f_CPIH'!$G$16))</f>
        <v>42.1065993150685</v>
      </c>
      <c r="T51" s="155">
        <f>IF('3f_CPIH'!P$16="-","-",'3i_PPM'!$G$11*('3f_CPIH'!P$16/'3f_CPIH'!$G$16))</f>
        <v>42.223023091976515</v>
      </c>
      <c r="U51" s="155" t="str">
        <f>IF('3f_CPIH'!Q$16="-","-",'3i_PPM'!$G$11*('3f_CPIH'!Q$16/'3f_CPIH'!$G$16))</f>
        <v>-</v>
      </c>
      <c r="V51" s="155" t="str">
        <f>IF('3f_CPIH'!R$16="-","-",'3i_PPM'!$G$11*('3f_CPIH'!R$16/'3f_CPIH'!$G$16))</f>
        <v>-</v>
      </c>
      <c r="W51" s="155" t="str">
        <f>IF('3f_CPIH'!S$16="-","-",'3i_PPM'!$G$11*('3f_CPIH'!S$16/'3f_CPIH'!$G$16))</f>
        <v>-</v>
      </c>
      <c r="X51" s="155" t="str">
        <f>IF('3f_CPIH'!T$16="-","-",'3i_PPM'!$G$11*('3f_CPIH'!T$16/'3f_CPIH'!$G$16))</f>
        <v>-</v>
      </c>
      <c r="Y51" s="155" t="str">
        <f>IF('3f_CPIH'!U$16="-","-",'3i_PPM'!$G$11*('3f_CPIH'!U$16/'3f_CPIH'!$G$16))</f>
        <v>-</v>
      </c>
      <c r="Z51" s="155" t="str">
        <f>IF('3f_CPIH'!V$16="-","-",'3i_PPM'!$G$11*('3f_CPIH'!V$16/'3f_CPIH'!$G$16))</f>
        <v>-</v>
      </c>
      <c r="AA51" s="138"/>
    </row>
    <row r="52" spans="1:27" s="140" customFormat="1" ht="11.25" customHeight="1">
      <c r="A52" s="137">
        <v>9</v>
      </c>
      <c r="B52" s="152" t="s">
        <v>138</v>
      </c>
      <c r="C52" s="152" t="s">
        <v>222</v>
      </c>
      <c r="D52" s="158" t="s">
        <v>90</v>
      </c>
      <c r="E52" s="154"/>
      <c r="F52" s="139"/>
      <c r="G52" s="155">
        <f>IF(G47="-","-",SUM(G45:G51)*'3j_EBIT'!$E$11)</f>
        <v>2.1074089853579236</v>
      </c>
      <c r="H52" s="155">
        <f>IF(H47="-","-",SUM(H45:H51)*'3j_EBIT'!$E$11)</f>
        <v>2.1113737855176109</v>
      </c>
      <c r="I52" s="155">
        <f>IF(I47="-","-",SUM(I45:I51)*'3j_EBIT'!$E$11)</f>
        <v>2.1185407260345759</v>
      </c>
      <c r="J52" s="155">
        <f>IF(J47="-","-",SUM(J45:J51)*'3j_EBIT'!$E$11)</f>
        <v>2.1304351265136363</v>
      </c>
      <c r="K52" s="155">
        <f>IF(K47="-","-",SUM(K45:K51)*'3j_EBIT'!$E$11)</f>
        <v>2.1557688535103194</v>
      </c>
      <c r="L52" s="155">
        <f>IF(L47="-","-",SUM(L45:L51)*'3j_EBIT'!$E$11)</f>
        <v>2.179556876188224</v>
      </c>
      <c r="M52" s="155">
        <f>IF(M47="-","-",SUM(M45:M51)*'3j_EBIT'!$E$11)</f>
        <v>2.24467414131913</v>
      </c>
      <c r="N52" s="155">
        <f>IF(N47="-","-",SUM(N45:N51)*'3j_EBIT'!$E$11)</f>
        <v>2.2633929246942457</v>
      </c>
      <c r="O52" s="139"/>
      <c r="P52" s="155">
        <f>IF(P47="-","-",SUM(P45:P51)*'3j_EBIT'!$E$11)</f>
        <v>2.2633929246942457</v>
      </c>
      <c r="Q52" s="155">
        <f>IF(Q47="-","-",SUM(Q45:Q51)*'3j_EBIT'!$E$11)</f>
        <v>2.3168217242077791</v>
      </c>
      <c r="R52" s="155">
        <f>IF(R47="-","-",SUM(R45:R51)*'3j_EBIT'!$E$11)</f>
        <v>2.3276183150087935</v>
      </c>
      <c r="S52" s="155">
        <f>IF(S47="-","-",SUM(S45:S51)*'3j_EBIT'!$E$11)</f>
        <v>2.3655648117716734</v>
      </c>
      <c r="T52" s="155">
        <f>IF(T47="-","-",SUM(T45:T51)*'3j_EBIT'!$E$11)</f>
        <v>2.3559741078194558</v>
      </c>
      <c r="U52" s="155" t="str">
        <f>IF(U47="-","-",SUM(U45:U51)*'3j_EBIT'!$E$11)</f>
        <v>-</v>
      </c>
      <c r="V52" s="155" t="str">
        <f>IF(V47="-","-",SUM(V45:V51)*'3j_EBIT'!$E$11)</f>
        <v>-</v>
      </c>
      <c r="W52" s="155" t="str">
        <f>IF(W47="-","-",SUM(W45:W51)*'3j_EBIT'!$E$11)</f>
        <v>-</v>
      </c>
      <c r="X52" s="155" t="str">
        <f>IF(X47="-","-",SUM(X45:X51)*'3j_EBIT'!$E$11)</f>
        <v>-</v>
      </c>
      <c r="Y52" s="155" t="str">
        <f>IF(Y47="-","-",SUM(Y45:Y51)*'3j_EBIT'!$E$11)</f>
        <v>-</v>
      </c>
      <c r="Z52" s="155" t="str">
        <f>IF(Z47="-","-",SUM(Z45:Z51)*'3j_EBIT'!$E$11)</f>
        <v>-</v>
      </c>
      <c r="AA52" s="138"/>
    </row>
    <row r="53" spans="1:27" s="140" customFormat="1" ht="11.25" customHeight="1">
      <c r="A53" s="137">
        <v>10</v>
      </c>
      <c r="B53" s="152" t="s">
        <v>223</v>
      </c>
      <c r="C53" s="156" t="s">
        <v>224</v>
      </c>
      <c r="D53" s="158" t="s">
        <v>90</v>
      </c>
      <c r="E53" s="154"/>
      <c r="F53" s="139"/>
      <c r="G53" s="155">
        <f>IF(G49="-","-",SUM(G45:G47,G49:G52)*'3k_HAP'!$E$12)</f>
        <v>1.6239243268456498</v>
      </c>
      <c r="H53" s="155">
        <f>IF(H49="-","-",SUM(H45:H47,H49:H52)*'3k_HAP'!$E$12)</f>
        <v>1.6269795171172732</v>
      </c>
      <c r="I53" s="155">
        <f>IF(I49="-","-",SUM(I45:I47,I49:I52)*'3k_HAP'!$E$12)</f>
        <v>1.6325022083155263</v>
      </c>
      <c r="J53" s="155">
        <f>IF(J49="-","-",SUM(J45:J47,J49:J52)*'3k_HAP'!$E$12)</f>
        <v>1.6416677791303957</v>
      </c>
      <c r="K53" s="155">
        <f>IF(K49="-","-",SUM(K45:K47,K49:K52)*'3k_HAP'!$E$12)</f>
        <v>1.6611894077489591</v>
      </c>
      <c r="L53" s="155">
        <f>IF(L49="-","-",SUM(L45:L47,L49:L52)*'3k_HAP'!$E$12)</f>
        <v>1.6795199496525963</v>
      </c>
      <c r="M53" s="155">
        <f>IF(M49="-","-",SUM(M45:M47,M49:M52)*'3k_HAP'!$E$12)</f>
        <v>1.7296979225465365</v>
      </c>
      <c r="N53" s="155">
        <f>IF(N49="-","-",SUM(N45:N47,N49:N52)*'3k_HAP'!$E$12)</f>
        <v>1.7441222169777579</v>
      </c>
      <c r="O53" s="139"/>
      <c r="P53" s="155">
        <f>IF(P49="-","-",SUM(P45:P47,P49:P52)*'3k_HAP'!$E$12)</f>
        <v>1.7441222169777579</v>
      </c>
      <c r="Q53" s="155">
        <f>IF(Q49="-","-",SUM(Q45:Q47,Q49:Q52)*'3k_HAP'!$E$12)</f>
        <v>1.7852933080602276</v>
      </c>
      <c r="R53" s="155">
        <f>IF(R49="-","-",SUM(R45:R47,R49:R52)*'3k_HAP'!$E$12)</f>
        <v>1.7936129301983992</v>
      </c>
      <c r="S53" s="155">
        <f>IF(S49="-","-",SUM(S45:S47,S49:S52)*'3k_HAP'!$E$12)</f>
        <v>1.8228536896522858</v>
      </c>
      <c r="T53" s="155">
        <f>IF(T49="-","-",SUM(T45:T47,T49:T52)*'3k_HAP'!$E$12)</f>
        <v>1.8154632981488843</v>
      </c>
      <c r="U53" s="155" t="str">
        <f>IF(U49="-","-",SUM(U45:U47,U49:U52)*'3k_HAP'!$E$12)</f>
        <v>-</v>
      </c>
      <c r="V53" s="155" t="str">
        <f>IF(V49="-","-",SUM(V45:V47,V49:V52)*'3k_HAP'!$E$12)</f>
        <v>-</v>
      </c>
      <c r="W53" s="155" t="str">
        <f>IF(W49="-","-",SUM(W45:W47,W49:W52)*'3k_HAP'!$E$12)</f>
        <v>-</v>
      </c>
      <c r="X53" s="155" t="str">
        <f>IF(X49="-","-",SUM(X45:X47,X49:X52)*'3k_HAP'!$E$12)</f>
        <v>-</v>
      </c>
      <c r="Y53" s="155" t="str">
        <f>IF(Y49="-","-",SUM(Y45:Y47,Y49:Y52)*'3k_HAP'!$E$12)</f>
        <v>-</v>
      </c>
      <c r="Z53" s="155" t="str">
        <f>IF(Z49="-","-",SUM(Z45:Z47,Z49:Z52)*'3k_HAP'!$E$12)</f>
        <v>-</v>
      </c>
      <c r="AA53" s="138"/>
    </row>
    <row r="54" spans="1:27" s="140" customFormat="1" ht="11.25" customHeight="1">
      <c r="A54" s="137">
        <v>11</v>
      </c>
      <c r="B54" s="152" t="s">
        <v>225</v>
      </c>
      <c r="C54" s="152" t="str">
        <f>B54&amp;"_"&amp;D54</f>
        <v>Total_N Wales and Mersey</v>
      </c>
      <c r="D54" s="158" t="s">
        <v>90</v>
      </c>
      <c r="E54" s="154"/>
      <c r="F54" s="139"/>
      <c r="G54" s="155">
        <f t="shared" ref="G54:N54" si="6">IF(G49="-","-",SUM(G45:G53))</f>
        <v>112.54014089987002</v>
      </c>
      <c r="H54" s="155">
        <f t="shared" si="6"/>
        <v>112.75186969656357</v>
      </c>
      <c r="I54" s="155">
        <f t="shared" si="6"/>
        <v>113.13459962758513</v>
      </c>
      <c r="J54" s="155">
        <f t="shared" si="6"/>
        <v>113.76978601766574</v>
      </c>
      <c r="K54" s="155">
        <f t="shared" si="6"/>
        <v>115.12266114799615</v>
      </c>
      <c r="L54" s="155">
        <f t="shared" si="6"/>
        <v>116.39299236633154</v>
      </c>
      <c r="M54" s="155">
        <f t="shared" si="6"/>
        <v>119.87039340417597</v>
      </c>
      <c r="N54" s="155">
        <f t="shared" si="6"/>
        <v>120.87001641667436</v>
      </c>
      <c r="O54" s="139"/>
      <c r="P54" s="155">
        <f t="shared" ref="P54:Z54" si="7">IF(P49="-","-",SUM(P45:P53))</f>
        <v>120.87001641667436</v>
      </c>
      <c r="Q54" s="155">
        <f t="shared" si="7"/>
        <v>123.7232284258956</v>
      </c>
      <c r="R54" s="155">
        <f t="shared" si="7"/>
        <v>124.29978943442619</v>
      </c>
      <c r="S54" s="155">
        <f t="shared" si="7"/>
        <v>126.32621340908989</v>
      </c>
      <c r="T54" s="155">
        <f t="shared" si="7"/>
        <v>125.81404933386258</v>
      </c>
      <c r="U54" s="155" t="str">
        <f t="shared" si="7"/>
        <v>-</v>
      </c>
      <c r="V54" s="155" t="str">
        <f t="shared" si="7"/>
        <v>-</v>
      </c>
      <c r="W54" s="155" t="str">
        <f t="shared" si="7"/>
        <v>-</v>
      </c>
      <c r="X54" s="155" t="str">
        <f t="shared" si="7"/>
        <v>-</v>
      </c>
      <c r="Y54" s="155" t="str">
        <f t="shared" si="7"/>
        <v>-</v>
      </c>
      <c r="Z54" s="155" t="str">
        <f t="shared" si="7"/>
        <v>-</v>
      </c>
      <c r="AA54" s="138"/>
    </row>
    <row r="55" spans="1:27" s="140" customFormat="1" ht="11.25" customHeight="1">
      <c r="A55" s="137">
        <v>1</v>
      </c>
      <c r="B55" s="87" t="s">
        <v>155</v>
      </c>
      <c r="C55" s="87" t="s">
        <v>131</v>
      </c>
      <c r="D55" s="157" t="s">
        <v>95</v>
      </c>
      <c r="E55" s="136"/>
      <c r="F55" s="139"/>
      <c r="G55" s="88" t="s">
        <v>132</v>
      </c>
      <c r="H55" s="88" t="s">
        <v>132</v>
      </c>
      <c r="I55" s="88" t="s">
        <v>132</v>
      </c>
      <c r="J55" s="88" t="s">
        <v>132</v>
      </c>
      <c r="K55" s="88" t="s">
        <v>132</v>
      </c>
      <c r="L55" s="88" t="s">
        <v>132</v>
      </c>
      <c r="M55" s="88" t="s">
        <v>132</v>
      </c>
      <c r="N55" s="88" t="s">
        <v>132</v>
      </c>
      <c r="O55" s="139"/>
      <c r="P55" s="88" t="s">
        <v>132</v>
      </c>
      <c r="Q55" s="88" t="s">
        <v>132</v>
      </c>
      <c r="R55" s="88" t="s">
        <v>132</v>
      </c>
      <c r="S55" s="88" t="s">
        <v>132</v>
      </c>
      <c r="T55" s="88" t="s">
        <v>132</v>
      </c>
      <c r="U55" s="88" t="s">
        <v>132</v>
      </c>
      <c r="V55" s="88" t="s">
        <v>132</v>
      </c>
      <c r="W55" s="88" t="s">
        <v>132</v>
      </c>
      <c r="X55" s="88" t="s">
        <v>132</v>
      </c>
      <c r="Y55" s="88" t="s">
        <v>132</v>
      </c>
      <c r="Z55" s="88" t="s">
        <v>132</v>
      </c>
      <c r="AA55" s="138"/>
    </row>
    <row r="56" spans="1:27" s="140" customFormat="1" ht="11.25" customHeight="1">
      <c r="A56" s="137">
        <v>2</v>
      </c>
      <c r="B56" s="87" t="s">
        <v>155</v>
      </c>
      <c r="C56" s="87" t="s">
        <v>133</v>
      </c>
      <c r="D56" s="157" t="s">
        <v>95</v>
      </c>
      <c r="E56" s="136"/>
      <c r="F56" s="139"/>
      <c r="G56" s="88" t="s">
        <v>132</v>
      </c>
      <c r="H56" s="88" t="s">
        <v>132</v>
      </c>
      <c r="I56" s="88" t="s">
        <v>132</v>
      </c>
      <c r="J56" s="88" t="s">
        <v>132</v>
      </c>
      <c r="K56" s="88" t="s">
        <v>132</v>
      </c>
      <c r="L56" s="88" t="s">
        <v>132</v>
      </c>
      <c r="M56" s="88" t="s">
        <v>132</v>
      </c>
      <c r="N56" s="88" t="s">
        <v>132</v>
      </c>
      <c r="O56" s="139"/>
      <c r="P56" s="88" t="s">
        <v>132</v>
      </c>
      <c r="Q56" s="88" t="s">
        <v>132</v>
      </c>
      <c r="R56" s="88" t="s">
        <v>132</v>
      </c>
      <c r="S56" s="88" t="s">
        <v>132</v>
      </c>
      <c r="T56" s="88" t="s">
        <v>132</v>
      </c>
      <c r="U56" s="88" t="s">
        <v>132</v>
      </c>
      <c r="V56" s="88" t="s">
        <v>132</v>
      </c>
      <c r="W56" s="88" t="s">
        <v>132</v>
      </c>
      <c r="X56" s="88" t="s">
        <v>132</v>
      </c>
      <c r="Y56" s="88" t="s">
        <v>132</v>
      </c>
      <c r="Z56" s="88" t="s">
        <v>132</v>
      </c>
      <c r="AA56" s="138"/>
    </row>
    <row r="57" spans="1:27" s="140" customFormat="1" ht="11.25" customHeight="1">
      <c r="A57" s="137">
        <v>3</v>
      </c>
      <c r="B57" s="87" t="s">
        <v>220</v>
      </c>
      <c r="C57" s="87" t="s">
        <v>134</v>
      </c>
      <c r="D57" s="157" t="s">
        <v>95</v>
      </c>
      <c r="E57" s="136"/>
      <c r="F57" s="139"/>
      <c r="G57" s="88">
        <f>IF('3c_PC'!G14="-","-",'3c_PC'!G64)</f>
        <v>6.5567588596821027</v>
      </c>
      <c r="H57" s="88">
        <f>IF('3c_PC'!H14="-","-",'3c_PC'!H64)</f>
        <v>6.5567588596821027</v>
      </c>
      <c r="I57" s="88">
        <f>IF('3c_PC'!I14="-","-",'3c_PC'!I64)</f>
        <v>6.6197359495950758</v>
      </c>
      <c r="J57" s="88">
        <f>IF('3c_PC'!J14="-","-",'3c_PC'!J64)</f>
        <v>6.6197359495950758</v>
      </c>
      <c r="K57" s="88">
        <f>IF('3c_PC'!K14="-","-",'3c_PC'!K64)</f>
        <v>6.6995028867368616</v>
      </c>
      <c r="L57" s="88">
        <f>IF('3c_PC'!L14="-","-",'3c_PC'!L64)</f>
        <v>6.6995028867368616</v>
      </c>
      <c r="M57" s="88">
        <f>IF('3c_PC'!M14="-","-",'3c_PC'!M64)</f>
        <v>7.1131218301273513</v>
      </c>
      <c r="N57" s="88">
        <f>IF('3c_PC'!N14="-","-",'3c_PC'!N64)</f>
        <v>7.1131218301273513</v>
      </c>
      <c r="O57" s="139"/>
      <c r="P57" s="88">
        <f>'3c_PC'!P64</f>
        <v>7.1131218301273513</v>
      </c>
      <c r="Q57" s="88">
        <f>'3c_PC'!Q64</f>
        <v>7.2804579515147188</v>
      </c>
      <c r="R57" s="88">
        <f>'3c_PC'!R64</f>
        <v>7.1935840895118579</v>
      </c>
      <c r="S57" s="88">
        <f>'3c_PC'!S64</f>
        <v>7.3593999937099728</v>
      </c>
      <c r="T57" s="88">
        <f>'3c_PC'!T64</f>
        <v>7.0492243060839304</v>
      </c>
      <c r="U57" s="88" t="str">
        <f>'3c_PC'!U64</f>
        <v>-</v>
      </c>
      <c r="V57" s="88" t="str">
        <f>'3c_PC'!V64</f>
        <v>-</v>
      </c>
      <c r="W57" s="88" t="str">
        <f>'3c_PC'!W64</f>
        <v>-</v>
      </c>
      <c r="X57" s="88" t="str">
        <f>'3c_PC'!X64</f>
        <v>-</v>
      </c>
      <c r="Y57" s="88" t="str">
        <f>'3c_PC'!Y64</f>
        <v>-</v>
      </c>
      <c r="Z57" s="88" t="str">
        <f>'3c_PC'!Z64</f>
        <v>-</v>
      </c>
      <c r="AA57" s="138"/>
    </row>
    <row r="58" spans="1:27" s="140" customFormat="1" ht="11.25">
      <c r="A58" s="137">
        <v>4</v>
      </c>
      <c r="B58" s="87" t="s">
        <v>221</v>
      </c>
      <c r="C58" s="87" t="s">
        <v>135</v>
      </c>
      <c r="D58" s="157" t="s">
        <v>95</v>
      </c>
      <c r="E58" s="136"/>
      <c r="F58" s="139"/>
      <c r="G58" s="88" t="s">
        <v>132</v>
      </c>
      <c r="H58" s="88" t="s">
        <v>132</v>
      </c>
      <c r="I58" s="88" t="s">
        <v>132</v>
      </c>
      <c r="J58" s="88" t="s">
        <v>132</v>
      </c>
      <c r="K58" s="88" t="s">
        <v>132</v>
      </c>
      <c r="L58" s="88" t="s">
        <v>132</v>
      </c>
      <c r="M58" s="88" t="s">
        <v>132</v>
      </c>
      <c r="N58" s="88" t="s">
        <v>132</v>
      </c>
      <c r="O58" s="139"/>
      <c r="P58" s="88" t="s">
        <v>132</v>
      </c>
      <c r="Q58" s="88" t="s">
        <v>132</v>
      </c>
      <c r="R58" s="88" t="s">
        <v>132</v>
      </c>
      <c r="S58" s="88" t="s">
        <v>132</v>
      </c>
      <c r="T58" s="88" t="s">
        <v>132</v>
      </c>
      <c r="U58" s="88" t="s">
        <v>132</v>
      </c>
      <c r="V58" s="88" t="s">
        <v>132</v>
      </c>
      <c r="W58" s="88" t="s">
        <v>132</v>
      </c>
      <c r="X58" s="88" t="s">
        <v>132</v>
      </c>
      <c r="Y58" s="88" t="s">
        <v>132</v>
      </c>
      <c r="Z58" s="88" t="s">
        <v>132</v>
      </c>
      <c r="AA58" s="138"/>
    </row>
    <row r="59" spans="1:27" s="140" customFormat="1" ht="11.25">
      <c r="A59" s="137">
        <v>5</v>
      </c>
      <c r="B59" s="87" t="s">
        <v>168</v>
      </c>
      <c r="C59" s="87" t="s">
        <v>136</v>
      </c>
      <c r="D59" s="157" t="s">
        <v>95</v>
      </c>
      <c r="E59" s="136"/>
      <c r="F59" s="139"/>
      <c r="G59" s="88">
        <f>IF('3f_CPIH'!C$16="-","-",'3g_OC_'!$E$11*('3f_CPIH'!C$16/'3f_CPIH'!$G$16))</f>
        <v>63.482931017612529</v>
      </c>
      <c r="H59" s="88">
        <f>IF('3f_CPIH'!D$16="-","-",'3g_OC_'!$E$11*('3f_CPIH'!D$16/'3f_CPIH'!$G$16))</f>
        <v>63.61002397260274</v>
      </c>
      <c r="I59" s="88">
        <f>IF('3f_CPIH'!E$16="-","-",'3g_OC_'!$E$11*('3f_CPIH'!E$16/'3f_CPIH'!$G$16))</f>
        <v>63.800663405088073</v>
      </c>
      <c r="J59" s="88">
        <f>IF('3f_CPIH'!F$16="-","-",'3g_OC_'!$E$11*('3f_CPIH'!F$16/'3f_CPIH'!$G$16))</f>
        <v>64.181942270058713</v>
      </c>
      <c r="K59" s="88">
        <f>IF('3f_CPIH'!G$16="-","-",'3g_OC_'!$E$11*('3f_CPIH'!G$16/'3f_CPIH'!$G$16))</f>
        <v>64.944500000000005</v>
      </c>
      <c r="L59" s="88">
        <f>IF('3f_CPIH'!H$16="-","-",'3g_OC_'!$E$11*('3f_CPIH'!H$16/'3f_CPIH'!$G$16))</f>
        <v>65.770604207436406</v>
      </c>
      <c r="M59" s="88">
        <f>IF('3f_CPIH'!I$16="-","-",'3g_OC_'!$E$11*('3f_CPIH'!I$16/'3f_CPIH'!$G$16))</f>
        <v>66.723801369863011</v>
      </c>
      <c r="N59" s="88">
        <f>IF('3f_CPIH'!J$16="-","-",'3g_OC_'!$E$11*('3f_CPIH'!J$16/'3f_CPIH'!$G$16))</f>
        <v>67.295719667318991</v>
      </c>
      <c r="O59" s="139"/>
      <c r="P59" s="88">
        <f>IF('3f_CPIH'!L$16="-","-",'3g_OC_'!$E$11*('3f_CPIH'!L$16/'3f_CPIH'!$G$16))</f>
        <v>67.295719667318991</v>
      </c>
      <c r="Q59" s="88">
        <f>IF('3f_CPIH'!M$16="-","-",'3g_OC_'!$E$11*('3f_CPIH'!M$16/'3f_CPIH'!$G$16))</f>
        <v>68.058277397260284</v>
      </c>
      <c r="R59" s="88">
        <f>IF('3f_CPIH'!N$16="-","-",'3g_OC_'!$E$11*('3f_CPIH'!N$16/'3f_CPIH'!$G$16))</f>
        <v>68.566649217221141</v>
      </c>
      <c r="S59" s="88">
        <f>IF('3f_CPIH'!O$16="-","-",'3g_OC_'!$E$11*('3f_CPIH'!O$16/'3f_CPIH'!$G$16))</f>
        <v>68.947928082191794</v>
      </c>
      <c r="T59" s="88">
        <f>IF('3f_CPIH'!P$16="-","-",'3g_OC_'!$E$11*('3f_CPIH'!P$16/'3f_CPIH'!$G$16))</f>
        <v>69.138567514677106</v>
      </c>
      <c r="U59" s="88" t="str">
        <f>IF('3f_CPIH'!Q$16="-","-",'3g_OC_'!$E$11*('3f_CPIH'!Q$16/'3f_CPIH'!$G$16))</f>
        <v>-</v>
      </c>
      <c r="V59" s="88" t="str">
        <f>IF('3f_CPIH'!R$16="-","-",'3g_OC_'!$E$11*('3f_CPIH'!R$16/'3f_CPIH'!$G$16))</f>
        <v>-</v>
      </c>
      <c r="W59" s="88" t="str">
        <f>IF('3f_CPIH'!S$16="-","-",'3g_OC_'!$E$11*('3f_CPIH'!S$16/'3f_CPIH'!$G$16))</f>
        <v>-</v>
      </c>
      <c r="X59" s="88" t="str">
        <f>IF('3f_CPIH'!T$16="-","-",'3g_OC_'!$E$11*('3f_CPIH'!T$16/'3f_CPIH'!$G$16))</f>
        <v>-</v>
      </c>
      <c r="Y59" s="88" t="str">
        <f>IF('3f_CPIH'!U$16="-","-",'3g_OC_'!$E$11*('3f_CPIH'!U$16/'3f_CPIH'!$G$16))</f>
        <v>-</v>
      </c>
      <c r="Z59" s="88" t="str">
        <f>IF('3f_CPIH'!V$16="-","-",'3g_OC_'!$E$11*('3f_CPIH'!V$16/'3f_CPIH'!$G$16))</f>
        <v>-</v>
      </c>
      <c r="AA59" s="138"/>
    </row>
    <row r="60" spans="1:27" s="140" customFormat="1" ht="11.25">
      <c r="A60" s="137">
        <v>6</v>
      </c>
      <c r="B60" s="87" t="s">
        <v>168</v>
      </c>
      <c r="C60" s="87" t="s">
        <v>137</v>
      </c>
      <c r="D60" s="157" t="s">
        <v>95</v>
      </c>
      <c r="E60" s="136"/>
      <c r="F60" s="139"/>
      <c r="G60" s="88" t="s">
        <v>132</v>
      </c>
      <c r="H60" s="88" t="s">
        <v>132</v>
      </c>
      <c r="I60" s="88" t="s">
        <v>132</v>
      </c>
      <c r="J60" s="88" t="s">
        <v>132</v>
      </c>
      <c r="K60" s="88">
        <f>IF('3h_SMNCC'!F$38="-","-",'3h_SMNCC'!F$38)</f>
        <v>0</v>
      </c>
      <c r="L60" s="88">
        <f>IF('3h_SMNCC'!G$38="-","-",'3h_SMNCC'!G$38)</f>
        <v>-0.1023945869506754</v>
      </c>
      <c r="M60" s="88">
        <f>IF('3h_SMNCC'!H$38="-","-",'3h_SMNCC'!H$38)</f>
        <v>1.310776222511721</v>
      </c>
      <c r="N60" s="88">
        <f>IF('3h_SMNCC'!I$38="-","-",'3h_SMNCC'!I$38)</f>
        <v>1.356066529023727</v>
      </c>
      <c r="O60" s="139"/>
      <c r="P60" s="88">
        <f>IF('3h_SMNCC'!K$38="-","-",'3h_SMNCC'!K$38)</f>
        <v>1.356066529023727</v>
      </c>
      <c r="Q60" s="88">
        <f>IF('3h_SMNCC'!L$38="-","-",'3h_SMNCC'!L$38)</f>
        <v>2.7190896886881828</v>
      </c>
      <c r="R60" s="88">
        <f>IF('3h_SMNCC'!M$38="-","-",'3h_SMNCC'!M$38)</f>
        <v>2.5445731212335492</v>
      </c>
      <c r="S60" s="88">
        <f>IF('3h_SMNCC'!N$38="-","-",'3h_SMNCC'!N$38)</f>
        <v>3.7238675166956514</v>
      </c>
      <c r="T60" s="88">
        <f>IF('3h_SMNCC'!O$38="-","-",'3h_SMNCC'!O$38)</f>
        <v>3.2317970151566944</v>
      </c>
      <c r="U60" s="88" t="str">
        <f>IF('3h_SMNCC'!P$38="-","-",'3h_SMNCC'!P$38)</f>
        <v>-</v>
      </c>
      <c r="V60" s="88" t="str">
        <f>IF('3h_SMNCC'!Q$38="-","-",'3h_SMNCC'!Q$38)</f>
        <v>-</v>
      </c>
      <c r="W60" s="88" t="str">
        <f>IF('3h_SMNCC'!R$38="-","-",'3h_SMNCC'!R$38)</f>
        <v>-</v>
      </c>
      <c r="X60" s="88" t="str">
        <f>IF('3h_SMNCC'!S$38="-","-",'3h_SMNCC'!S$38)</f>
        <v>-</v>
      </c>
      <c r="Y60" s="88" t="str">
        <f>IF('3h_SMNCC'!T$38="-","-",'3h_SMNCC'!T$38)</f>
        <v>-</v>
      </c>
      <c r="Z60" s="88" t="str">
        <f>IF('3h_SMNCC'!U$38="-","-",'3h_SMNCC'!U$38)</f>
        <v>-</v>
      </c>
      <c r="AA60" s="138"/>
    </row>
    <row r="61" spans="1:27" s="140" customFormat="1" ht="11.25">
      <c r="A61" s="137">
        <v>7</v>
      </c>
      <c r="B61" s="87" t="s">
        <v>168</v>
      </c>
      <c r="C61" s="87" t="s">
        <v>124</v>
      </c>
      <c r="D61" s="157" t="s">
        <v>95</v>
      </c>
      <c r="E61" s="136"/>
      <c r="F61" s="139"/>
      <c r="G61" s="88">
        <f>IF('3f_CPIH'!C$16="-","-",'3i_PPM'!$G$11*('3f_CPIH'!C$16/'3f_CPIH'!$G$16))</f>
        <v>38.769117710371823</v>
      </c>
      <c r="H61" s="88">
        <f>IF('3f_CPIH'!D$16="-","-",'3i_PPM'!$G$11*('3f_CPIH'!D$16/'3f_CPIH'!$G$16))</f>
        <v>38.846733561643838</v>
      </c>
      <c r="I61" s="88">
        <f>IF('3f_CPIH'!E$16="-","-",'3i_PPM'!$G$11*('3f_CPIH'!E$16/'3f_CPIH'!$G$16))</f>
        <v>38.963157338551866</v>
      </c>
      <c r="J61" s="88">
        <f>IF('3f_CPIH'!F$16="-","-",'3i_PPM'!$G$11*('3f_CPIH'!F$16/'3f_CPIH'!$G$16))</f>
        <v>39.19600489236791</v>
      </c>
      <c r="K61" s="88">
        <f>IF('3f_CPIH'!G$16="-","-",'3i_PPM'!$G$11*('3f_CPIH'!G$16/'3f_CPIH'!$G$16))</f>
        <v>39.661700000000003</v>
      </c>
      <c r="L61" s="88">
        <f>IF('3f_CPIH'!H$16="-","-",'3i_PPM'!$G$11*('3f_CPIH'!H$16/'3f_CPIH'!$G$16))</f>
        <v>40.166203033268111</v>
      </c>
      <c r="M61" s="88">
        <f>IF('3f_CPIH'!I$16="-","-",'3i_PPM'!$G$11*('3f_CPIH'!I$16/'3f_CPIH'!$G$16))</f>
        <v>40.748321917808219</v>
      </c>
      <c r="N61" s="88">
        <f>IF('3f_CPIH'!J$16="-","-",'3i_PPM'!$G$11*('3f_CPIH'!J$16/'3f_CPIH'!$G$16))</f>
        <v>41.097593248532299</v>
      </c>
      <c r="O61" s="139"/>
      <c r="P61" s="88">
        <f>IF('3f_CPIH'!L$16="-","-",'3i_PPM'!$G$11*('3f_CPIH'!L$16/'3f_CPIH'!$G$16))</f>
        <v>41.097593248532299</v>
      </c>
      <c r="Q61" s="88">
        <f>IF('3f_CPIH'!M$16="-","-",'3i_PPM'!$G$11*('3f_CPIH'!M$16/'3f_CPIH'!$G$16))</f>
        <v>41.563288356164385</v>
      </c>
      <c r="R61" s="88">
        <f>IF('3f_CPIH'!N$16="-","-",'3i_PPM'!$G$11*('3f_CPIH'!N$16/'3f_CPIH'!$G$16))</f>
        <v>41.87375176125245</v>
      </c>
      <c r="S61" s="88">
        <f>IF('3f_CPIH'!O$16="-","-",'3i_PPM'!$G$11*('3f_CPIH'!O$16/'3f_CPIH'!$G$16))</f>
        <v>42.1065993150685</v>
      </c>
      <c r="T61" s="88">
        <f>IF('3f_CPIH'!P$16="-","-",'3i_PPM'!$G$11*('3f_CPIH'!P$16/'3f_CPIH'!$G$16))</f>
        <v>42.223023091976515</v>
      </c>
      <c r="U61" s="88" t="str">
        <f>IF('3f_CPIH'!Q$16="-","-",'3i_PPM'!$G$11*('3f_CPIH'!Q$16/'3f_CPIH'!$G$16))</f>
        <v>-</v>
      </c>
      <c r="V61" s="88" t="str">
        <f>IF('3f_CPIH'!R$16="-","-",'3i_PPM'!$G$11*('3f_CPIH'!R$16/'3f_CPIH'!$G$16))</f>
        <v>-</v>
      </c>
      <c r="W61" s="88" t="str">
        <f>IF('3f_CPIH'!S$16="-","-",'3i_PPM'!$G$11*('3f_CPIH'!S$16/'3f_CPIH'!$G$16))</f>
        <v>-</v>
      </c>
      <c r="X61" s="88" t="str">
        <f>IF('3f_CPIH'!T$16="-","-",'3i_PPM'!$G$11*('3f_CPIH'!T$16/'3f_CPIH'!$G$16))</f>
        <v>-</v>
      </c>
      <c r="Y61" s="88" t="str">
        <f>IF('3f_CPIH'!U$16="-","-",'3i_PPM'!$G$11*('3f_CPIH'!U$16/'3f_CPIH'!$G$16))</f>
        <v>-</v>
      </c>
      <c r="Z61" s="88" t="str">
        <f>IF('3f_CPIH'!V$16="-","-",'3i_PPM'!$G$11*('3f_CPIH'!V$16/'3f_CPIH'!$G$16))</f>
        <v>-</v>
      </c>
      <c r="AA61" s="138"/>
    </row>
    <row r="62" spans="1:27" s="140" customFormat="1" ht="11.25" customHeight="1">
      <c r="A62" s="137">
        <v>9</v>
      </c>
      <c r="B62" s="87" t="s">
        <v>138</v>
      </c>
      <c r="C62" s="87" t="s">
        <v>222</v>
      </c>
      <c r="D62" s="157" t="s">
        <v>95</v>
      </c>
      <c r="E62" s="136"/>
      <c r="F62" s="139"/>
      <c r="G62" s="88">
        <f>IF(G57="-","-",SUM(G55:G61)*'3j_EBIT'!$E$11)</f>
        <v>2.1074089853579236</v>
      </c>
      <c r="H62" s="88">
        <f>IF(H57="-","-",SUM(H55:H61)*'3j_EBIT'!$E$11)</f>
        <v>2.1113737855176109</v>
      </c>
      <c r="I62" s="88">
        <f>IF(I57="-","-",SUM(I55:I61)*'3j_EBIT'!$E$11)</f>
        <v>2.1185407260345759</v>
      </c>
      <c r="J62" s="88">
        <f>IF(J57="-","-",SUM(J55:J61)*'3j_EBIT'!$E$11)</f>
        <v>2.1304351265136363</v>
      </c>
      <c r="K62" s="88">
        <f>IF(K57="-","-",SUM(K55:K61)*'3j_EBIT'!$E$11)</f>
        <v>2.1557688535103194</v>
      </c>
      <c r="L62" s="88">
        <f>IF(L57="-","-",SUM(L55:L61)*'3j_EBIT'!$E$11)</f>
        <v>2.179556876188224</v>
      </c>
      <c r="M62" s="88">
        <f>IF(M57="-","-",SUM(M55:M61)*'3j_EBIT'!$E$11)</f>
        <v>2.24467414131913</v>
      </c>
      <c r="N62" s="88">
        <f>IF(N57="-","-",SUM(N55:N61)*'3j_EBIT'!$E$11)</f>
        <v>2.2633929246942457</v>
      </c>
      <c r="O62" s="139"/>
      <c r="P62" s="88">
        <f>IF(P57="-","-",SUM(P55:P61)*'3j_EBIT'!$E$11)</f>
        <v>2.2633929246942457</v>
      </c>
      <c r="Q62" s="88">
        <f>IF(Q57="-","-",SUM(Q55:Q61)*'3j_EBIT'!$E$11)</f>
        <v>2.3168217242077791</v>
      </c>
      <c r="R62" s="88">
        <f>IF(R57="-","-",SUM(R55:R61)*'3j_EBIT'!$E$11)</f>
        <v>2.3276183150087935</v>
      </c>
      <c r="S62" s="88">
        <f>IF(S57="-","-",SUM(S55:S61)*'3j_EBIT'!$E$11)</f>
        <v>2.3655648117716734</v>
      </c>
      <c r="T62" s="88">
        <f>IF(T57="-","-",SUM(T55:T61)*'3j_EBIT'!$E$11)</f>
        <v>2.3559741078194558</v>
      </c>
      <c r="U62" s="88" t="str">
        <f>IF(U57="-","-",SUM(U55:U61)*'3j_EBIT'!$E$11)</f>
        <v>-</v>
      </c>
      <c r="V62" s="88" t="str">
        <f>IF(V57="-","-",SUM(V55:V61)*'3j_EBIT'!$E$11)</f>
        <v>-</v>
      </c>
      <c r="W62" s="88" t="str">
        <f>IF(W57="-","-",SUM(W55:W61)*'3j_EBIT'!$E$11)</f>
        <v>-</v>
      </c>
      <c r="X62" s="88" t="str">
        <f>IF(X57="-","-",SUM(X55:X61)*'3j_EBIT'!$E$11)</f>
        <v>-</v>
      </c>
      <c r="Y62" s="88" t="str">
        <f>IF(Y57="-","-",SUM(Y55:Y61)*'3j_EBIT'!$E$11)</f>
        <v>-</v>
      </c>
      <c r="Z62" s="88" t="str">
        <f>IF(Z57="-","-",SUM(Z55:Z61)*'3j_EBIT'!$E$11)</f>
        <v>-</v>
      </c>
      <c r="AA62" s="138"/>
    </row>
    <row r="63" spans="1:27" s="140" customFormat="1" ht="11.25" customHeight="1">
      <c r="A63" s="137">
        <v>10</v>
      </c>
      <c r="B63" s="87" t="s">
        <v>223</v>
      </c>
      <c r="C63" s="151" t="s">
        <v>224</v>
      </c>
      <c r="D63" s="157" t="s">
        <v>95</v>
      </c>
      <c r="E63" s="136"/>
      <c r="F63" s="139"/>
      <c r="G63" s="88">
        <f>IF(G59="-","-",SUM(G55:G57,G59:G62)*'3k_HAP'!$E$12)</f>
        <v>1.6239243268456498</v>
      </c>
      <c r="H63" s="88">
        <f>IF(H59="-","-",SUM(H55:H57,H59:H62)*'3k_HAP'!$E$12)</f>
        <v>1.6269795171172732</v>
      </c>
      <c r="I63" s="88">
        <f>IF(I59="-","-",SUM(I55:I57,I59:I62)*'3k_HAP'!$E$12)</f>
        <v>1.6325022083155263</v>
      </c>
      <c r="J63" s="88">
        <f>IF(J59="-","-",SUM(J55:J57,J59:J62)*'3k_HAP'!$E$12)</f>
        <v>1.6416677791303957</v>
      </c>
      <c r="K63" s="88">
        <f>IF(K59="-","-",SUM(K55:K57,K59:K62)*'3k_HAP'!$E$12)</f>
        <v>1.6611894077489591</v>
      </c>
      <c r="L63" s="88">
        <f>IF(L59="-","-",SUM(L55:L57,L59:L62)*'3k_HAP'!$E$12)</f>
        <v>1.6795199496525963</v>
      </c>
      <c r="M63" s="88">
        <f>IF(M59="-","-",SUM(M55:M57,M59:M62)*'3k_HAP'!$E$12)</f>
        <v>1.7296979225465365</v>
      </c>
      <c r="N63" s="88">
        <f>IF(N59="-","-",SUM(N55:N57,N59:N62)*'3k_HAP'!$E$12)</f>
        <v>1.7441222169777579</v>
      </c>
      <c r="O63" s="139"/>
      <c r="P63" s="88">
        <f>IF(P59="-","-",SUM(P55:P57,P59:P62)*'3k_HAP'!$E$12)</f>
        <v>1.7441222169777579</v>
      </c>
      <c r="Q63" s="88">
        <f>IF(Q59="-","-",SUM(Q55:Q57,Q59:Q62)*'3k_HAP'!$E$12)</f>
        <v>1.7852933080602276</v>
      </c>
      <c r="R63" s="88">
        <f>IF(R59="-","-",SUM(R55:R57,R59:R62)*'3k_HAP'!$E$12)</f>
        <v>1.7936129301983992</v>
      </c>
      <c r="S63" s="88">
        <f>IF(S59="-","-",SUM(S55:S57,S59:S62)*'3k_HAP'!$E$12)</f>
        <v>1.8228536896522858</v>
      </c>
      <c r="T63" s="88">
        <f>IF(T59="-","-",SUM(T55:T57,T59:T62)*'3k_HAP'!$E$12)</f>
        <v>1.8154632981488843</v>
      </c>
      <c r="U63" s="88" t="str">
        <f>IF(U59="-","-",SUM(U55:U57,U59:U62)*'3k_HAP'!$E$12)</f>
        <v>-</v>
      </c>
      <c r="V63" s="88" t="str">
        <f>IF(V59="-","-",SUM(V55:V57,V59:V62)*'3k_HAP'!$E$12)</f>
        <v>-</v>
      </c>
      <c r="W63" s="88" t="str">
        <f>IF(W59="-","-",SUM(W55:W57,W59:W62)*'3k_HAP'!$E$12)</f>
        <v>-</v>
      </c>
      <c r="X63" s="88" t="str">
        <f>IF(X59="-","-",SUM(X55:X57,X59:X62)*'3k_HAP'!$E$12)</f>
        <v>-</v>
      </c>
      <c r="Y63" s="88" t="str">
        <f>IF(Y59="-","-",SUM(Y55:Y57,Y59:Y62)*'3k_HAP'!$E$12)</f>
        <v>-</v>
      </c>
      <c r="Z63" s="88" t="str">
        <f>IF(Z59="-","-",SUM(Z55:Z57,Z59:Z62)*'3k_HAP'!$E$12)</f>
        <v>-</v>
      </c>
      <c r="AA63" s="138"/>
    </row>
    <row r="64" spans="1:27" s="140" customFormat="1" ht="11.25" customHeight="1">
      <c r="A64" s="137">
        <v>11</v>
      </c>
      <c r="B64" s="87" t="s">
        <v>225</v>
      </c>
      <c r="C64" s="87" t="str">
        <f>B64&amp;"_"&amp;D64</f>
        <v>Total_Midlands</v>
      </c>
      <c r="D64" s="157" t="s">
        <v>95</v>
      </c>
      <c r="E64" s="136"/>
      <c r="F64" s="139"/>
      <c r="G64" s="88">
        <f t="shared" ref="G64:N64" si="8">IF(G59="-","-",SUM(G55:G63))</f>
        <v>112.54014089987002</v>
      </c>
      <c r="H64" s="88">
        <f t="shared" si="8"/>
        <v>112.75186969656357</v>
      </c>
      <c r="I64" s="88">
        <f t="shared" si="8"/>
        <v>113.13459962758513</v>
      </c>
      <c r="J64" s="88">
        <f t="shared" si="8"/>
        <v>113.76978601766574</v>
      </c>
      <c r="K64" s="88">
        <f t="shared" si="8"/>
        <v>115.12266114799615</v>
      </c>
      <c r="L64" s="88">
        <f t="shared" si="8"/>
        <v>116.39299236633154</v>
      </c>
      <c r="M64" s="88">
        <f t="shared" si="8"/>
        <v>119.87039340417597</v>
      </c>
      <c r="N64" s="88">
        <f t="shared" si="8"/>
        <v>120.87001641667436</v>
      </c>
      <c r="O64" s="139"/>
      <c r="P64" s="88">
        <f t="shared" ref="P64:Z64" si="9">IF(P59="-","-",SUM(P55:P63))</f>
        <v>120.87001641667436</v>
      </c>
      <c r="Q64" s="88">
        <f t="shared" si="9"/>
        <v>123.7232284258956</v>
      </c>
      <c r="R64" s="88">
        <f t="shared" si="9"/>
        <v>124.29978943442619</v>
      </c>
      <c r="S64" s="88">
        <f t="shared" si="9"/>
        <v>126.32621340908989</v>
      </c>
      <c r="T64" s="88">
        <f t="shared" si="9"/>
        <v>125.81404933386258</v>
      </c>
      <c r="U64" s="88" t="str">
        <f t="shared" si="9"/>
        <v>-</v>
      </c>
      <c r="V64" s="88" t="str">
        <f t="shared" si="9"/>
        <v>-</v>
      </c>
      <c r="W64" s="88" t="str">
        <f t="shared" si="9"/>
        <v>-</v>
      </c>
      <c r="X64" s="88" t="str">
        <f t="shared" si="9"/>
        <v>-</v>
      </c>
      <c r="Y64" s="88" t="str">
        <f t="shared" si="9"/>
        <v>-</v>
      </c>
      <c r="Z64" s="88" t="str">
        <f t="shared" si="9"/>
        <v>-</v>
      </c>
      <c r="AA64" s="138"/>
    </row>
    <row r="65" spans="1:27" s="140" customFormat="1" ht="11.25" customHeight="1">
      <c r="A65" s="137">
        <v>1</v>
      </c>
      <c r="B65" s="152" t="s">
        <v>155</v>
      </c>
      <c r="C65" s="152" t="s">
        <v>131</v>
      </c>
      <c r="D65" s="158" t="s">
        <v>85</v>
      </c>
      <c r="E65" s="154"/>
      <c r="F65" s="139"/>
      <c r="G65" s="155" t="s">
        <v>132</v>
      </c>
      <c r="H65" s="155" t="s">
        <v>132</v>
      </c>
      <c r="I65" s="155" t="s">
        <v>132</v>
      </c>
      <c r="J65" s="155" t="s">
        <v>132</v>
      </c>
      <c r="K65" s="155" t="s">
        <v>132</v>
      </c>
      <c r="L65" s="155" t="s">
        <v>132</v>
      </c>
      <c r="M65" s="155" t="s">
        <v>132</v>
      </c>
      <c r="N65" s="155" t="s">
        <v>132</v>
      </c>
      <c r="O65" s="139"/>
      <c r="P65" s="155" t="s">
        <v>132</v>
      </c>
      <c r="Q65" s="155" t="s">
        <v>132</v>
      </c>
      <c r="R65" s="155" t="s">
        <v>132</v>
      </c>
      <c r="S65" s="155" t="s">
        <v>132</v>
      </c>
      <c r="T65" s="155" t="s">
        <v>132</v>
      </c>
      <c r="U65" s="155" t="s">
        <v>132</v>
      </c>
      <c r="V65" s="155" t="s">
        <v>132</v>
      </c>
      <c r="W65" s="155" t="s">
        <v>132</v>
      </c>
      <c r="X65" s="155" t="s">
        <v>132</v>
      </c>
      <c r="Y65" s="155" t="s">
        <v>132</v>
      </c>
      <c r="Z65" s="155" t="s">
        <v>132</v>
      </c>
      <c r="AA65" s="138"/>
    </row>
    <row r="66" spans="1:27" s="140" customFormat="1" ht="11.25" customHeight="1">
      <c r="A66" s="137">
        <v>2</v>
      </c>
      <c r="B66" s="152" t="s">
        <v>155</v>
      </c>
      <c r="C66" s="152" t="s">
        <v>133</v>
      </c>
      <c r="D66" s="158" t="s">
        <v>85</v>
      </c>
      <c r="E66" s="154"/>
      <c r="F66" s="139"/>
      <c r="G66" s="155" t="s">
        <v>132</v>
      </c>
      <c r="H66" s="155" t="s">
        <v>132</v>
      </c>
      <c r="I66" s="155" t="s">
        <v>132</v>
      </c>
      <c r="J66" s="155" t="s">
        <v>132</v>
      </c>
      <c r="K66" s="155" t="s">
        <v>132</v>
      </c>
      <c r="L66" s="155" t="s">
        <v>132</v>
      </c>
      <c r="M66" s="155" t="s">
        <v>132</v>
      </c>
      <c r="N66" s="155" t="s">
        <v>132</v>
      </c>
      <c r="O66" s="139"/>
      <c r="P66" s="155" t="s">
        <v>132</v>
      </c>
      <c r="Q66" s="155" t="s">
        <v>132</v>
      </c>
      <c r="R66" s="155" t="s">
        <v>132</v>
      </c>
      <c r="S66" s="155" t="s">
        <v>132</v>
      </c>
      <c r="T66" s="155" t="s">
        <v>132</v>
      </c>
      <c r="U66" s="155" t="s">
        <v>132</v>
      </c>
      <c r="V66" s="155" t="s">
        <v>132</v>
      </c>
      <c r="W66" s="155" t="s">
        <v>132</v>
      </c>
      <c r="X66" s="155" t="s">
        <v>132</v>
      </c>
      <c r="Y66" s="155" t="s">
        <v>132</v>
      </c>
      <c r="Z66" s="155" t="s">
        <v>132</v>
      </c>
      <c r="AA66" s="138"/>
    </row>
    <row r="67" spans="1:27" s="140" customFormat="1" ht="11.25">
      <c r="A67" s="137">
        <v>3</v>
      </c>
      <c r="B67" s="152" t="s">
        <v>220</v>
      </c>
      <c r="C67" s="152" t="s">
        <v>134</v>
      </c>
      <c r="D67" s="158" t="s">
        <v>85</v>
      </c>
      <c r="E67" s="154"/>
      <c r="F67" s="139"/>
      <c r="G67" s="155">
        <f>IF('3c_PC'!G14="-","-",'3c_PC'!G64)</f>
        <v>6.5567588596821027</v>
      </c>
      <c r="H67" s="155">
        <f>IF('3c_PC'!H14="-","-",'3c_PC'!H64)</f>
        <v>6.5567588596821027</v>
      </c>
      <c r="I67" s="155">
        <f>IF('3c_PC'!I14="-","-",'3c_PC'!I64)</f>
        <v>6.6197359495950758</v>
      </c>
      <c r="J67" s="155">
        <f>IF('3c_PC'!J14="-","-",'3c_PC'!J64)</f>
        <v>6.6197359495950758</v>
      </c>
      <c r="K67" s="155">
        <f>IF('3c_PC'!K14="-","-",'3c_PC'!K64)</f>
        <v>6.6995028867368616</v>
      </c>
      <c r="L67" s="155">
        <f>IF('3c_PC'!L14="-","-",'3c_PC'!L64)</f>
        <v>6.6995028867368616</v>
      </c>
      <c r="M67" s="155">
        <f>IF('3c_PC'!M14="-","-",'3c_PC'!M64)</f>
        <v>7.1131218301273513</v>
      </c>
      <c r="N67" s="155">
        <f>IF('3c_PC'!N14="-","-",'3c_PC'!N64)</f>
        <v>7.1131218301273513</v>
      </c>
      <c r="O67" s="139"/>
      <c r="P67" s="155">
        <f>'3c_PC'!P64</f>
        <v>7.1131218301273513</v>
      </c>
      <c r="Q67" s="155">
        <f>'3c_PC'!Q64</f>
        <v>7.2804579515147188</v>
      </c>
      <c r="R67" s="155">
        <f>'3c_PC'!R64</f>
        <v>7.1935840895118579</v>
      </c>
      <c r="S67" s="155">
        <f>'3c_PC'!S64</f>
        <v>7.3593999937099728</v>
      </c>
      <c r="T67" s="155">
        <f>'3c_PC'!T64</f>
        <v>7.0492243060839304</v>
      </c>
      <c r="U67" s="155" t="str">
        <f>'3c_PC'!U64</f>
        <v>-</v>
      </c>
      <c r="V67" s="155" t="str">
        <f>'3c_PC'!V64</f>
        <v>-</v>
      </c>
      <c r="W67" s="155" t="str">
        <f>'3c_PC'!W64</f>
        <v>-</v>
      </c>
      <c r="X67" s="155" t="str">
        <f>'3c_PC'!X64</f>
        <v>-</v>
      </c>
      <c r="Y67" s="155" t="str">
        <f>'3c_PC'!Y64</f>
        <v>-</v>
      </c>
      <c r="Z67" s="155" t="str">
        <f>'3c_PC'!Z64</f>
        <v>-</v>
      </c>
      <c r="AA67" s="138"/>
    </row>
    <row r="68" spans="1:27" s="140" customFormat="1" ht="11.25">
      <c r="A68" s="137">
        <v>4</v>
      </c>
      <c r="B68" s="152" t="s">
        <v>221</v>
      </c>
      <c r="C68" s="152" t="s">
        <v>135</v>
      </c>
      <c r="D68" s="158" t="s">
        <v>85</v>
      </c>
      <c r="E68" s="154"/>
      <c r="F68" s="139"/>
      <c r="G68" s="155" t="s">
        <v>132</v>
      </c>
      <c r="H68" s="155" t="s">
        <v>132</v>
      </c>
      <c r="I68" s="155" t="s">
        <v>132</v>
      </c>
      <c r="J68" s="155" t="s">
        <v>132</v>
      </c>
      <c r="K68" s="155" t="s">
        <v>132</v>
      </c>
      <c r="L68" s="155" t="s">
        <v>132</v>
      </c>
      <c r="M68" s="155" t="s">
        <v>132</v>
      </c>
      <c r="N68" s="155" t="s">
        <v>132</v>
      </c>
      <c r="O68" s="139"/>
      <c r="P68" s="155" t="s">
        <v>132</v>
      </c>
      <c r="Q68" s="155" t="s">
        <v>132</v>
      </c>
      <c r="R68" s="155" t="s">
        <v>132</v>
      </c>
      <c r="S68" s="155" t="s">
        <v>132</v>
      </c>
      <c r="T68" s="155" t="s">
        <v>132</v>
      </c>
      <c r="U68" s="155" t="s">
        <v>132</v>
      </c>
      <c r="V68" s="155" t="s">
        <v>132</v>
      </c>
      <c r="W68" s="155" t="s">
        <v>132</v>
      </c>
      <c r="X68" s="155" t="s">
        <v>132</v>
      </c>
      <c r="Y68" s="155" t="s">
        <v>132</v>
      </c>
      <c r="Z68" s="155" t="s">
        <v>132</v>
      </c>
      <c r="AA68" s="138"/>
    </row>
    <row r="69" spans="1:27" s="140" customFormat="1" ht="11.25">
      <c r="A69" s="137">
        <v>5</v>
      </c>
      <c r="B69" s="152" t="s">
        <v>168</v>
      </c>
      <c r="C69" s="152" t="s">
        <v>136</v>
      </c>
      <c r="D69" s="158" t="s">
        <v>85</v>
      </c>
      <c r="E69" s="154"/>
      <c r="F69" s="139"/>
      <c r="G69" s="155">
        <f>IF('3f_CPIH'!C$16="-","-",'3g_OC_'!$E$11*('3f_CPIH'!C$16/'3f_CPIH'!$G$16))</f>
        <v>63.482931017612529</v>
      </c>
      <c r="H69" s="155">
        <f>IF('3f_CPIH'!D$16="-","-",'3g_OC_'!$E$11*('3f_CPIH'!D$16/'3f_CPIH'!$G$16))</f>
        <v>63.61002397260274</v>
      </c>
      <c r="I69" s="155">
        <f>IF('3f_CPIH'!E$16="-","-",'3g_OC_'!$E$11*('3f_CPIH'!E$16/'3f_CPIH'!$G$16))</f>
        <v>63.800663405088073</v>
      </c>
      <c r="J69" s="155">
        <f>IF('3f_CPIH'!F$16="-","-",'3g_OC_'!$E$11*('3f_CPIH'!F$16/'3f_CPIH'!$G$16))</f>
        <v>64.181942270058713</v>
      </c>
      <c r="K69" s="155">
        <f>IF('3f_CPIH'!G$16="-","-",'3g_OC_'!$E$11*('3f_CPIH'!G$16/'3f_CPIH'!$G$16))</f>
        <v>64.944500000000005</v>
      </c>
      <c r="L69" s="155">
        <f>IF('3f_CPIH'!H$16="-","-",'3g_OC_'!$E$11*('3f_CPIH'!H$16/'3f_CPIH'!$G$16))</f>
        <v>65.770604207436406</v>
      </c>
      <c r="M69" s="155">
        <f>IF('3f_CPIH'!I$16="-","-",'3g_OC_'!$E$11*('3f_CPIH'!I$16/'3f_CPIH'!$G$16))</f>
        <v>66.723801369863011</v>
      </c>
      <c r="N69" s="155">
        <f>IF('3f_CPIH'!J$16="-","-",'3g_OC_'!$E$11*('3f_CPIH'!J$16/'3f_CPIH'!$G$16))</f>
        <v>67.295719667318991</v>
      </c>
      <c r="O69" s="139"/>
      <c r="P69" s="155">
        <f>IF('3f_CPIH'!L$16="-","-",'3g_OC_'!$E$11*('3f_CPIH'!L$16/'3f_CPIH'!$G$16))</f>
        <v>67.295719667318991</v>
      </c>
      <c r="Q69" s="155">
        <f>IF('3f_CPIH'!M$16="-","-",'3g_OC_'!$E$11*('3f_CPIH'!M$16/'3f_CPIH'!$G$16))</f>
        <v>68.058277397260284</v>
      </c>
      <c r="R69" s="155">
        <f>IF('3f_CPIH'!N$16="-","-",'3g_OC_'!$E$11*('3f_CPIH'!N$16/'3f_CPIH'!$G$16))</f>
        <v>68.566649217221141</v>
      </c>
      <c r="S69" s="155">
        <f>IF('3f_CPIH'!O$16="-","-",'3g_OC_'!$E$11*('3f_CPIH'!O$16/'3f_CPIH'!$G$16))</f>
        <v>68.947928082191794</v>
      </c>
      <c r="T69" s="155">
        <f>IF('3f_CPIH'!P$16="-","-",'3g_OC_'!$E$11*('3f_CPIH'!P$16/'3f_CPIH'!$G$16))</f>
        <v>69.138567514677106</v>
      </c>
      <c r="U69" s="155" t="str">
        <f>IF('3f_CPIH'!Q$16="-","-",'3g_OC_'!$E$11*('3f_CPIH'!Q$16/'3f_CPIH'!$G$16))</f>
        <v>-</v>
      </c>
      <c r="V69" s="155" t="str">
        <f>IF('3f_CPIH'!R$16="-","-",'3g_OC_'!$E$11*('3f_CPIH'!R$16/'3f_CPIH'!$G$16))</f>
        <v>-</v>
      </c>
      <c r="W69" s="155" t="str">
        <f>IF('3f_CPIH'!S$16="-","-",'3g_OC_'!$E$11*('3f_CPIH'!S$16/'3f_CPIH'!$G$16))</f>
        <v>-</v>
      </c>
      <c r="X69" s="155" t="str">
        <f>IF('3f_CPIH'!T$16="-","-",'3g_OC_'!$E$11*('3f_CPIH'!T$16/'3f_CPIH'!$G$16))</f>
        <v>-</v>
      </c>
      <c r="Y69" s="155" t="str">
        <f>IF('3f_CPIH'!U$16="-","-",'3g_OC_'!$E$11*('3f_CPIH'!U$16/'3f_CPIH'!$G$16))</f>
        <v>-</v>
      </c>
      <c r="Z69" s="155" t="str">
        <f>IF('3f_CPIH'!V$16="-","-",'3g_OC_'!$E$11*('3f_CPIH'!V$16/'3f_CPIH'!$G$16))</f>
        <v>-</v>
      </c>
      <c r="AA69" s="138"/>
    </row>
    <row r="70" spans="1:27" s="140" customFormat="1" ht="11.25">
      <c r="A70" s="137">
        <v>6</v>
      </c>
      <c r="B70" s="152" t="s">
        <v>168</v>
      </c>
      <c r="C70" s="152" t="s">
        <v>137</v>
      </c>
      <c r="D70" s="158" t="s">
        <v>85</v>
      </c>
      <c r="E70" s="154"/>
      <c r="F70" s="139"/>
      <c r="G70" s="155" t="s">
        <v>132</v>
      </c>
      <c r="H70" s="155" t="s">
        <v>132</v>
      </c>
      <c r="I70" s="155" t="s">
        <v>132</v>
      </c>
      <c r="J70" s="155" t="s">
        <v>132</v>
      </c>
      <c r="K70" s="155">
        <f>IF('3h_SMNCC'!F$38="-","-",'3h_SMNCC'!F$38)</f>
        <v>0</v>
      </c>
      <c r="L70" s="155">
        <f>IF('3h_SMNCC'!G$38="-","-",'3h_SMNCC'!G$38)</f>
        <v>-0.1023945869506754</v>
      </c>
      <c r="M70" s="155">
        <f>IF('3h_SMNCC'!H$38="-","-",'3h_SMNCC'!H$38)</f>
        <v>1.310776222511721</v>
      </c>
      <c r="N70" s="155">
        <f>IF('3h_SMNCC'!I$38="-","-",'3h_SMNCC'!I$38)</f>
        <v>1.356066529023727</v>
      </c>
      <c r="O70" s="139"/>
      <c r="P70" s="155">
        <f>IF('3h_SMNCC'!K$38="-","-",'3h_SMNCC'!K$38)</f>
        <v>1.356066529023727</v>
      </c>
      <c r="Q70" s="155">
        <f>IF('3h_SMNCC'!L$38="-","-",'3h_SMNCC'!L$38)</f>
        <v>2.7190896886881828</v>
      </c>
      <c r="R70" s="155">
        <f>IF('3h_SMNCC'!M$38="-","-",'3h_SMNCC'!M$38)</f>
        <v>2.5445731212335492</v>
      </c>
      <c r="S70" s="155">
        <f>IF('3h_SMNCC'!N$38="-","-",'3h_SMNCC'!N$38)</f>
        <v>3.7238675166956514</v>
      </c>
      <c r="T70" s="155">
        <f>IF('3h_SMNCC'!O$38="-","-",'3h_SMNCC'!O$38)</f>
        <v>3.2317970151566944</v>
      </c>
      <c r="U70" s="155" t="str">
        <f>IF('3h_SMNCC'!P$38="-","-",'3h_SMNCC'!P$38)</f>
        <v>-</v>
      </c>
      <c r="V70" s="155" t="str">
        <f>IF('3h_SMNCC'!Q$38="-","-",'3h_SMNCC'!Q$38)</f>
        <v>-</v>
      </c>
      <c r="W70" s="155" t="str">
        <f>IF('3h_SMNCC'!R$38="-","-",'3h_SMNCC'!R$38)</f>
        <v>-</v>
      </c>
      <c r="X70" s="155" t="str">
        <f>IF('3h_SMNCC'!S$38="-","-",'3h_SMNCC'!S$38)</f>
        <v>-</v>
      </c>
      <c r="Y70" s="155" t="str">
        <f>IF('3h_SMNCC'!T$38="-","-",'3h_SMNCC'!T$38)</f>
        <v>-</v>
      </c>
      <c r="Z70" s="155" t="str">
        <f>IF('3h_SMNCC'!U$38="-","-",'3h_SMNCC'!U$38)</f>
        <v>-</v>
      </c>
      <c r="AA70" s="138"/>
    </row>
    <row r="71" spans="1:27" s="140" customFormat="1" ht="11.25" customHeight="1">
      <c r="A71" s="137">
        <v>7</v>
      </c>
      <c r="B71" s="152" t="s">
        <v>168</v>
      </c>
      <c r="C71" s="152" t="s">
        <v>124</v>
      </c>
      <c r="D71" s="158" t="s">
        <v>85</v>
      </c>
      <c r="E71" s="154"/>
      <c r="F71" s="139"/>
      <c r="G71" s="155">
        <f>IF('3f_CPIH'!C$16="-","-",'3i_PPM'!$G$11*('3f_CPIH'!C$16/'3f_CPIH'!$G$16))</f>
        <v>38.769117710371823</v>
      </c>
      <c r="H71" s="155">
        <f>IF('3f_CPIH'!D$16="-","-",'3i_PPM'!$G$11*('3f_CPIH'!D$16/'3f_CPIH'!$G$16))</f>
        <v>38.846733561643838</v>
      </c>
      <c r="I71" s="155">
        <f>IF('3f_CPIH'!E$16="-","-",'3i_PPM'!$G$11*('3f_CPIH'!E$16/'3f_CPIH'!$G$16))</f>
        <v>38.963157338551866</v>
      </c>
      <c r="J71" s="155">
        <f>IF('3f_CPIH'!F$16="-","-",'3i_PPM'!$G$11*('3f_CPIH'!F$16/'3f_CPIH'!$G$16))</f>
        <v>39.19600489236791</v>
      </c>
      <c r="K71" s="155">
        <f>IF('3f_CPIH'!G$16="-","-",'3i_PPM'!$G$11*('3f_CPIH'!G$16/'3f_CPIH'!$G$16))</f>
        <v>39.661700000000003</v>
      </c>
      <c r="L71" s="155">
        <f>IF('3f_CPIH'!H$16="-","-",'3i_PPM'!$G$11*('3f_CPIH'!H$16/'3f_CPIH'!$G$16))</f>
        <v>40.166203033268111</v>
      </c>
      <c r="M71" s="155">
        <f>IF('3f_CPIH'!I$16="-","-",'3i_PPM'!$G$11*('3f_CPIH'!I$16/'3f_CPIH'!$G$16))</f>
        <v>40.748321917808219</v>
      </c>
      <c r="N71" s="155">
        <f>IF('3f_CPIH'!J$16="-","-",'3i_PPM'!$G$11*('3f_CPIH'!J$16/'3f_CPIH'!$G$16))</f>
        <v>41.097593248532299</v>
      </c>
      <c r="O71" s="139"/>
      <c r="P71" s="155">
        <f>IF('3f_CPIH'!L$16="-","-",'3i_PPM'!$G$11*('3f_CPIH'!L$16/'3f_CPIH'!$G$16))</f>
        <v>41.097593248532299</v>
      </c>
      <c r="Q71" s="155">
        <f>IF('3f_CPIH'!M$16="-","-",'3i_PPM'!$G$11*('3f_CPIH'!M$16/'3f_CPIH'!$G$16))</f>
        <v>41.563288356164385</v>
      </c>
      <c r="R71" s="155">
        <f>IF('3f_CPIH'!N$16="-","-",'3i_PPM'!$G$11*('3f_CPIH'!N$16/'3f_CPIH'!$G$16))</f>
        <v>41.87375176125245</v>
      </c>
      <c r="S71" s="155">
        <f>IF('3f_CPIH'!O$16="-","-",'3i_PPM'!$G$11*('3f_CPIH'!O$16/'3f_CPIH'!$G$16))</f>
        <v>42.1065993150685</v>
      </c>
      <c r="T71" s="155">
        <f>IF('3f_CPIH'!P$16="-","-",'3i_PPM'!$G$11*('3f_CPIH'!P$16/'3f_CPIH'!$G$16))</f>
        <v>42.223023091976515</v>
      </c>
      <c r="U71" s="155" t="str">
        <f>IF('3f_CPIH'!Q$16="-","-",'3i_PPM'!$G$11*('3f_CPIH'!Q$16/'3f_CPIH'!$G$16))</f>
        <v>-</v>
      </c>
      <c r="V71" s="155" t="str">
        <f>IF('3f_CPIH'!R$16="-","-",'3i_PPM'!$G$11*('3f_CPIH'!R$16/'3f_CPIH'!$G$16))</f>
        <v>-</v>
      </c>
      <c r="W71" s="155" t="str">
        <f>IF('3f_CPIH'!S$16="-","-",'3i_PPM'!$G$11*('3f_CPIH'!S$16/'3f_CPIH'!$G$16))</f>
        <v>-</v>
      </c>
      <c r="X71" s="155" t="str">
        <f>IF('3f_CPIH'!T$16="-","-",'3i_PPM'!$G$11*('3f_CPIH'!T$16/'3f_CPIH'!$G$16))</f>
        <v>-</v>
      </c>
      <c r="Y71" s="155" t="str">
        <f>IF('3f_CPIH'!U$16="-","-",'3i_PPM'!$G$11*('3f_CPIH'!U$16/'3f_CPIH'!$G$16))</f>
        <v>-</v>
      </c>
      <c r="Z71" s="155" t="str">
        <f>IF('3f_CPIH'!V$16="-","-",'3i_PPM'!$G$11*('3f_CPIH'!V$16/'3f_CPIH'!$G$16))</f>
        <v>-</v>
      </c>
      <c r="AA71" s="138"/>
    </row>
    <row r="72" spans="1:27" s="140" customFormat="1" ht="11.25" customHeight="1">
      <c r="A72" s="137">
        <v>9</v>
      </c>
      <c r="B72" s="152" t="s">
        <v>138</v>
      </c>
      <c r="C72" s="152" t="s">
        <v>222</v>
      </c>
      <c r="D72" s="158" t="s">
        <v>85</v>
      </c>
      <c r="E72" s="154"/>
      <c r="F72" s="139"/>
      <c r="G72" s="155">
        <f>IF(G67="-","-",SUM(G65:G71)*'3j_EBIT'!$E$11)</f>
        <v>2.1074089853579236</v>
      </c>
      <c r="H72" s="155">
        <f>IF(H67="-","-",SUM(H65:H71)*'3j_EBIT'!$E$11)</f>
        <v>2.1113737855176109</v>
      </c>
      <c r="I72" s="155">
        <f>IF(I67="-","-",SUM(I65:I71)*'3j_EBIT'!$E$11)</f>
        <v>2.1185407260345759</v>
      </c>
      <c r="J72" s="155">
        <f>IF(J67="-","-",SUM(J65:J71)*'3j_EBIT'!$E$11)</f>
        <v>2.1304351265136363</v>
      </c>
      <c r="K72" s="155">
        <f>IF(K67="-","-",SUM(K65:K71)*'3j_EBIT'!$E$11)</f>
        <v>2.1557688535103194</v>
      </c>
      <c r="L72" s="155">
        <f>IF(L67="-","-",SUM(L65:L71)*'3j_EBIT'!$E$11)</f>
        <v>2.179556876188224</v>
      </c>
      <c r="M72" s="155">
        <f>IF(M67="-","-",SUM(M65:M71)*'3j_EBIT'!$E$11)</f>
        <v>2.24467414131913</v>
      </c>
      <c r="N72" s="155">
        <f>IF(N67="-","-",SUM(N65:N71)*'3j_EBIT'!$E$11)</f>
        <v>2.2633929246942457</v>
      </c>
      <c r="O72" s="139"/>
      <c r="P72" s="155">
        <f>IF(P67="-","-",SUM(P65:P71)*'3j_EBIT'!$E$11)</f>
        <v>2.2633929246942457</v>
      </c>
      <c r="Q72" s="155">
        <f>IF(Q67="-","-",SUM(Q65:Q71)*'3j_EBIT'!$E$11)</f>
        <v>2.3168217242077791</v>
      </c>
      <c r="R72" s="155">
        <f>IF(R67="-","-",SUM(R65:R71)*'3j_EBIT'!$E$11)</f>
        <v>2.3276183150087935</v>
      </c>
      <c r="S72" s="155">
        <f>IF(S67="-","-",SUM(S65:S71)*'3j_EBIT'!$E$11)</f>
        <v>2.3655648117716734</v>
      </c>
      <c r="T72" s="155">
        <f>IF(T67="-","-",SUM(T65:T71)*'3j_EBIT'!$E$11)</f>
        <v>2.3559741078194558</v>
      </c>
      <c r="U72" s="155" t="str">
        <f>IF(U67="-","-",SUM(U65:U71)*'3j_EBIT'!$E$11)</f>
        <v>-</v>
      </c>
      <c r="V72" s="155" t="str">
        <f>IF(V67="-","-",SUM(V65:V71)*'3j_EBIT'!$E$11)</f>
        <v>-</v>
      </c>
      <c r="W72" s="155" t="str">
        <f>IF(W67="-","-",SUM(W65:W71)*'3j_EBIT'!$E$11)</f>
        <v>-</v>
      </c>
      <c r="X72" s="155" t="str">
        <f>IF(X67="-","-",SUM(X65:X71)*'3j_EBIT'!$E$11)</f>
        <v>-</v>
      </c>
      <c r="Y72" s="155" t="str">
        <f>IF(Y67="-","-",SUM(Y65:Y71)*'3j_EBIT'!$E$11)</f>
        <v>-</v>
      </c>
      <c r="Z72" s="155" t="str">
        <f>IF(Z67="-","-",SUM(Z65:Z71)*'3j_EBIT'!$E$11)</f>
        <v>-</v>
      </c>
      <c r="AA72" s="138"/>
    </row>
    <row r="73" spans="1:27" s="140" customFormat="1" ht="12.5" customHeight="1">
      <c r="A73" s="137">
        <v>10</v>
      </c>
      <c r="B73" s="152" t="s">
        <v>223</v>
      </c>
      <c r="C73" s="156" t="s">
        <v>224</v>
      </c>
      <c r="D73" s="158" t="s">
        <v>85</v>
      </c>
      <c r="E73" s="154"/>
      <c r="F73" s="139"/>
      <c r="G73" s="155">
        <f>IF(G69="-","-",SUM(G65:G67,G69:G72)*'3k_HAP'!$E$12)</f>
        <v>1.6239243268456498</v>
      </c>
      <c r="H73" s="155">
        <f>IF(H69="-","-",SUM(H65:H67,H69:H72)*'3k_HAP'!$E$12)</f>
        <v>1.6269795171172732</v>
      </c>
      <c r="I73" s="155">
        <f>IF(I69="-","-",SUM(I65:I67,I69:I72)*'3k_HAP'!$E$12)</f>
        <v>1.6325022083155263</v>
      </c>
      <c r="J73" s="155">
        <f>IF(J69="-","-",SUM(J65:J67,J69:J72)*'3k_HAP'!$E$12)</f>
        <v>1.6416677791303957</v>
      </c>
      <c r="K73" s="155">
        <f>IF(K69="-","-",SUM(K65:K67,K69:K72)*'3k_HAP'!$E$12)</f>
        <v>1.6611894077489591</v>
      </c>
      <c r="L73" s="155">
        <f>IF(L69="-","-",SUM(L65:L67,L69:L72)*'3k_HAP'!$E$12)</f>
        <v>1.6795199496525963</v>
      </c>
      <c r="M73" s="155">
        <f>IF(M69="-","-",SUM(M65:M67,M69:M72)*'3k_HAP'!$E$12)</f>
        <v>1.7296979225465365</v>
      </c>
      <c r="N73" s="155">
        <f>IF(N69="-","-",SUM(N65:N67,N69:N72)*'3k_HAP'!$E$12)</f>
        <v>1.7441222169777579</v>
      </c>
      <c r="O73" s="139"/>
      <c r="P73" s="155">
        <f>IF(P69="-","-",SUM(P65:P67,P69:P72)*'3k_HAP'!$E$12)</f>
        <v>1.7441222169777579</v>
      </c>
      <c r="Q73" s="155">
        <f>IF(Q69="-","-",SUM(Q65:Q67,Q69:Q72)*'3k_HAP'!$E$12)</f>
        <v>1.7852933080602276</v>
      </c>
      <c r="R73" s="155">
        <f>IF(R69="-","-",SUM(R65:R67,R69:R72)*'3k_HAP'!$E$12)</f>
        <v>1.7936129301983992</v>
      </c>
      <c r="S73" s="155">
        <f>IF(S69="-","-",SUM(S65:S67,S69:S72)*'3k_HAP'!$E$12)</f>
        <v>1.8228536896522858</v>
      </c>
      <c r="T73" s="155">
        <f>IF(T69="-","-",SUM(T65:T67,T69:T72)*'3k_HAP'!$E$12)</f>
        <v>1.8154632981488843</v>
      </c>
      <c r="U73" s="155" t="str">
        <f>IF(U69="-","-",SUM(U65:U67,U69:U72)*'3k_HAP'!$E$12)</f>
        <v>-</v>
      </c>
      <c r="V73" s="155" t="str">
        <f>IF(V69="-","-",SUM(V65:V67,V69:V72)*'3k_HAP'!$E$12)</f>
        <v>-</v>
      </c>
      <c r="W73" s="155" t="str">
        <f>IF(W69="-","-",SUM(W65:W67,W69:W72)*'3k_HAP'!$E$12)</f>
        <v>-</v>
      </c>
      <c r="X73" s="155" t="str">
        <f>IF(X69="-","-",SUM(X65:X67,X69:X72)*'3k_HAP'!$E$12)</f>
        <v>-</v>
      </c>
      <c r="Y73" s="155" t="str">
        <f>IF(Y69="-","-",SUM(Y65:Y67,Y69:Y72)*'3k_HAP'!$E$12)</f>
        <v>-</v>
      </c>
      <c r="Z73" s="155" t="str">
        <f>IF(Z69="-","-",SUM(Z65:Z67,Z69:Z72)*'3k_HAP'!$E$12)</f>
        <v>-</v>
      </c>
      <c r="AA73" s="138"/>
    </row>
    <row r="74" spans="1:27" s="140" customFormat="1" ht="11.25" customHeight="1">
      <c r="A74" s="137">
        <v>11</v>
      </c>
      <c r="B74" s="152" t="s">
        <v>225</v>
      </c>
      <c r="C74" s="152" t="str">
        <f>B74&amp;"_"&amp;D74</f>
        <v>Total_Northern</v>
      </c>
      <c r="D74" s="158" t="s">
        <v>85</v>
      </c>
      <c r="E74" s="154"/>
      <c r="F74" s="139"/>
      <c r="G74" s="155">
        <f t="shared" ref="G74:N74" si="10">IF(G69="-","-",SUM(G65:G73))</f>
        <v>112.54014089987002</v>
      </c>
      <c r="H74" s="155">
        <f t="shared" si="10"/>
        <v>112.75186969656357</v>
      </c>
      <c r="I74" s="155">
        <f t="shared" si="10"/>
        <v>113.13459962758513</v>
      </c>
      <c r="J74" s="155">
        <f t="shared" si="10"/>
        <v>113.76978601766574</v>
      </c>
      <c r="K74" s="155">
        <f t="shared" si="10"/>
        <v>115.12266114799615</v>
      </c>
      <c r="L74" s="155">
        <f t="shared" si="10"/>
        <v>116.39299236633154</v>
      </c>
      <c r="M74" s="155">
        <f t="shared" si="10"/>
        <v>119.87039340417597</v>
      </c>
      <c r="N74" s="155">
        <f t="shared" si="10"/>
        <v>120.87001641667436</v>
      </c>
      <c r="O74" s="139"/>
      <c r="P74" s="155">
        <f t="shared" ref="P74:Z74" si="11">IF(P69="-","-",SUM(P65:P73))</f>
        <v>120.87001641667436</v>
      </c>
      <c r="Q74" s="155">
        <f t="shared" si="11"/>
        <v>123.7232284258956</v>
      </c>
      <c r="R74" s="155">
        <f t="shared" si="11"/>
        <v>124.29978943442619</v>
      </c>
      <c r="S74" s="155">
        <f t="shared" si="11"/>
        <v>126.32621340908989</v>
      </c>
      <c r="T74" s="155">
        <f t="shared" si="11"/>
        <v>125.81404933386258</v>
      </c>
      <c r="U74" s="155" t="str">
        <f t="shared" si="11"/>
        <v>-</v>
      </c>
      <c r="V74" s="155" t="str">
        <f t="shared" si="11"/>
        <v>-</v>
      </c>
      <c r="W74" s="155" t="str">
        <f t="shared" si="11"/>
        <v>-</v>
      </c>
      <c r="X74" s="155" t="str">
        <f t="shared" si="11"/>
        <v>-</v>
      </c>
      <c r="Y74" s="155" t="str">
        <f t="shared" si="11"/>
        <v>-</v>
      </c>
      <c r="Z74" s="155" t="str">
        <f t="shared" si="11"/>
        <v>-</v>
      </c>
      <c r="AA74" s="138"/>
    </row>
    <row r="75" spans="1:27" s="140" customFormat="1" ht="11.25" customHeight="1">
      <c r="A75" s="137">
        <v>1</v>
      </c>
      <c r="B75" s="87" t="s">
        <v>155</v>
      </c>
      <c r="C75" s="87" t="s">
        <v>131</v>
      </c>
      <c r="D75" s="157" t="s">
        <v>84</v>
      </c>
      <c r="E75" s="136"/>
      <c r="F75" s="139"/>
      <c r="G75" s="88" t="s">
        <v>132</v>
      </c>
      <c r="H75" s="88" t="s">
        <v>132</v>
      </c>
      <c r="I75" s="88" t="s">
        <v>132</v>
      </c>
      <c r="J75" s="88" t="s">
        <v>132</v>
      </c>
      <c r="K75" s="88" t="s">
        <v>132</v>
      </c>
      <c r="L75" s="88" t="s">
        <v>132</v>
      </c>
      <c r="M75" s="88" t="s">
        <v>132</v>
      </c>
      <c r="N75" s="88" t="s">
        <v>132</v>
      </c>
      <c r="O75" s="139"/>
      <c r="P75" s="88" t="s">
        <v>132</v>
      </c>
      <c r="Q75" s="88" t="s">
        <v>132</v>
      </c>
      <c r="R75" s="88" t="s">
        <v>132</v>
      </c>
      <c r="S75" s="88" t="s">
        <v>132</v>
      </c>
      <c r="T75" s="88" t="s">
        <v>132</v>
      </c>
      <c r="U75" s="88" t="s">
        <v>132</v>
      </c>
      <c r="V75" s="88" t="s">
        <v>132</v>
      </c>
      <c r="W75" s="88" t="s">
        <v>132</v>
      </c>
      <c r="X75" s="88" t="s">
        <v>132</v>
      </c>
      <c r="Y75" s="88" t="s">
        <v>132</v>
      </c>
      <c r="Z75" s="88" t="s">
        <v>132</v>
      </c>
      <c r="AA75" s="138"/>
    </row>
    <row r="76" spans="1:27" s="140" customFormat="1" ht="11.25">
      <c r="A76" s="137">
        <v>2</v>
      </c>
      <c r="B76" s="87" t="s">
        <v>155</v>
      </c>
      <c r="C76" s="87" t="s">
        <v>133</v>
      </c>
      <c r="D76" s="157" t="s">
        <v>84</v>
      </c>
      <c r="E76" s="136"/>
      <c r="F76" s="139"/>
      <c r="G76" s="88" t="s">
        <v>132</v>
      </c>
      <c r="H76" s="88" t="s">
        <v>132</v>
      </c>
      <c r="I76" s="88" t="s">
        <v>132</v>
      </c>
      <c r="J76" s="88" t="s">
        <v>132</v>
      </c>
      <c r="K76" s="88" t="s">
        <v>132</v>
      </c>
      <c r="L76" s="88" t="s">
        <v>132</v>
      </c>
      <c r="M76" s="88" t="s">
        <v>132</v>
      </c>
      <c r="N76" s="88" t="s">
        <v>132</v>
      </c>
      <c r="O76" s="139"/>
      <c r="P76" s="88" t="s">
        <v>132</v>
      </c>
      <c r="Q76" s="88" t="s">
        <v>132</v>
      </c>
      <c r="R76" s="88" t="s">
        <v>132</v>
      </c>
      <c r="S76" s="88" t="s">
        <v>132</v>
      </c>
      <c r="T76" s="88" t="s">
        <v>132</v>
      </c>
      <c r="U76" s="88" t="s">
        <v>132</v>
      </c>
      <c r="V76" s="88" t="s">
        <v>132</v>
      </c>
      <c r="W76" s="88" t="s">
        <v>132</v>
      </c>
      <c r="X76" s="88" t="s">
        <v>132</v>
      </c>
      <c r="Y76" s="88" t="s">
        <v>132</v>
      </c>
      <c r="Z76" s="88" t="s">
        <v>132</v>
      </c>
      <c r="AA76" s="138"/>
    </row>
    <row r="77" spans="1:27" s="140" customFormat="1" ht="11.25">
      <c r="A77" s="137">
        <v>3</v>
      </c>
      <c r="B77" s="87" t="s">
        <v>220</v>
      </c>
      <c r="C77" s="87" t="s">
        <v>134</v>
      </c>
      <c r="D77" s="157" t="s">
        <v>84</v>
      </c>
      <c r="E77" s="136"/>
      <c r="F77" s="139"/>
      <c r="G77" s="88">
        <f>IF('3c_PC'!G14="-","-",'3c_PC'!G64)</f>
        <v>6.5567588596821027</v>
      </c>
      <c r="H77" s="88">
        <f>IF('3c_PC'!H14="-","-",'3c_PC'!H64)</f>
        <v>6.5567588596821027</v>
      </c>
      <c r="I77" s="88">
        <f>IF('3c_PC'!I14="-","-",'3c_PC'!I64)</f>
        <v>6.6197359495950758</v>
      </c>
      <c r="J77" s="88">
        <f>IF('3c_PC'!J14="-","-",'3c_PC'!J64)</f>
        <v>6.6197359495950758</v>
      </c>
      <c r="K77" s="88">
        <f>IF('3c_PC'!K14="-","-",'3c_PC'!K64)</f>
        <v>6.6995028867368616</v>
      </c>
      <c r="L77" s="88">
        <f>IF('3c_PC'!L14="-","-",'3c_PC'!L64)</f>
        <v>6.6995028867368616</v>
      </c>
      <c r="M77" s="88">
        <f>IF('3c_PC'!M14="-","-",'3c_PC'!M64)</f>
        <v>7.1131218301273513</v>
      </c>
      <c r="N77" s="88">
        <f>IF('3c_PC'!N14="-","-",'3c_PC'!N64)</f>
        <v>7.1131218301273513</v>
      </c>
      <c r="O77" s="139"/>
      <c r="P77" s="88">
        <f>'3c_PC'!P64</f>
        <v>7.1131218301273513</v>
      </c>
      <c r="Q77" s="88">
        <f>'3c_PC'!Q64</f>
        <v>7.2804579515147188</v>
      </c>
      <c r="R77" s="88">
        <f>'3c_PC'!R64</f>
        <v>7.1935840895118579</v>
      </c>
      <c r="S77" s="88">
        <f>'3c_PC'!S64</f>
        <v>7.3593999937099728</v>
      </c>
      <c r="T77" s="88">
        <f>'3c_PC'!T64</f>
        <v>7.0492243060839304</v>
      </c>
      <c r="U77" s="88" t="str">
        <f>'3c_PC'!U64</f>
        <v>-</v>
      </c>
      <c r="V77" s="88" t="str">
        <f>'3c_PC'!V64</f>
        <v>-</v>
      </c>
      <c r="W77" s="88" t="str">
        <f>'3c_PC'!W64</f>
        <v>-</v>
      </c>
      <c r="X77" s="88" t="str">
        <f>'3c_PC'!X64</f>
        <v>-</v>
      </c>
      <c r="Y77" s="88" t="str">
        <f>'3c_PC'!Y64</f>
        <v>-</v>
      </c>
      <c r="Z77" s="88" t="str">
        <f>'3c_PC'!Z64</f>
        <v>-</v>
      </c>
      <c r="AA77" s="138"/>
    </row>
    <row r="78" spans="1:27" s="140" customFormat="1" ht="11.25">
      <c r="A78" s="137">
        <v>4</v>
      </c>
      <c r="B78" s="87" t="s">
        <v>221</v>
      </c>
      <c r="C78" s="87" t="s">
        <v>135</v>
      </c>
      <c r="D78" s="157" t="s">
        <v>84</v>
      </c>
      <c r="E78" s="136"/>
      <c r="F78" s="139"/>
      <c r="G78" s="88" t="s">
        <v>132</v>
      </c>
      <c r="H78" s="88" t="s">
        <v>132</v>
      </c>
      <c r="I78" s="88" t="s">
        <v>132</v>
      </c>
      <c r="J78" s="88" t="s">
        <v>132</v>
      </c>
      <c r="K78" s="88" t="s">
        <v>132</v>
      </c>
      <c r="L78" s="88" t="s">
        <v>132</v>
      </c>
      <c r="M78" s="88" t="s">
        <v>132</v>
      </c>
      <c r="N78" s="88" t="s">
        <v>132</v>
      </c>
      <c r="O78" s="139"/>
      <c r="P78" s="88" t="s">
        <v>132</v>
      </c>
      <c r="Q78" s="88" t="s">
        <v>132</v>
      </c>
      <c r="R78" s="88" t="s">
        <v>132</v>
      </c>
      <c r="S78" s="88" t="s">
        <v>132</v>
      </c>
      <c r="T78" s="88" t="s">
        <v>132</v>
      </c>
      <c r="U78" s="88" t="s">
        <v>132</v>
      </c>
      <c r="V78" s="88" t="s">
        <v>132</v>
      </c>
      <c r="W78" s="88" t="s">
        <v>132</v>
      </c>
      <c r="X78" s="88" t="s">
        <v>132</v>
      </c>
      <c r="Y78" s="88" t="s">
        <v>132</v>
      </c>
      <c r="Z78" s="88" t="s">
        <v>132</v>
      </c>
      <c r="AA78" s="138"/>
    </row>
    <row r="79" spans="1:27" s="140" customFormat="1" ht="11.25">
      <c r="A79" s="137">
        <v>5</v>
      </c>
      <c r="B79" s="87" t="s">
        <v>168</v>
      </c>
      <c r="C79" s="87" t="s">
        <v>136</v>
      </c>
      <c r="D79" s="157" t="s">
        <v>84</v>
      </c>
      <c r="E79" s="136"/>
      <c r="F79" s="139"/>
      <c r="G79" s="88">
        <f>IF('3f_CPIH'!C$16="-","-",'3g_OC_'!$E$11*('3f_CPIH'!C$16/'3f_CPIH'!$G$16))</f>
        <v>63.482931017612529</v>
      </c>
      <c r="H79" s="88">
        <f>IF('3f_CPIH'!D$16="-","-",'3g_OC_'!$E$11*('3f_CPIH'!D$16/'3f_CPIH'!$G$16))</f>
        <v>63.61002397260274</v>
      </c>
      <c r="I79" s="88">
        <f>IF('3f_CPIH'!E$16="-","-",'3g_OC_'!$E$11*('3f_CPIH'!E$16/'3f_CPIH'!$G$16))</f>
        <v>63.800663405088073</v>
      </c>
      <c r="J79" s="88">
        <f>IF('3f_CPIH'!F$16="-","-",'3g_OC_'!$E$11*('3f_CPIH'!F$16/'3f_CPIH'!$G$16))</f>
        <v>64.181942270058713</v>
      </c>
      <c r="K79" s="88">
        <f>IF('3f_CPIH'!G$16="-","-",'3g_OC_'!$E$11*('3f_CPIH'!G$16/'3f_CPIH'!$G$16))</f>
        <v>64.944500000000005</v>
      </c>
      <c r="L79" s="88">
        <f>IF('3f_CPIH'!H$16="-","-",'3g_OC_'!$E$11*('3f_CPIH'!H$16/'3f_CPIH'!$G$16))</f>
        <v>65.770604207436406</v>
      </c>
      <c r="M79" s="88">
        <f>IF('3f_CPIH'!I$16="-","-",'3g_OC_'!$E$11*('3f_CPIH'!I$16/'3f_CPIH'!$G$16))</f>
        <v>66.723801369863011</v>
      </c>
      <c r="N79" s="88">
        <f>IF('3f_CPIH'!J$16="-","-",'3g_OC_'!$E$11*('3f_CPIH'!J$16/'3f_CPIH'!$G$16))</f>
        <v>67.295719667318991</v>
      </c>
      <c r="O79" s="139"/>
      <c r="P79" s="88">
        <f>IF('3f_CPIH'!L$16="-","-",'3g_OC_'!$E$11*('3f_CPIH'!L$16/'3f_CPIH'!$G$16))</f>
        <v>67.295719667318991</v>
      </c>
      <c r="Q79" s="88">
        <f>IF('3f_CPIH'!M$16="-","-",'3g_OC_'!$E$11*('3f_CPIH'!M$16/'3f_CPIH'!$G$16))</f>
        <v>68.058277397260284</v>
      </c>
      <c r="R79" s="88">
        <f>IF('3f_CPIH'!N$16="-","-",'3g_OC_'!$E$11*('3f_CPIH'!N$16/'3f_CPIH'!$G$16))</f>
        <v>68.566649217221141</v>
      </c>
      <c r="S79" s="88">
        <f>IF('3f_CPIH'!O$16="-","-",'3g_OC_'!$E$11*('3f_CPIH'!O$16/'3f_CPIH'!$G$16))</f>
        <v>68.947928082191794</v>
      </c>
      <c r="T79" s="88">
        <f>IF('3f_CPIH'!P$16="-","-",'3g_OC_'!$E$11*('3f_CPIH'!P$16/'3f_CPIH'!$G$16))</f>
        <v>69.138567514677106</v>
      </c>
      <c r="U79" s="88" t="str">
        <f>IF('3f_CPIH'!Q$16="-","-",'3g_OC_'!$E$11*('3f_CPIH'!Q$16/'3f_CPIH'!$G$16))</f>
        <v>-</v>
      </c>
      <c r="V79" s="88" t="str">
        <f>IF('3f_CPIH'!R$16="-","-",'3g_OC_'!$E$11*('3f_CPIH'!R$16/'3f_CPIH'!$G$16))</f>
        <v>-</v>
      </c>
      <c r="W79" s="88" t="str">
        <f>IF('3f_CPIH'!S$16="-","-",'3g_OC_'!$E$11*('3f_CPIH'!S$16/'3f_CPIH'!$G$16))</f>
        <v>-</v>
      </c>
      <c r="X79" s="88" t="str">
        <f>IF('3f_CPIH'!T$16="-","-",'3g_OC_'!$E$11*('3f_CPIH'!T$16/'3f_CPIH'!$G$16))</f>
        <v>-</v>
      </c>
      <c r="Y79" s="88" t="str">
        <f>IF('3f_CPIH'!U$16="-","-",'3g_OC_'!$E$11*('3f_CPIH'!U$16/'3f_CPIH'!$G$16))</f>
        <v>-</v>
      </c>
      <c r="Z79" s="88" t="str">
        <f>IF('3f_CPIH'!V$16="-","-",'3g_OC_'!$E$11*('3f_CPIH'!V$16/'3f_CPIH'!$G$16))</f>
        <v>-</v>
      </c>
      <c r="AA79" s="138"/>
    </row>
    <row r="80" spans="1:27" s="140" customFormat="1" ht="11.25" customHeight="1">
      <c r="A80" s="137">
        <v>6</v>
      </c>
      <c r="B80" s="87" t="s">
        <v>168</v>
      </c>
      <c r="C80" s="87" t="s">
        <v>137</v>
      </c>
      <c r="D80" s="157" t="s">
        <v>84</v>
      </c>
      <c r="E80" s="136"/>
      <c r="F80" s="139"/>
      <c r="G80" s="88" t="s">
        <v>132</v>
      </c>
      <c r="H80" s="88" t="s">
        <v>132</v>
      </c>
      <c r="I80" s="88" t="s">
        <v>132</v>
      </c>
      <c r="J80" s="88" t="s">
        <v>132</v>
      </c>
      <c r="K80" s="88">
        <f>IF('3h_SMNCC'!F$38="-","-",'3h_SMNCC'!F$38)</f>
        <v>0</v>
      </c>
      <c r="L80" s="88">
        <f>IF('3h_SMNCC'!G$38="-","-",'3h_SMNCC'!G$38)</f>
        <v>-0.1023945869506754</v>
      </c>
      <c r="M80" s="88">
        <f>IF('3h_SMNCC'!H$38="-","-",'3h_SMNCC'!H$38)</f>
        <v>1.310776222511721</v>
      </c>
      <c r="N80" s="88">
        <f>IF('3h_SMNCC'!I$38="-","-",'3h_SMNCC'!I$38)</f>
        <v>1.356066529023727</v>
      </c>
      <c r="O80" s="139"/>
      <c r="P80" s="88">
        <f>IF('3h_SMNCC'!K$38="-","-",'3h_SMNCC'!K$38)</f>
        <v>1.356066529023727</v>
      </c>
      <c r="Q80" s="88">
        <f>IF('3h_SMNCC'!L$38="-","-",'3h_SMNCC'!L$38)</f>
        <v>2.7190896886881828</v>
      </c>
      <c r="R80" s="88">
        <f>IF('3h_SMNCC'!M$38="-","-",'3h_SMNCC'!M$38)</f>
        <v>2.5445731212335492</v>
      </c>
      <c r="S80" s="88">
        <f>IF('3h_SMNCC'!N$38="-","-",'3h_SMNCC'!N$38)</f>
        <v>3.7238675166956514</v>
      </c>
      <c r="T80" s="88">
        <f>IF('3h_SMNCC'!O$38="-","-",'3h_SMNCC'!O$38)</f>
        <v>3.2317970151566944</v>
      </c>
      <c r="U80" s="88" t="str">
        <f>IF('3h_SMNCC'!P$38="-","-",'3h_SMNCC'!P$38)</f>
        <v>-</v>
      </c>
      <c r="V80" s="88" t="str">
        <f>IF('3h_SMNCC'!Q$38="-","-",'3h_SMNCC'!Q$38)</f>
        <v>-</v>
      </c>
      <c r="W80" s="88" t="str">
        <f>IF('3h_SMNCC'!R$38="-","-",'3h_SMNCC'!R$38)</f>
        <v>-</v>
      </c>
      <c r="X80" s="88" t="str">
        <f>IF('3h_SMNCC'!S$38="-","-",'3h_SMNCC'!S$38)</f>
        <v>-</v>
      </c>
      <c r="Y80" s="88" t="str">
        <f>IF('3h_SMNCC'!T$38="-","-",'3h_SMNCC'!T$38)</f>
        <v>-</v>
      </c>
      <c r="Z80" s="88" t="str">
        <f>IF('3h_SMNCC'!U$38="-","-",'3h_SMNCC'!U$38)</f>
        <v>-</v>
      </c>
      <c r="AA80" s="138"/>
    </row>
    <row r="81" spans="1:27" s="140" customFormat="1" ht="11.25" customHeight="1">
      <c r="A81" s="137">
        <v>7</v>
      </c>
      <c r="B81" s="87" t="s">
        <v>168</v>
      </c>
      <c r="C81" s="87" t="s">
        <v>124</v>
      </c>
      <c r="D81" s="157" t="s">
        <v>84</v>
      </c>
      <c r="E81" s="136"/>
      <c r="F81" s="139"/>
      <c r="G81" s="88">
        <f>IF('3f_CPIH'!C$16="-","-",'3i_PPM'!$G$11*('3f_CPIH'!C$16/'3f_CPIH'!$G$16))</f>
        <v>38.769117710371823</v>
      </c>
      <c r="H81" s="88">
        <f>IF('3f_CPIH'!D$16="-","-",'3i_PPM'!$G$11*('3f_CPIH'!D$16/'3f_CPIH'!$G$16))</f>
        <v>38.846733561643838</v>
      </c>
      <c r="I81" s="88">
        <f>IF('3f_CPIH'!E$16="-","-",'3i_PPM'!$G$11*('3f_CPIH'!E$16/'3f_CPIH'!$G$16))</f>
        <v>38.963157338551866</v>
      </c>
      <c r="J81" s="88">
        <f>IF('3f_CPIH'!F$16="-","-",'3i_PPM'!$G$11*('3f_CPIH'!F$16/'3f_CPIH'!$G$16))</f>
        <v>39.19600489236791</v>
      </c>
      <c r="K81" s="88">
        <f>IF('3f_CPIH'!G$16="-","-",'3i_PPM'!$G$11*('3f_CPIH'!G$16/'3f_CPIH'!$G$16))</f>
        <v>39.661700000000003</v>
      </c>
      <c r="L81" s="88">
        <f>IF('3f_CPIH'!H$16="-","-",'3i_PPM'!$G$11*('3f_CPIH'!H$16/'3f_CPIH'!$G$16))</f>
        <v>40.166203033268111</v>
      </c>
      <c r="M81" s="88">
        <f>IF('3f_CPIH'!I$16="-","-",'3i_PPM'!$G$11*('3f_CPIH'!I$16/'3f_CPIH'!$G$16))</f>
        <v>40.748321917808219</v>
      </c>
      <c r="N81" s="88">
        <f>IF('3f_CPIH'!J$16="-","-",'3i_PPM'!$G$11*('3f_CPIH'!J$16/'3f_CPIH'!$G$16))</f>
        <v>41.097593248532299</v>
      </c>
      <c r="O81" s="139"/>
      <c r="P81" s="88">
        <f>IF('3f_CPIH'!L$16="-","-",'3i_PPM'!$G$11*('3f_CPIH'!L$16/'3f_CPIH'!$G$16))</f>
        <v>41.097593248532299</v>
      </c>
      <c r="Q81" s="88">
        <f>IF('3f_CPIH'!M$16="-","-",'3i_PPM'!$G$11*('3f_CPIH'!M$16/'3f_CPIH'!$G$16))</f>
        <v>41.563288356164385</v>
      </c>
      <c r="R81" s="88">
        <f>IF('3f_CPIH'!N$16="-","-",'3i_PPM'!$G$11*('3f_CPIH'!N$16/'3f_CPIH'!$G$16))</f>
        <v>41.87375176125245</v>
      </c>
      <c r="S81" s="88">
        <f>IF('3f_CPIH'!O$16="-","-",'3i_PPM'!$G$11*('3f_CPIH'!O$16/'3f_CPIH'!$G$16))</f>
        <v>42.1065993150685</v>
      </c>
      <c r="T81" s="88">
        <f>IF('3f_CPIH'!P$16="-","-",'3i_PPM'!$G$11*('3f_CPIH'!P$16/'3f_CPIH'!$G$16))</f>
        <v>42.223023091976515</v>
      </c>
      <c r="U81" s="88" t="str">
        <f>IF('3f_CPIH'!Q$16="-","-",'3i_PPM'!$G$11*('3f_CPIH'!Q$16/'3f_CPIH'!$G$16))</f>
        <v>-</v>
      </c>
      <c r="V81" s="88" t="str">
        <f>IF('3f_CPIH'!R$16="-","-",'3i_PPM'!$G$11*('3f_CPIH'!R$16/'3f_CPIH'!$G$16))</f>
        <v>-</v>
      </c>
      <c r="W81" s="88" t="str">
        <f>IF('3f_CPIH'!S$16="-","-",'3i_PPM'!$G$11*('3f_CPIH'!S$16/'3f_CPIH'!$G$16))</f>
        <v>-</v>
      </c>
      <c r="X81" s="88" t="str">
        <f>IF('3f_CPIH'!T$16="-","-",'3i_PPM'!$G$11*('3f_CPIH'!T$16/'3f_CPIH'!$G$16))</f>
        <v>-</v>
      </c>
      <c r="Y81" s="88" t="str">
        <f>IF('3f_CPIH'!U$16="-","-",'3i_PPM'!$G$11*('3f_CPIH'!U$16/'3f_CPIH'!$G$16))</f>
        <v>-</v>
      </c>
      <c r="Z81" s="88" t="str">
        <f>IF('3f_CPIH'!V$16="-","-",'3i_PPM'!$G$11*('3f_CPIH'!V$16/'3f_CPIH'!$G$16))</f>
        <v>-</v>
      </c>
      <c r="AA81" s="138"/>
    </row>
    <row r="82" spans="1:27" s="140" customFormat="1" ht="11.25" customHeight="1">
      <c r="A82" s="137">
        <v>9</v>
      </c>
      <c r="B82" s="87" t="s">
        <v>138</v>
      </c>
      <c r="C82" s="87" t="s">
        <v>222</v>
      </c>
      <c r="D82" s="157" t="s">
        <v>84</v>
      </c>
      <c r="E82" s="136"/>
      <c r="F82" s="139"/>
      <c r="G82" s="88">
        <f>IF(G77="-","-",SUM(G75:G81)*'3j_EBIT'!$E$11)</f>
        <v>2.1074089853579236</v>
      </c>
      <c r="H82" s="88">
        <f>IF(H77="-","-",SUM(H75:H81)*'3j_EBIT'!$E$11)</f>
        <v>2.1113737855176109</v>
      </c>
      <c r="I82" s="88">
        <f>IF(I77="-","-",SUM(I75:I81)*'3j_EBIT'!$E$11)</f>
        <v>2.1185407260345759</v>
      </c>
      <c r="J82" s="88">
        <f>IF(J77="-","-",SUM(J75:J81)*'3j_EBIT'!$E$11)</f>
        <v>2.1304351265136363</v>
      </c>
      <c r="K82" s="88">
        <f>IF(K77="-","-",SUM(K75:K81)*'3j_EBIT'!$E$11)</f>
        <v>2.1557688535103194</v>
      </c>
      <c r="L82" s="88">
        <f>IF(L77="-","-",SUM(L75:L81)*'3j_EBIT'!$E$11)</f>
        <v>2.179556876188224</v>
      </c>
      <c r="M82" s="88">
        <f>IF(M77="-","-",SUM(M75:M81)*'3j_EBIT'!$E$11)</f>
        <v>2.24467414131913</v>
      </c>
      <c r="N82" s="88">
        <f>IF(N77="-","-",SUM(N75:N81)*'3j_EBIT'!$E$11)</f>
        <v>2.2633929246942457</v>
      </c>
      <c r="O82" s="139"/>
      <c r="P82" s="88">
        <f>IF(P77="-","-",SUM(P75:P81)*'3j_EBIT'!$E$11)</f>
        <v>2.2633929246942457</v>
      </c>
      <c r="Q82" s="88">
        <f>IF(Q77="-","-",SUM(Q75:Q81)*'3j_EBIT'!$E$11)</f>
        <v>2.3168217242077791</v>
      </c>
      <c r="R82" s="88">
        <f>IF(R77="-","-",SUM(R75:R81)*'3j_EBIT'!$E$11)</f>
        <v>2.3276183150087935</v>
      </c>
      <c r="S82" s="88">
        <f>IF(S77="-","-",SUM(S75:S81)*'3j_EBIT'!$E$11)</f>
        <v>2.3655648117716734</v>
      </c>
      <c r="T82" s="88">
        <f>IF(T77="-","-",SUM(T75:T81)*'3j_EBIT'!$E$11)</f>
        <v>2.3559741078194558</v>
      </c>
      <c r="U82" s="88" t="str">
        <f>IF(U77="-","-",SUM(U75:U81)*'3j_EBIT'!$E$11)</f>
        <v>-</v>
      </c>
      <c r="V82" s="88" t="str">
        <f>IF(V77="-","-",SUM(V75:V81)*'3j_EBIT'!$E$11)</f>
        <v>-</v>
      </c>
      <c r="W82" s="88" t="str">
        <f>IF(W77="-","-",SUM(W75:W81)*'3j_EBIT'!$E$11)</f>
        <v>-</v>
      </c>
      <c r="X82" s="88" t="str">
        <f>IF(X77="-","-",SUM(X75:X81)*'3j_EBIT'!$E$11)</f>
        <v>-</v>
      </c>
      <c r="Y82" s="88" t="str">
        <f>IF(Y77="-","-",SUM(Y75:Y81)*'3j_EBIT'!$E$11)</f>
        <v>-</v>
      </c>
      <c r="Z82" s="88" t="str">
        <f>IF(Z77="-","-",SUM(Z75:Z81)*'3j_EBIT'!$E$11)</f>
        <v>-</v>
      </c>
      <c r="AA82" s="138"/>
    </row>
    <row r="83" spans="1:27" s="140" customFormat="1" ht="11.25" customHeight="1">
      <c r="A83" s="137">
        <v>10</v>
      </c>
      <c r="B83" s="87" t="s">
        <v>223</v>
      </c>
      <c r="C83" s="151" t="s">
        <v>224</v>
      </c>
      <c r="D83" s="157" t="s">
        <v>84</v>
      </c>
      <c r="E83" s="136"/>
      <c r="F83" s="139"/>
      <c r="G83" s="88">
        <f>IF(G79="-","-",SUM(G75:G77,G79:G82)*'3k_HAP'!$E$12)</f>
        <v>1.6239243268456498</v>
      </c>
      <c r="H83" s="88">
        <f>IF(H79="-","-",SUM(H75:H77,H79:H82)*'3k_HAP'!$E$12)</f>
        <v>1.6269795171172732</v>
      </c>
      <c r="I83" s="88">
        <f>IF(I79="-","-",SUM(I75:I77,I79:I82)*'3k_HAP'!$E$12)</f>
        <v>1.6325022083155263</v>
      </c>
      <c r="J83" s="88">
        <f>IF(J79="-","-",SUM(J75:J77,J79:J82)*'3k_HAP'!$E$12)</f>
        <v>1.6416677791303957</v>
      </c>
      <c r="K83" s="88">
        <f>IF(K79="-","-",SUM(K75:K77,K79:K82)*'3k_HAP'!$E$12)</f>
        <v>1.6611894077489591</v>
      </c>
      <c r="L83" s="88">
        <f>IF(L79="-","-",SUM(L75:L77,L79:L82)*'3k_HAP'!$E$12)</f>
        <v>1.6795199496525963</v>
      </c>
      <c r="M83" s="88">
        <f>IF(M79="-","-",SUM(M75:M77,M79:M82)*'3k_HAP'!$E$12)</f>
        <v>1.7296979225465365</v>
      </c>
      <c r="N83" s="88">
        <f>IF(N79="-","-",SUM(N75:N77,N79:N82)*'3k_HAP'!$E$12)</f>
        <v>1.7441222169777579</v>
      </c>
      <c r="O83" s="139"/>
      <c r="P83" s="88">
        <f>IF(P79="-","-",SUM(P75:P77,P79:P82)*'3k_HAP'!$E$12)</f>
        <v>1.7441222169777579</v>
      </c>
      <c r="Q83" s="88">
        <f>IF(Q79="-","-",SUM(Q75:Q77,Q79:Q82)*'3k_HAP'!$E$12)</f>
        <v>1.7852933080602276</v>
      </c>
      <c r="R83" s="88">
        <f>IF(R79="-","-",SUM(R75:R77,R79:R82)*'3k_HAP'!$E$12)</f>
        <v>1.7936129301983992</v>
      </c>
      <c r="S83" s="88">
        <f>IF(S79="-","-",SUM(S75:S77,S79:S82)*'3k_HAP'!$E$12)</f>
        <v>1.8228536896522858</v>
      </c>
      <c r="T83" s="88">
        <f>IF(T79="-","-",SUM(T75:T77,T79:T82)*'3k_HAP'!$E$12)</f>
        <v>1.8154632981488843</v>
      </c>
      <c r="U83" s="88" t="str">
        <f>IF(U79="-","-",SUM(U75:U77,U79:U82)*'3k_HAP'!$E$12)</f>
        <v>-</v>
      </c>
      <c r="V83" s="88" t="str">
        <f>IF(V79="-","-",SUM(V75:V77,V79:V82)*'3k_HAP'!$E$12)</f>
        <v>-</v>
      </c>
      <c r="W83" s="88" t="str">
        <f>IF(W79="-","-",SUM(W75:W77,W79:W82)*'3k_HAP'!$E$12)</f>
        <v>-</v>
      </c>
      <c r="X83" s="88" t="str">
        <f>IF(X79="-","-",SUM(X75:X77,X79:X82)*'3k_HAP'!$E$12)</f>
        <v>-</v>
      </c>
      <c r="Y83" s="88" t="str">
        <f>IF(Y79="-","-",SUM(Y75:Y77,Y79:Y82)*'3k_HAP'!$E$12)</f>
        <v>-</v>
      </c>
      <c r="Z83" s="88" t="str">
        <f>IF(Z79="-","-",SUM(Z75:Z77,Z79:Z82)*'3k_HAP'!$E$12)</f>
        <v>-</v>
      </c>
      <c r="AA83" s="138"/>
    </row>
    <row r="84" spans="1:27" s="140" customFormat="1" ht="11.25" customHeight="1">
      <c r="A84" s="137">
        <v>11</v>
      </c>
      <c r="B84" s="87" t="s">
        <v>225</v>
      </c>
      <c r="C84" s="87" t="str">
        <f>B84&amp;"_"&amp;D84</f>
        <v>Total_North West</v>
      </c>
      <c r="D84" s="157" t="s">
        <v>84</v>
      </c>
      <c r="E84" s="136"/>
      <c r="F84" s="139"/>
      <c r="G84" s="88">
        <f t="shared" ref="G84:N84" si="12">IF(G79="-","-",SUM(G75:G83))</f>
        <v>112.54014089987002</v>
      </c>
      <c r="H84" s="88">
        <f t="shared" si="12"/>
        <v>112.75186969656357</v>
      </c>
      <c r="I84" s="88">
        <f t="shared" si="12"/>
        <v>113.13459962758513</v>
      </c>
      <c r="J84" s="88">
        <f t="shared" si="12"/>
        <v>113.76978601766574</v>
      </c>
      <c r="K84" s="88">
        <f t="shared" si="12"/>
        <v>115.12266114799615</v>
      </c>
      <c r="L84" s="88">
        <f t="shared" si="12"/>
        <v>116.39299236633154</v>
      </c>
      <c r="M84" s="88">
        <f t="shared" si="12"/>
        <v>119.87039340417597</v>
      </c>
      <c r="N84" s="88">
        <f t="shared" si="12"/>
        <v>120.87001641667436</v>
      </c>
      <c r="O84" s="139"/>
      <c r="P84" s="88">
        <f t="shared" ref="P84:Z84" si="13">IF(P79="-","-",SUM(P75:P83))</f>
        <v>120.87001641667436</v>
      </c>
      <c r="Q84" s="88">
        <f t="shared" si="13"/>
        <v>123.7232284258956</v>
      </c>
      <c r="R84" s="88">
        <f t="shared" si="13"/>
        <v>124.29978943442619</v>
      </c>
      <c r="S84" s="88">
        <f t="shared" si="13"/>
        <v>126.32621340908989</v>
      </c>
      <c r="T84" s="88">
        <f t="shared" si="13"/>
        <v>125.81404933386258</v>
      </c>
      <c r="U84" s="88" t="str">
        <f t="shared" si="13"/>
        <v>-</v>
      </c>
      <c r="V84" s="88" t="str">
        <f t="shared" si="13"/>
        <v>-</v>
      </c>
      <c r="W84" s="88" t="str">
        <f t="shared" si="13"/>
        <v>-</v>
      </c>
      <c r="X84" s="88" t="str">
        <f t="shared" si="13"/>
        <v>-</v>
      </c>
      <c r="Y84" s="88" t="str">
        <f t="shared" si="13"/>
        <v>-</v>
      </c>
      <c r="Z84" s="88" t="str">
        <f t="shared" si="13"/>
        <v>-</v>
      </c>
      <c r="AA84" s="138"/>
    </row>
    <row r="85" spans="1:27" s="140" customFormat="1" ht="12.5" customHeight="1">
      <c r="A85" s="137">
        <v>1</v>
      </c>
      <c r="B85" s="152" t="s">
        <v>155</v>
      </c>
      <c r="C85" s="152" t="s">
        <v>131</v>
      </c>
      <c r="D85" s="158" t="s">
        <v>88</v>
      </c>
      <c r="E85" s="154"/>
      <c r="F85" s="139"/>
      <c r="G85" s="155" t="s">
        <v>132</v>
      </c>
      <c r="H85" s="155" t="s">
        <v>132</v>
      </c>
      <c r="I85" s="155" t="s">
        <v>132</v>
      </c>
      <c r="J85" s="155" t="s">
        <v>132</v>
      </c>
      <c r="K85" s="155" t="s">
        <v>132</v>
      </c>
      <c r="L85" s="155" t="s">
        <v>132</v>
      </c>
      <c r="M85" s="155" t="s">
        <v>132</v>
      </c>
      <c r="N85" s="155" t="s">
        <v>132</v>
      </c>
      <c r="O85" s="139"/>
      <c r="P85" s="155" t="s">
        <v>132</v>
      </c>
      <c r="Q85" s="155" t="s">
        <v>132</v>
      </c>
      <c r="R85" s="155" t="s">
        <v>132</v>
      </c>
      <c r="S85" s="155" t="s">
        <v>132</v>
      </c>
      <c r="T85" s="155" t="s">
        <v>132</v>
      </c>
      <c r="U85" s="155" t="s">
        <v>132</v>
      </c>
      <c r="V85" s="155" t="s">
        <v>132</v>
      </c>
      <c r="W85" s="155" t="s">
        <v>132</v>
      </c>
      <c r="X85" s="155" t="s">
        <v>132</v>
      </c>
      <c r="Y85" s="155" t="s">
        <v>132</v>
      </c>
      <c r="Z85" s="155" t="s">
        <v>132</v>
      </c>
      <c r="AA85" s="138"/>
    </row>
    <row r="86" spans="1:27" s="140" customFormat="1" ht="11.25">
      <c r="A86" s="137">
        <v>2</v>
      </c>
      <c r="B86" s="152" t="s">
        <v>155</v>
      </c>
      <c r="C86" s="152" t="s">
        <v>133</v>
      </c>
      <c r="D86" s="158" t="s">
        <v>88</v>
      </c>
      <c r="E86" s="154"/>
      <c r="F86" s="139"/>
      <c r="G86" s="155" t="s">
        <v>132</v>
      </c>
      <c r="H86" s="155" t="s">
        <v>132</v>
      </c>
      <c r="I86" s="155" t="s">
        <v>132</v>
      </c>
      <c r="J86" s="155" t="s">
        <v>132</v>
      </c>
      <c r="K86" s="155" t="s">
        <v>132</v>
      </c>
      <c r="L86" s="155" t="s">
        <v>132</v>
      </c>
      <c r="M86" s="155" t="s">
        <v>132</v>
      </c>
      <c r="N86" s="155" t="s">
        <v>132</v>
      </c>
      <c r="O86" s="139"/>
      <c r="P86" s="155" t="s">
        <v>132</v>
      </c>
      <c r="Q86" s="155" t="s">
        <v>132</v>
      </c>
      <c r="R86" s="155" t="s">
        <v>132</v>
      </c>
      <c r="S86" s="155" t="s">
        <v>132</v>
      </c>
      <c r="T86" s="155" t="s">
        <v>132</v>
      </c>
      <c r="U86" s="155" t="s">
        <v>132</v>
      </c>
      <c r="V86" s="155" t="s">
        <v>132</v>
      </c>
      <c r="W86" s="155" t="s">
        <v>132</v>
      </c>
      <c r="X86" s="155" t="s">
        <v>132</v>
      </c>
      <c r="Y86" s="155" t="s">
        <v>132</v>
      </c>
      <c r="Z86" s="155" t="s">
        <v>132</v>
      </c>
      <c r="AA86" s="138"/>
    </row>
    <row r="87" spans="1:27" s="140" customFormat="1" ht="11.25">
      <c r="A87" s="137">
        <v>3</v>
      </c>
      <c r="B87" s="152" t="s">
        <v>220</v>
      </c>
      <c r="C87" s="152" t="s">
        <v>134</v>
      </c>
      <c r="D87" s="158" t="s">
        <v>88</v>
      </c>
      <c r="E87" s="154"/>
      <c r="F87" s="139"/>
      <c r="G87" s="155">
        <f>IF('3c_PC'!G14="-","-",'3c_PC'!G64)</f>
        <v>6.5567588596821027</v>
      </c>
      <c r="H87" s="155">
        <f>IF('3c_PC'!H14="-","-",'3c_PC'!H64)</f>
        <v>6.5567588596821027</v>
      </c>
      <c r="I87" s="155">
        <f>IF('3c_PC'!I14="-","-",'3c_PC'!I64)</f>
        <v>6.6197359495950758</v>
      </c>
      <c r="J87" s="155">
        <f>IF('3c_PC'!J14="-","-",'3c_PC'!J64)</f>
        <v>6.6197359495950758</v>
      </c>
      <c r="K87" s="155">
        <f>IF('3c_PC'!K14="-","-",'3c_PC'!K64)</f>
        <v>6.6995028867368616</v>
      </c>
      <c r="L87" s="155">
        <f>IF('3c_PC'!L14="-","-",'3c_PC'!L64)</f>
        <v>6.6995028867368616</v>
      </c>
      <c r="M87" s="155">
        <f>IF('3c_PC'!M14="-","-",'3c_PC'!M64)</f>
        <v>7.1131218301273513</v>
      </c>
      <c r="N87" s="155">
        <f>IF('3c_PC'!N14="-","-",'3c_PC'!N64)</f>
        <v>7.1131218301273513</v>
      </c>
      <c r="O87" s="139"/>
      <c r="P87" s="155">
        <f>'3c_PC'!P64</f>
        <v>7.1131218301273513</v>
      </c>
      <c r="Q87" s="155">
        <f>'3c_PC'!Q64</f>
        <v>7.2804579515147188</v>
      </c>
      <c r="R87" s="155">
        <f>'3c_PC'!R64</f>
        <v>7.1935840895118579</v>
      </c>
      <c r="S87" s="155">
        <f>'3c_PC'!S64</f>
        <v>7.3593999937099728</v>
      </c>
      <c r="T87" s="155">
        <f>'3c_PC'!T64</f>
        <v>7.0492243060839304</v>
      </c>
      <c r="U87" s="155" t="str">
        <f>'3c_PC'!U64</f>
        <v>-</v>
      </c>
      <c r="V87" s="155" t="str">
        <f>'3c_PC'!V64</f>
        <v>-</v>
      </c>
      <c r="W87" s="155" t="str">
        <f>'3c_PC'!W64</f>
        <v>-</v>
      </c>
      <c r="X87" s="155" t="str">
        <f>'3c_PC'!X64</f>
        <v>-</v>
      </c>
      <c r="Y87" s="155" t="str">
        <f>'3c_PC'!Y64</f>
        <v>-</v>
      </c>
      <c r="Z87" s="155" t="str">
        <f>'3c_PC'!Z64</f>
        <v>-</v>
      </c>
      <c r="AA87" s="138"/>
    </row>
    <row r="88" spans="1:27" s="140" customFormat="1" ht="11.25">
      <c r="A88" s="137">
        <v>4</v>
      </c>
      <c r="B88" s="152" t="s">
        <v>221</v>
      </c>
      <c r="C88" s="152" t="s">
        <v>135</v>
      </c>
      <c r="D88" s="158" t="s">
        <v>88</v>
      </c>
      <c r="E88" s="154"/>
      <c r="F88" s="139"/>
      <c r="G88" s="155" t="s">
        <v>132</v>
      </c>
      <c r="H88" s="155" t="s">
        <v>132</v>
      </c>
      <c r="I88" s="155" t="s">
        <v>132</v>
      </c>
      <c r="J88" s="155" t="s">
        <v>132</v>
      </c>
      <c r="K88" s="155" t="s">
        <v>132</v>
      </c>
      <c r="L88" s="155" t="s">
        <v>132</v>
      </c>
      <c r="M88" s="155" t="s">
        <v>132</v>
      </c>
      <c r="N88" s="155" t="s">
        <v>132</v>
      </c>
      <c r="O88" s="139"/>
      <c r="P88" s="155" t="s">
        <v>132</v>
      </c>
      <c r="Q88" s="155" t="s">
        <v>132</v>
      </c>
      <c r="R88" s="155" t="s">
        <v>132</v>
      </c>
      <c r="S88" s="155" t="s">
        <v>132</v>
      </c>
      <c r="T88" s="155" t="s">
        <v>132</v>
      </c>
      <c r="U88" s="155" t="s">
        <v>132</v>
      </c>
      <c r="V88" s="155" t="s">
        <v>132</v>
      </c>
      <c r="W88" s="155" t="s">
        <v>132</v>
      </c>
      <c r="X88" s="155" t="s">
        <v>132</v>
      </c>
      <c r="Y88" s="155" t="s">
        <v>132</v>
      </c>
      <c r="Z88" s="155" t="s">
        <v>132</v>
      </c>
      <c r="AA88" s="138"/>
    </row>
    <row r="89" spans="1:27" s="140" customFormat="1" ht="11.25" customHeight="1">
      <c r="A89" s="137">
        <v>5</v>
      </c>
      <c r="B89" s="152" t="s">
        <v>168</v>
      </c>
      <c r="C89" s="152" t="s">
        <v>136</v>
      </c>
      <c r="D89" s="158" t="s">
        <v>88</v>
      </c>
      <c r="E89" s="154"/>
      <c r="F89" s="139"/>
      <c r="G89" s="155">
        <f>IF('3f_CPIH'!C$16="-","-",'3g_OC_'!$E$11*('3f_CPIH'!C$16/'3f_CPIH'!$G$16))</f>
        <v>63.482931017612529</v>
      </c>
      <c r="H89" s="155">
        <f>IF('3f_CPIH'!D$16="-","-",'3g_OC_'!$E$11*('3f_CPIH'!D$16/'3f_CPIH'!$G$16))</f>
        <v>63.61002397260274</v>
      </c>
      <c r="I89" s="155">
        <f>IF('3f_CPIH'!E$16="-","-",'3g_OC_'!$E$11*('3f_CPIH'!E$16/'3f_CPIH'!$G$16))</f>
        <v>63.800663405088073</v>
      </c>
      <c r="J89" s="155">
        <f>IF('3f_CPIH'!F$16="-","-",'3g_OC_'!$E$11*('3f_CPIH'!F$16/'3f_CPIH'!$G$16))</f>
        <v>64.181942270058713</v>
      </c>
      <c r="K89" s="155">
        <f>IF('3f_CPIH'!G$16="-","-",'3g_OC_'!$E$11*('3f_CPIH'!G$16/'3f_CPIH'!$G$16))</f>
        <v>64.944500000000005</v>
      </c>
      <c r="L89" s="155">
        <f>IF('3f_CPIH'!H$16="-","-",'3g_OC_'!$E$11*('3f_CPIH'!H$16/'3f_CPIH'!$G$16))</f>
        <v>65.770604207436406</v>
      </c>
      <c r="M89" s="155">
        <f>IF('3f_CPIH'!I$16="-","-",'3g_OC_'!$E$11*('3f_CPIH'!I$16/'3f_CPIH'!$G$16))</f>
        <v>66.723801369863011</v>
      </c>
      <c r="N89" s="155">
        <f>IF('3f_CPIH'!J$16="-","-",'3g_OC_'!$E$11*('3f_CPIH'!J$16/'3f_CPIH'!$G$16))</f>
        <v>67.295719667318991</v>
      </c>
      <c r="O89" s="139"/>
      <c r="P89" s="155">
        <f>IF('3f_CPIH'!L$16="-","-",'3g_OC_'!$E$11*('3f_CPIH'!L$16/'3f_CPIH'!$G$16))</f>
        <v>67.295719667318991</v>
      </c>
      <c r="Q89" s="155">
        <f>IF('3f_CPIH'!M$16="-","-",'3g_OC_'!$E$11*('3f_CPIH'!M$16/'3f_CPIH'!$G$16))</f>
        <v>68.058277397260284</v>
      </c>
      <c r="R89" s="155">
        <f>IF('3f_CPIH'!N$16="-","-",'3g_OC_'!$E$11*('3f_CPIH'!N$16/'3f_CPIH'!$G$16))</f>
        <v>68.566649217221141</v>
      </c>
      <c r="S89" s="155">
        <f>IF('3f_CPIH'!O$16="-","-",'3g_OC_'!$E$11*('3f_CPIH'!O$16/'3f_CPIH'!$G$16))</f>
        <v>68.947928082191794</v>
      </c>
      <c r="T89" s="155">
        <f>IF('3f_CPIH'!P$16="-","-",'3g_OC_'!$E$11*('3f_CPIH'!P$16/'3f_CPIH'!$G$16))</f>
        <v>69.138567514677106</v>
      </c>
      <c r="U89" s="155" t="str">
        <f>IF('3f_CPIH'!Q$16="-","-",'3g_OC_'!$E$11*('3f_CPIH'!Q$16/'3f_CPIH'!$G$16))</f>
        <v>-</v>
      </c>
      <c r="V89" s="155" t="str">
        <f>IF('3f_CPIH'!R$16="-","-",'3g_OC_'!$E$11*('3f_CPIH'!R$16/'3f_CPIH'!$G$16))</f>
        <v>-</v>
      </c>
      <c r="W89" s="155" t="str">
        <f>IF('3f_CPIH'!S$16="-","-",'3g_OC_'!$E$11*('3f_CPIH'!S$16/'3f_CPIH'!$G$16))</f>
        <v>-</v>
      </c>
      <c r="X89" s="155" t="str">
        <f>IF('3f_CPIH'!T$16="-","-",'3g_OC_'!$E$11*('3f_CPIH'!T$16/'3f_CPIH'!$G$16))</f>
        <v>-</v>
      </c>
      <c r="Y89" s="155" t="str">
        <f>IF('3f_CPIH'!U$16="-","-",'3g_OC_'!$E$11*('3f_CPIH'!U$16/'3f_CPIH'!$G$16))</f>
        <v>-</v>
      </c>
      <c r="Z89" s="155" t="str">
        <f>IF('3f_CPIH'!V$16="-","-",'3g_OC_'!$E$11*('3f_CPIH'!V$16/'3f_CPIH'!$G$16))</f>
        <v>-</v>
      </c>
      <c r="AA89" s="138"/>
    </row>
    <row r="90" spans="1:27" s="140" customFormat="1" ht="11.25" customHeight="1">
      <c r="A90" s="137">
        <v>6</v>
      </c>
      <c r="B90" s="152" t="s">
        <v>168</v>
      </c>
      <c r="C90" s="152" t="s">
        <v>137</v>
      </c>
      <c r="D90" s="158" t="s">
        <v>88</v>
      </c>
      <c r="E90" s="154"/>
      <c r="F90" s="139"/>
      <c r="G90" s="155" t="s">
        <v>132</v>
      </c>
      <c r="H90" s="155" t="s">
        <v>132</v>
      </c>
      <c r="I90" s="155" t="s">
        <v>132</v>
      </c>
      <c r="J90" s="155" t="s">
        <v>132</v>
      </c>
      <c r="K90" s="155">
        <f>IF('3h_SMNCC'!F$38="-","-",'3h_SMNCC'!F$38)</f>
        <v>0</v>
      </c>
      <c r="L90" s="155">
        <f>IF('3h_SMNCC'!G$38="-","-",'3h_SMNCC'!G$38)</f>
        <v>-0.1023945869506754</v>
      </c>
      <c r="M90" s="155">
        <f>IF('3h_SMNCC'!H$38="-","-",'3h_SMNCC'!H$38)</f>
        <v>1.310776222511721</v>
      </c>
      <c r="N90" s="155">
        <f>IF('3h_SMNCC'!I$38="-","-",'3h_SMNCC'!I$38)</f>
        <v>1.356066529023727</v>
      </c>
      <c r="O90" s="139"/>
      <c r="P90" s="155">
        <f>IF('3h_SMNCC'!K$38="-","-",'3h_SMNCC'!K$38)</f>
        <v>1.356066529023727</v>
      </c>
      <c r="Q90" s="155">
        <f>IF('3h_SMNCC'!L$38="-","-",'3h_SMNCC'!L$38)</f>
        <v>2.7190896886881828</v>
      </c>
      <c r="R90" s="155">
        <f>IF('3h_SMNCC'!M$38="-","-",'3h_SMNCC'!M$38)</f>
        <v>2.5445731212335492</v>
      </c>
      <c r="S90" s="155">
        <f>IF('3h_SMNCC'!N$38="-","-",'3h_SMNCC'!N$38)</f>
        <v>3.7238675166956514</v>
      </c>
      <c r="T90" s="155">
        <f>IF('3h_SMNCC'!O$38="-","-",'3h_SMNCC'!O$38)</f>
        <v>3.2317970151566944</v>
      </c>
      <c r="U90" s="155" t="str">
        <f>IF('3h_SMNCC'!P$38="-","-",'3h_SMNCC'!P$38)</f>
        <v>-</v>
      </c>
      <c r="V90" s="155" t="str">
        <f>IF('3h_SMNCC'!Q$38="-","-",'3h_SMNCC'!Q$38)</f>
        <v>-</v>
      </c>
      <c r="W90" s="155" t="str">
        <f>IF('3h_SMNCC'!R$38="-","-",'3h_SMNCC'!R$38)</f>
        <v>-</v>
      </c>
      <c r="X90" s="155" t="str">
        <f>IF('3h_SMNCC'!S$38="-","-",'3h_SMNCC'!S$38)</f>
        <v>-</v>
      </c>
      <c r="Y90" s="155" t="str">
        <f>IF('3h_SMNCC'!T$38="-","-",'3h_SMNCC'!T$38)</f>
        <v>-</v>
      </c>
      <c r="Z90" s="155" t="str">
        <f>IF('3h_SMNCC'!U$38="-","-",'3h_SMNCC'!U$38)</f>
        <v>-</v>
      </c>
      <c r="AA90" s="138"/>
    </row>
    <row r="91" spans="1:27" s="140" customFormat="1" ht="11.25" customHeight="1">
      <c r="A91" s="137">
        <v>7</v>
      </c>
      <c r="B91" s="152" t="s">
        <v>168</v>
      </c>
      <c r="C91" s="152" t="s">
        <v>124</v>
      </c>
      <c r="D91" s="158" t="s">
        <v>88</v>
      </c>
      <c r="E91" s="154"/>
      <c r="F91" s="139"/>
      <c r="G91" s="155">
        <f>IF('3f_CPIH'!C$16="-","-",'3i_PPM'!$G$11*('3f_CPIH'!C$16/'3f_CPIH'!$G$16))</f>
        <v>38.769117710371823</v>
      </c>
      <c r="H91" s="155">
        <f>IF('3f_CPIH'!D$16="-","-",'3i_PPM'!$G$11*('3f_CPIH'!D$16/'3f_CPIH'!$G$16))</f>
        <v>38.846733561643838</v>
      </c>
      <c r="I91" s="155">
        <f>IF('3f_CPIH'!E$16="-","-",'3i_PPM'!$G$11*('3f_CPIH'!E$16/'3f_CPIH'!$G$16))</f>
        <v>38.963157338551866</v>
      </c>
      <c r="J91" s="155">
        <f>IF('3f_CPIH'!F$16="-","-",'3i_PPM'!$G$11*('3f_CPIH'!F$16/'3f_CPIH'!$G$16))</f>
        <v>39.19600489236791</v>
      </c>
      <c r="K91" s="155">
        <f>IF('3f_CPIH'!G$16="-","-",'3i_PPM'!$G$11*('3f_CPIH'!G$16/'3f_CPIH'!$G$16))</f>
        <v>39.661700000000003</v>
      </c>
      <c r="L91" s="155">
        <f>IF('3f_CPIH'!H$16="-","-",'3i_PPM'!$G$11*('3f_CPIH'!H$16/'3f_CPIH'!$G$16))</f>
        <v>40.166203033268111</v>
      </c>
      <c r="M91" s="155">
        <f>IF('3f_CPIH'!I$16="-","-",'3i_PPM'!$G$11*('3f_CPIH'!I$16/'3f_CPIH'!$G$16))</f>
        <v>40.748321917808219</v>
      </c>
      <c r="N91" s="155">
        <f>IF('3f_CPIH'!J$16="-","-",'3i_PPM'!$G$11*('3f_CPIH'!J$16/'3f_CPIH'!$G$16))</f>
        <v>41.097593248532299</v>
      </c>
      <c r="O91" s="139"/>
      <c r="P91" s="155">
        <f>IF('3f_CPIH'!L$16="-","-",'3i_PPM'!$G$11*('3f_CPIH'!L$16/'3f_CPIH'!$G$16))</f>
        <v>41.097593248532299</v>
      </c>
      <c r="Q91" s="155">
        <f>IF('3f_CPIH'!M$16="-","-",'3i_PPM'!$G$11*('3f_CPIH'!M$16/'3f_CPIH'!$G$16))</f>
        <v>41.563288356164385</v>
      </c>
      <c r="R91" s="155">
        <f>IF('3f_CPIH'!N$16="-","-",'3i_PPM'!$G$11*('3f_CPIH'!N$16/'3f_CPIH'!$G$16))</f>
        <v>41.87375176125245</v>
      </c>
      <c r="S91" s="155">
        <f>IF('3f_CPIH'!O$16="-","-",'3i_PPM'!$G$11*('3f_CPIH'!O$16/'3f_CPIH'!$G$16))</f>
        <v>42.1065993150685</v>
      </c>
      <c r="T91" s="155">
        <f>IF('3f_CPIH'!P$16="-","-",'3i_PPM'!$G$11*('3f_CPIH'!P$16/'3f_CPIH'!$G$16))</f>
        <v>42.223023091976515</v>
      </c>
      <c r="U91" s="155" t="str">
        <f>IF('3f_CPIH'!Q$16="-","-",'3i_PPM'!$G$11*('3f_CPIH'!Q$16/'3f_CPIH'!$G$16))</f>
        <v>-</v>
      </c>
      <c r="V91" s="155" t="str">
        <f>IF('3f_CPIH'!R$16="-","-",'3i_PPM'!$G$11*('3f_CPIH'!R$16/'3f_CPIH'!$G$16))</f>
        <v>-</v>
      </c>
      <c r="W91" s="155" t="str">
        <f>IF('3f_CPIH'!S$16="-","-",'3i_PPM'!$G$11*('3f_CPIH'!S$16/'3f_CPIH'!$G$16))</f>
        <v>-</v>
      </c>
      <c r="X91" s="155" t="str">
        <f>IF('3f_CPIH'!T$16="-","-",'3i_PPM'!$G$11*('3f_CPIH'!T$16/'3f_CPIH'!$G$16))</f>
        <v>-</v>
      </c>
      <c r="Y91" s="155" t="str">
        <f>IF('3f_CPIH'!U$16="-","-",'3i_PPM'!$G$11*('3f_CPIH'!U$16/'3f_CPIH'!$G$16))</f>
        <v>-</v>
      </c>
      <c r="Z91" s="155" t="str">
        <f>IF('3f_CPIH'!V$16="-","-",'3i_PPM'!$G$11*('3f_CPIH'!V$16/'3f_CPIH'!$G$16))</f>
        <v>-</v>
      </c>
      <c r="AA91" s="138"/>
    </row>
    <row r="92" spans="1:27" s="140" customFormat="1" ht="11.25" customHeight="1">
      <c r="A92" s="137">
        <v>9</v>
      </c>
      <c r="B92" s="152" t="s">
        <v>138</v>
      </c>
      <c r="C92" s="152" t="s">
        <v>222</v>
      </c>
      <c r="D92" s="158" t="s">
        <v>88</v>
      </c>
      <c r="E92" s="154"/>
      <c r="F92" s="139"/>
      <c r="G92" s="155">
        <f>IF(G87="-","-",SUM(G85:G91)*'3j_EBIT'!$E$11)</f>
        <v>2.1074089853579236</v>
      </c>
      <c r="H92" s="155">
        <f>IF(H87="-","-",SUM(H85:H91)*'3j_EBIT'!$E$11)</f>
        <v>2.1113737855176109</v>
      </c>
      <c r="I92" s="155">
        <f>IF(I87="-","-",SUM(I85:I91)*'3j_EBIT'!$E$11)</f>
        <v>2.1185407260345759</v>
      </c>
      <c r="J92" s="155">
        <f>IF(J87="-","-",SUM(J85:J91)*'3j_EBIT'!$E$11)</f>
        <v>2.1304351265136363</v>
      </c>
      <c r="K92" s="155">
        <f>IF(K87="-","-",SUM(K85:K91)*'3j_EBIT'!$E$11)</f>
        <v>2.1557688535103194</v>
      </c>
      <c r="L92" s="155">
        <f>IF(L87="-","-",SUM(L85:L91)*'3j_EBIT'!$E$11)</f>
        <v>2.179556876188224</v>
      </c>
      <c r="M92" s="155">
        <f>IF(M87="-","-",SUM(M85:M91)*'3j_EBIT'!$E$11)</f>
        <v>2.24467414131913</v>
      </c>
      <c r="N92" s="155">
        <f>IF(N87="-","-",SUM(N85:N91)*'3j_EBIT'!$E$11)</f>
        <v>2.2633929246942457</v>
      </c>
      <c r="O92" s="139"/>
      <c r="P92" s="155">
        <f>IF(P87="-","-",SUM(P85:P91)*'3j_EBIT'!$E$11)</f>
        <v>2.2633929246942457</v>
      </c>
      <c r="Q92" s="155">
        <f>IF(Q87="-","-",SUM(Q85:Q91)*'3j_EBIT'!$E$11)</f>
        <v>2.3168217242077791</v>
      </c>
      <c r="R92" s="155">
        <f>IF(R87="-","-",SUM(R85:R91)*'3j_EBIT'!$E$11)</f>
        <v>2.3276183150087935</v>
      </c>
      <c r="S92" s="155">
        <f>IF(S87="-","-",SUM(S85:S91)*'3j_EBIT'!$E$11)</f>
        <v>2.3655648117716734</v>
      </c>
      <c r="T92" s="155">
        <f>IF(T87="-","-",SUM(T85:T91)*'3j_EBIT'!$E$11)</f>
        <v>2.3559741078194558</v>
      </c>
      <c r="U92" s="155" t="str">
        <f>IF(U87="-","-",SUM(U85:U91)*'3j_EBIT'!$E$11)</f>
        <v>-</v>
      </c>
      <c r="V92" s="155" t="str">
        <f>IF(V87="-","-",SUM(V85:V91)*'3j_EBIT'!$E$11)</f>
        <v>-</v>
      </c>
      <c r="W92" s="155" t="str">
        <f>IF(W87="-","-",SUM(W85:W91)*'3j_EBIT'!$E$11)</f>
        <v>-</v>
      </c>
      <c r="X92" s="155" t="str">
        <f>IF(X87="-","-",SUM(X85:X91)*'3j_EBIT'!$E$11)</f>
        <v>-</v>
      </c>
      <c r="Y92" s="155" t="str">
        <f>IF(Y87="-","-",SUM(Y85:Y91)*'3j_EBIT'!$E$11)</f>
        <v>-</v>
      </c>
      <c r="Z92" s="155" t="str">
        <f>IF(Z87="-","-",SUM(Z85:Z91)*'3j_EBIT'!$E$11)</f>
        <v>-</v>
      </c>
      <c r="AA92" s="138"/>
    </row>
    <row r="93" spans="1:27" s="140" customFormat="1" ht="11.25" customHeight="1">
      <c r="A93" s="137">
        <v>10</v>
      </c>
      <c r="B93" s="152" t="s">
        <v>223</v>
      </c>
      <c r="C93" s="156" t="s">
        <v>224</v>
      </c>
      <c r="D93" s="158" t="s">
        <v>88</v>
      </c>
      <c r="E93" s="154"/>
      <c r="F93" s="139"/>
      <c r="G93" s="155">
        <f>IF(G89="-","-",SUM(G85:G87,G89:G92)*'3k_HAP'!$E$12)</f>
        <v>1.6239243268456498</v>
      </c>
      <c r="H93" s="155">
        <f>IF(H89="-","-",SUM(H85:H87,H89:H92)*'3k_HAP'!$E$12)</f>
        <v>1.6269795171172732</v>
      </c>
      <c r="I93" s="155">
        <f>IF(I89="-","-",SUM(I85:I87,I89:I92)*'3k_HAP'!$E$12)</f>
        <v>1.6325022083155263</v>
      </c>
      <c r="J93" s="155">
        <f>IF(J89="-","-",SUM(J85:J87,J89:J92)*'3k_HAP'!$E$12)</f>
        <v>1.6416677791303957</v>
      </c>
      <c r="K93" s="155">
        <f>IF(K89="-","-",SUM(K85:K87,K89:K92)*'3k_HAP'!$E$12)</f>
        <v>1.6611894077489591</v>
      </c>
      <c r="L93" s="155">
        <f>IF(L89="-","-",SUM(L85:L87,L89:L92)*'3k_HAP'!$E$12)</f>
        <v>1.6795199496525963</v>
      </c>
      <c r="M93" s="155">
        <f>IF(M89="-","-",SUM(M85:M87,M89:M92)*'3k_HAP'!$E$12)</f>
        <v>1.7296979225465365</v>
      </c>
      <c r="N93" s="155">
        <f>IF(N89="-","-",SUM(N85:N87,N89:N92)*'3k_HAP'!$E$12)</f>
        <v>1.7441222169777579</v>
      </c>
      <c r="O93" s="139"/>
      <c r="P93" s="155">
        <f>IF(P89="-","-",SUM(P85:P87,P89:P92)*'3k_HAP'!$E$12)</f>
        <v>1.7441222169777579</v>
      </c>
      <c r="Q93" s="155">
        <f>IF(Q89="-","-",SUM(Q85:Q87,Q89:Q92)*'3k_HAP'!$E$12)</f>
        <v>1.7852933080602276</v>
      </c>
      <c r="R93" s="155">
        <f>IF(R89="-","-",SUM(R85:R87,R89:R92)*'3k_HAP'!$E$12)</f>
        <v>1.7936129301983992</v>
      </c>
      <c r="S93" s="155">
        <f>IF(S89="-","-",SUM(S85:S87,S89:S92)*'3k_HAP'!$E$12)</f>
        <v>1.8228536896522858</v>
      </c>
      <c r="T93" s="155">
        <f>IF(T89="-","-",SUM(T85:T87,T89:T92)*'3k_HAP'!$E$12)</f>
        <v>1.8154632981488843</v>
      </c>
      <c r="U93" s="155" t="str">
        <f>IF(U89="-","-",SUM(U85:U87,U89:U92)*'3k_HAP'!$E$12)</f>
        <v>-</v>
      </c>
      <c r="V93" s="155" t="str">
        <f>IF(V89="-","-",SUM(V85:V87,V89:V92)*'3k_HAP'!$E$12)</f>
        <v>-</v>
      </c>
      <c r="W93" s="155" t="str">
        <f>IF(W89="-","-",SUM(W85:W87,W89:W92)*'3k_HAP'!$E$12)</f>
        <v>-</v>
      </c>
      <c r="X93" s="155" t="str">
        <f>IF(X89="-","-",SUM(X85:X87,X89:X92)*'3k_HAP'!$E$12)</f>
        <v>-</v>
      </c>
      <c r="Y93" s="155" t="str">
        <f>IF(Y89="-","-",SUM(Y85:Y87,Y89:Y92)*'3k_HAP'!$E$12)</f>
        <v>-</v>
      </c>
      <c r="Z93" s="155" t="str">
        <f>IF(Z89="-","-",SUM(Z85:Z87,Z89:Z92)*'3k_HAP'!$E$12)</f>
        <v>-</v>
      </c>
      <c r="AA93" s="138"/>
    </row>
    <row r="94" spans="1:27" s="140" customFormat="1" ht="11.25">
      <c r="A94" s="137">
        <v>11</v>
      </c>
      <c r="B94" s="152" t="s">
        <v>225</v>
      </c>
      <c r="C94" s="152" t="str">
        <f>B94&amp;"_"&amp;D94</f>
        <v>Total_Southern</v>
      </c>
      <c r="D94" s="158" t="s">
        <v>88</v>
      </c>
      <c r="E94" s="154"/>
      <c r="F94" s="139"/>
      <c r="G94" s="155">
        <f t="shared" ref="G94:N94" si="14">IF(G89="-","-",SUM(G85:G93))</f>
        <v>112.54014089987002</v>
      </c>
      <c r="H94" s="155">
        <f t="shared" si="14"/>
        <v>112.75186969656357</v>
      </c>
      <c r="I94" s="155">
        <f t="shared" si="14"/>
        <v>113.13459962758513</v>
      </c>
      <c r="J94" s="155">
        <f t="shared" si="14"/>
        <v>113.76978601766574</v>
      </c>
      <c r="K94" s="155">
        <f t="shared" si="14"/>
        <v>115.12266114799615</v>
      </c>
      <c r="L94" s="155">
        <f t="shared" si="14"/>
        <v>116.39299236633154</v>
      </c>
      <c r="M94" s="155">
        <f t="shared" si="14"/>
        <v>119.87039340417597</v>
      </c>
      <c r="N94" s="155">
        <f t="shared" si="14"/>
        <v>120.87001641667436</v>
      </c>
      <c r="O94" s="139"/>
      <c r="P94" s="155">
        <f t="shared" ref="P94:Z94" si="15">IF(P89="-","-",SUM(P85:P93))</f>
        <v>120.87001641667436</v>
      </c>
      <c r="Q94" s="155">
        <f t="shared" si="15"/>
        <v>123.7232284258956</v>
      </c>
      <c r="R94" s="155">
        <f t="shared" si="15"/>
        <v>124.29978943442619</v>
      </c>
      <c r="S94" s="155">
        <f t="shared" si="15"/>
        <v>126.32621340908989</v>
      </c>
      <c r="T94" s="155">
        <f t="shared" si="15"/>
        <v>125.81404933386258</v>
      </c>
      <c r="U94" s="155" t="str">
        <f t="shared" si="15"/>
        <v>-</v>
      </c>
      <c r="V94" s="155" t="str">
        <f t="shared" si="15"/>
        <v>-</v>
      </c>
      <c r="W94" s="155" t="str">
        <f t="shared" si="15"/>
        <v>-</v>
      </c>
      <c r="X94" s="155" t="str">
        <f t="shared" si="15"/>
        <v>-</v>
      </c>
      <c r="Y94" s="155" t="str">
        <f t="shared" si="15"/>
        <v>-</v>
      </c>
      <c r="Z94" s="155" t="str">
        <f t="shared" si="15"/>
        <v>-</v>
      </c>
      <c r="AA94" s="138"/>
    </row>
    <row r="95" spans="1:27" s="140" customFormat="1" ht="11.25">
      <c r="A95" s="137">
        <v>1</v>
      </c>
      <c r="B95" s="87" t="s">
        <v>155</v>
      </c>
      <c r="C95" s="87" t="s">
        <v>131</v>
      </c>
      <c r="D95" s="157" t="s">
        <v>92</v>
      </c>
      <c r="E95" s="136"/>
      <c r="F95" s="139"/>
      <c r="G95" s="88" t="s">
        <v>132</v>
      </c>
      <c r="H95" s="88" t="s">
        <v>132</v>
      </c>
      <c r="I95" s="88" t="s">
        <v>132</v>
      </c>
      <c r="J95" s="88" t="s">
        <v>132</v>
      </c>
      <c r="K95" s="88" t="s">
        <v>132</v>
      </c>
      <c r="L95" s="88" t="s">
        <v>132</v>
      </c>
      <c r="M95" s="88" t="s">
        <v>132</v>
      </c>
      <c r="N95" s="88" t="s">
        <v>132</v>
      </c>
      <c r="O95" s="139"/>
      <c r="P95" s="88" t="s">
        <v>132</v>
      </c>
      <c r="Q95" s="88" t="s">
        <v>132</v>
      </c>
      <c r="R95" s="88" t="s">
        <v>132</v>
      </c>
      <c r="S95" s="88" t="s">
        <v>132</v>
      </c>
      <c r="T95" s="88" t="s">
        <v>132</v>
      </c>
      <c r="U95" s="88" t="s">
        <v>132</v>
      </c>
      <c r="V95" s="88" t="s">
        <v>132</v>
      </c>
      <c r="W95" s="88" t="s">
        <v>132</v>
      </c>
      <c r="X95" s="88" t="s">
        <v>132</v>
      </c>
      <c r="Y95" s="88" t="s">
        <v>132</v>
      </c>
      <c r="Z95" s="88" t="s">
        <v>132</v>
      </c>
      <c r="AA95" s="138"/>
    </row>
    <row r="96" spans="1:27" s="140" customFormat="1" ht="11.25">
      <c r="A96" s="137">
        <v>2</v>
      </c>
      <c r="B96" s="87" t="s">
        <v>155</v>
      </c>
      <c r="C96" s="87" t="s">
        <v>133</v>
      </c>
      <c r="D96" s="157" t="s">
        <v>92</v>
      </c>
      <c r="E96" s="136"/>
      <c r="F96" s="139"/>
      <c r="G96" s="88" t="s">
        <v>132</v>
      </c>
      <c r="H96" s="88" t="s">
        <v>132</v>
      </c>
      <c r="I96" s="88" t="s">
        <v>132</v>
      </c>
      <c r="J96" s="88" t="s">
        <v>132</v>
      </c>
      <c r="K96" s="88" t="s">
        <v>132</v>
      </c>
      <c r="L96" s="88" t="s">
        <v>132</v>
      </c>
      <c r="M96" s="88" t="s">
        <v>132</v>
      </c>
      <c r="N96" s="88" t="s">
        <v>132</v>
      </c>
      <c r="O96" s="139"/>
      <c r="P96" s="88" t="s">
        <v>132</v>
      </c>
      <c r="Q96" s="88" t="s">
        <v>132</v>
      </c>
      <c r="R96" s="88" t="s">
        <v>132</v>
      </c>
      <c r="S96" s="88" t="s">
        <v>132</v>
      </c>
      <c r="T96" s="88" t="s">
        <v>132</v>
      </c>
      <c r="U96" s="88" t="s">
        <v>132</v>
      </c>
      <c r="V96" s="88" t="s">
        <v>132</v>
      </c>
      <c r="W96" s="88" t="s">
        <v>132</v>
      </c>
      <c r="X96" s="88" t="s">
        <v>132</v>
      </c>
      <c r="Y96" s="88" t="s">
        <v>132</v>
      </c>
      <c r="Z96" s="88" t="s">
        <v>132</v>
      </c>
      <c r="AA96" s="138"/>
    </row>
    <row r="97" spans="1:27" s="140" customFormat="1" ht="12.5" customHeight="1">
      <c r="A97" s="137">
        <v>3</v>
      </c>
      <c r="B97" s="87" t="s">
        <v>220</v>
      </c>
      <c r="C97" s="87" t="s">
        <v>134</v>
      </c>
      <c r="D97" s="157" t="s">
        <v>92</v>
      </c>
      <c r="E97" s="136"/>
      <c r="F97" s="139"/>
      <c r="G97" s="88">
        <f>IF('3c_PC'!G14="-","-",'3c_PC'!G64)</f>
        <v>6.5567588596821027</v>
      </c>
      <c r="H97" s="88">
        <f>IF('3c_PC'!H14="-","-",'3c_PC'!H64)</f>
        <v>6.5567588596821027</v>
      </c>
      <c r="I97" s="88">
        <f>IF('3c_PC'!I14="-","-",'3c_PC'!I64)</f>
        <v>6.6197359495950758</v>
      </c>
      <c r="J97" s="88">
        <f>IF('3c_PC'!J14="-","-",'3c_PC'!J64)</f>
        <v>6.6197359495950758</v>
      </c>
      <c r="K97" s="88">
        <f>IF('3c_PC'!K14="-","-",'3c_PC'!K64)</f>
        <v>6.6995028867368616</v>
      </c>
      <c r="L97" s="88">
        <f>IF('3c_PC'!L14="-","-",'3c_PC'!L64)</f>
        <v>6.6995028867368616</v>
      </c>
      <c r="M97" s="88">
        <f>IF('3c_PC'!M14="-","-",'3c_PC'!M64)</f>
        <v>7.1131218301273513</v>
      </c>
      <c r="N97" s="88">
        <f>IF('3c_PC'!N14="-","-",'3c_PC'!N64)</f>
        <v>7.1131218301273513</v>
      </c>
      <c r="O97" s="139"/>
      <c r="P97" s="88">
        <f>'3c_PC'!P64</f>
        <v>7.1131218301273513</v>
      </c>
      <c r="Q97" s="88">
        <f>'3c_PC'!Q64</f>
        <v>7.2804579515147188</v>
      </c>
      <c r="R97" s="88">
        <f>'3c_PC'!R64</f>
        <v>7.1935840895118579</v>
      </c>
      <c r="S97" s="88">
        <f>'3c_PC'!S64</f>
        <v>7.3593999937099728</v>
      </c>
      <c r="T97" s="88">
        <f>'3c_PC'!T64</f>
        <v>7.0492243060839304</v>
      </c>
      <c r="U97" s="88" t="str">
        <f>'3c_PC'!U64</f>
        <v>-</v>
      </c>
      <c r="V97" s="88" t="str">
        <f>'3c_PC'!V64</f>
        <v>-</v>
      </c>
      <c r="W97" s="88" t="str">
        <f>'3c_PC'!W64</f>
        <v>-</v>
      </c>
      <c r="X97" s="88" t="str">
        <f>'3c_PC'!X64</f>
        <v>-</v>
      </c>
      <c r="Y97" s="88" t="str">
        <f>'3c_PC'!Y64</f>
        <v>-</v>
      </c>
      <c r="Z97" s="88" t="str">
        <f>'3c_PC'!Z64</f>
        <v>-</v>
      </c>
      <c r="AA97" s="138"/>
    </row>
    <row r="98" spans="1:27" s="140" customFormat="1" ht="11.25" customHeight="1">
      <c r="A98" s="137">
        <v>4</v>
      </c>
      <c r="B98" s="87" t="s">
        <v>221</v>
      </c>
      <c r="C98" s="87" t="s">
        <v>135</v>
      </c>
      <c r="D98" s="157" t="s">
        <v>92</v>
      </c>
      <c r="E98" s="136"/>
      <c r="F98" s="139"/>
      <c r="G98" s="88" t="s">
        <v>132</v>
      </c>
      <c r="H98" s="88" t="s">
        <v>132</v>
      </c>
      <c r="I98" s="88" t="s">
        <v>132</v>
      </c>
      <c r="J98" s="88" t="s">
        <v>132</v>
      </c>
      <c r="K98" s="88" t="s">
        <v>132</v>
      </c>
      <c r="L98" s="88" t="s">
        <v>132</v>
      </c>
      <c r="M98" s="88" t="s">
        <v>132</v>
      </c>
      <c r="N98" s="88" t="s">
        <v>132</v>
      </c>
      <c r="O98" s="139"/>
      <c r="P98" s="88" t="s">
        <v>132</v>
      </c>
      <c r="Q98" s="88" t="s">
        <v>132</v>
      </c>
      <c r="R98" s="88" t="s">
        <v>132</v>
      </c>
      <c r="S98" s="88" t="s">
        <v>132</v>
      </c>
      <c r="T98" s="88" t="s">
        <v>132</v>
      </c>
      <c r="U98" s="88" t="s">
        <v>132</v>
      </c>
      <c r="V98" s="88" t="s">
        <v>132</v>
      </c>
      <c r="W98" s="88" t="s">
        <v>132</v>
      </c>
      <c r="X98" s="88" t="s">
        <v>132</v>
      </c>
      <c r="Y98" s="88" t="s">
        <v>132</v>
      </c>
      <c r="Z98" s="88" t="s">
        <v>132</v>
      </c>
      <c r="AA98" s="138"/>
    </row>
    <row r="99" spans="1:27" s="140" customFormat="1" ht="11.25" customHeight="1">
      <c r="A99" s="137">
        <v>5</v>
      </c>
      <c r="B99" s="87" t="s">
        <v>168</v>
      </c>
      <c r="C99" s="87" t="s">
        <v>136</v>
      </c>
      <c r="D99" s="157" t="s">
        <v>92</v>
      </c>
      <c r="E99" s="136"/>
      <c r="F99" s="139"/>
      <c r="G99" s="88">
        <f>IF('3f_CPIH'!C$16="-","-",'3g_OC_'!$E$11*('3f_CPIH'!C$16/'3f_CPIH'!$G$16))</f>
        <v>63.482931017612529</v>
      </c>
      <c r="H99" s="88">
        <f>IF('3f_CPIH'!D$16="-","-",'3g_OC_'!$E$11*('3f_CPIH'!D$16/'3f_CPIH'!$G$16))</f>
        <v>63.61002397260274</v>
      </c>
      <c r="I99" s="88">
        <f>IF('3f_CPIH'!E$16="-","-",'3g_OC_'!$E$11*('3f_CPIH'!E$16/'3f_CPIH'!$G$16))</f>
        <v>63.800663405088073</v>
      </c>
      <c r="J99" s="88">
        <f>IF('3f_CPIH'!F$16="-","-",'3g_OC_'!$E$11*('3f_CPIH'!F$16/'3f_CPIH'!$G$16))</f>
        <v>64.181942270058713</v>
      </c>
      <c r="K99" s="88">
        <f>IF('3f_CPIH'!G$16="-","-",'3g_OC_'!$E$11*('3f_CPIH'!G$16/'3f_CPIH'!$G$16))</f>
        <v>64.944500000000005</v>
      </c>
      <c r="L99" s="88">
        <f>IF('3f_CPIH'!H$16="-","-",'3g_OC_'!$E$11*('3f_CPIH'!H$16/'3f_CPIH'!$G$16))</f>
        <v>65.770604207436406</v>
      </c>
      <c r="M99" s="88">
        <f>IF('3f_CPIH'!I$16="-","-",'3g_OC_'!$E$11*('3f_CPIH'!I$16/'3f_CPIH'!$G$16))</f>
        <v>66.723801369863011</v>
      </c>
      <c r="N99" s="88">
        <f>IF('3f_CPIH'!J$16="-","-",'3g_OC_'!$E$11*('3f_CPIH'!J$16/'3f_CPIH'!$G$16))</f>
        <v>67.295719667318991</v>
      </c>
      <c r="O99" s="139"/>
      <c r="P99" s="88">
        <f>IF('3f_CPIH'!L$16="-","-",'3g_OC_'!$E$11*('3f_CPIH'!L$16/'3f_CPIH'!$G$16))</f>
        <v>67.295719667318991</v>
      </c>
      <c r="Q99" s="88">
        <f>IF('3f_CPIH'!M$16="-","-",'3g_OC_'!$E$11*('3f_CPIH'!M$16/'3f_CPIH'!$G$16))</f>
        <v>68.058277397260284</v>
      </c>
      <c r="R99" s="88">
        <f>IF('3f_CPIH'!N$16="-","-",'3g_OC_'!$E$11*('3f_CPIH'!N$16/'3f_CPIH'!$G$16))</f>
        <v>68.566649217221141</v>
      </c>
      <c r="S99" s="88">
        <f>IF('3f_CPIH'!O$16="-","-",'3g_OC_'!$E$11*('3f_CPIH'!O$16/'3f_CPIH'!$G$16))</f>
        <v>68.947928082191794</v>
      </c>
      <c r="T99" s="88">
        <f>IF('3f_CPIH'!P$16="-","-",'3g_OC_'!$E$11*('3f_CPIH'!P$16/'3f_CPIH'!$G$16))</f>
        <v>69.138567514677106</v>
      </c>
      <c r="U99" s="88" t="str">
        <f>IF('3f_CPIH'!Q$16="-","-",'3g_OC_'!$E$11*('3f_CPIH'!Q$16/'3f_CPIH'!$G$16))</f>
        <v>-</v>
      </c>
      <c r="V99" s="88" t="str">
        <f>IF('3f_CPIH'!R$16="-","-",'3g_OC_'!$E$11*('3f_CPIH'!R$16/'3f_CPIH'!$G$16))</f>
        <v>-</v>
      </c>
      <c r="W99" s="88" t="str">
        <f>IF('3f_CPIH'!S$16="-","-",'3g_OC_'!$E$11*('3f_CPIH'!S$16/'3f_CPIH'!$G$16))</f>
        <v>-</v>
      </c>
      <c r="X99" s="88" t="str">
        <f>IF('3f_CPIH'!T$16="-","-",'3g_OC_'!$E$11*('3f_CPIH'!T$16/'3f_CPIH'!$G$16))</f>
        <v>-</v>
      </c>
      <c r="Y99" s="88" t="str">
        <f>IF('3f_CPIH'!U$16="-","-",'3g_OC_'!$E$11*('3f_CPIH'!U$16/'3f_CPIH'!$G$16))</f>
        <v>-</v>
      </c>
      <c r="Z99" s="88" t="str">
        <f>IF('3f_CPIH'!V$16="-","-",'3g_OC_'!$E$11*('3f_CPIH'!V$16/'3f_CPIH'!$G$16))</f>
        <v>-</v>
      </c>
      <c r="AA99" s="138"/>
    </row>
    <row r="100" spans="1:27" s="140" customFormat="1" ht="11.25" customHeight="1">
      <c r="A100" s="137">
        <v>6</v>
      </c>
      <c r="B100" s="87" t="s">
        <v>168</v>
      </c>
      <c r="C100" s="87" t="s">
        <v>137</v>
      </c>
      <c r="D100" s="157" t="s">
        <v>92</v>
      </c>
      <c r="E100" s="136"/>
      <c r="F100" s="139"/>
      <c r="G100" s="88" t="s">
        <v>132</v>
      </c>
      <c r="H100" s="88" t="s">
        <v>132</v>
      </c>
      <c r="I100" s="88" t="s">
        <v>132</v>
      </c>
      <c r="J100" s="88" t="s">
        <v>132</v>
      </c>
      <c r="K100" s="88">
        <f>IF('3h_SMNCC'!F$38="-","-",'3h_SMNCC'!F$38)</f>
        <v>0</v>
      </c>
      <c r="L100" s="88">
        <f>IF('3h_SMNCC'!G$38="-","-",'3h_SMNCC'!G$38)</f>
        <v>-0.1023945869506754</v>
      </c>
      <c r="M100" s="88">
        <f>IF('3h_SMNCC'!H$38="-","-",'3h_SMNCC'!H$38)</f>
        <v>1.310776222511721</v>
      </c>
      <c r="N100" s="88">
        <f>IF('3h_SMNCC'!I$38="-","-",'3h_SMNCC'!I$38)</f>
        <v>1.356066529023727</v>
      </c>
      <c r="O100" s="139"/>
      <c r="P100" s="88">
        <f>IF('3h_SMNCC'!K$38="-","-",'3h_SMNCC'!K$38)</f>
        <v>1.356066529023727</v>
      </c>
      <c r="Q100" s="88">
        <f>IF('3h_SMNCC'!L$38="-","-",'3h_SMNCC'!L$38)</f>
        <v>2.7190896886881828</v>
      </c>
      <c r="R100" s="88">
        <f>IF('3h_SMNCC'!M$38="-","-",'3h_SMNCC'!M$38)</f>
        <v>2.5445731212335492</v>
      </c>
      <c r="S100" s="88">
        <f>IF('3h_SMNCC'!N$38="-","-",'3h_SMNCC'!N$38)</f>
        <v>3.7238675166956514</v>
      </c>
      <c r="T100" s="88">
        <f>IF('3h_SMNCC'!O$38="-","-",'3h_SMNCC'!O$38)</f>
        <v>3.2317970151566944</v>
      </c>
      <c r="U100" s="88" t="str">
        <f>IF('3h_SMNCC'!P$38="-","-",'3h_SMNCC'!P$38)</f>
        <v>-</v>
      </c>
      <c r="V100" s="88" t="str">
        <f>IF('3h_SMNCC'!Q$38="-","-",'3h_SMNCC'!Q$38)</f>
        <v>-</v>
      </c>
      <c r="W100" s="88" t="str">
        <f>IF('3h_SMNCC'!R$38="-","-",'3h_SMNCC'!R$38)</f>
        <v>-</v>
      </c>
      <c r="X100" s="88" t="str">
        <f>IF('3h_SMNCC'!S$38="-","-",'3h_SMNCC'!S$38)</f>
        <v>-</v>
      </c>
      <c r="Y100" s="88" t="str">
        <f>IF('3h_SMNCC'!T$38="-","-",'3h_SMNCC'!T$38)</f>
        <v>-</v>
      </c>
      <c r="Z100" s="88" t="str">
        <f>IF('3h_SMNCC'!U$38="-","-",'3h_SMNCC'!U$38)</f>
        <v>-</v>
      </c>
      <c r="AA100" s="138"/>
    </row>
    <row r="101" spans="1:27" s="140" customFormat="1" ht="11.25" customHeight="1">
      <c r="A101" s="137">
        <v>7</v>
      </c>
      <c r="B101" s="87" t="s">
        <v>168</v>
      </c>
      <c r="C101" s="87" t="s">
        <v>124</v>
      </c>
      <c r="D101" s="157" t="s">
        <v>92</v>
      </c>
      <c r="E101" s="136"/>
      <c r="F101" s="139"/>
      <c r="G101" s="88">
        <f>IF('3f_CPIH'!C$16="-","-",'3i_PPM'!$G$11*('3f_CPIH'!C$16/'3f_CPIH'!$G$16))</f>
        <v>38.769117710371823</v>
      </c>
      <c r="H101" s="88">
        <f>IF('3f_CPIH'!D$16="-","-",'3i_PPM'!$G$11*('3f_CPIH'!D$16/'3f_CPIH'!$G$16))</f>
        <v>38.846733561643838</v>
      </c>
      <c r="I101" s="88">
        <f>IF('3f_CPIH'!E$16="-","-",'3i_PPM'!$G$11*('3f_CPIH'!E$16/'3f_CPIH'!$G$16))</f>
        <v>38.963157338551866</v>
      </c>
      <c r="J101" s="88">
        <f>IF('3f_CPIH'!F$16="-","-",'3i_PPM'!$G$11*('3f_CPIH'!F$16/'3f_CPIH'!$G$16))</f>
        <v>39.19600489236791</v>
      </c>
      <c r="K101" s="88">
        <f>IF('3f_CPIH'!G$16="-","-",'3i_PPM'!$G$11*('3f_CPIH'!G$16/'3f_CPIH'!$G$16))</f>
        <v>39.661700000000003</v>
      </c>
      <c r="L101" s="88">
        <f>IF('3f_CPIH'!H$16="-","-",'3i_PPM'!$G$11*('3f_CPIH'!H$16/'3f_CPIH'!$G$16))</f>
        <v>40.166203033268111</v>
      </c>
      <c r="M101" s="88">
        <f>IF('3f_CPIH'!I$16="-","-",'3i_PPM'!$G$11*('3f_CPIH'!I$16/'3f_CPIH'!$G$16))</f>
        <v>40.748321917808219</v>
      </c>
      <c r="N101" s="88">
        <f>IF('3f_CPIH'!J$16="-","-",'3i_PPM'!$G$11*('3f_CPIH'!J$16/'3f_CPIH'!$G$16))</f>
        <v>41.097593248532299</v>
      </c>
      <c r="O101" s="139"/>
      <c r="P101" s="88">
        <f>IF('3f_CPIH'!L$16="-","-",'3i_PPM'!$G$11*('3f_CPIH'!L$16/'3f_CPIH'!$G$16))</f>
        <v>41.097593248532299</v>
      </c>
      <c r="Q101" s="88">
        <f>IF('3f_CPIH'!M$16="-","-",'3i_PPM'!$G$11*('3f_CPIH'!M$16/'3f_CPIH'!$G$16))</f>
        <v>41.563288356164385</v>
      </c>
      <c r="R101" s="88">
        <f>IF('3f_CPIH'!N$16="-","-",'3i_PPM'!$G$11*('3f_CPIH'!N$16/'3f_CPIH'!$G$16))</f>
        <v>41.87375176125245</v>
      </c>
      <c r="S101" s="88">
        <f>IF('3f_CPIH'!O$16="-","-",'3i_PPM'!$G$11*('3f_CPIH'!O$16/'3f_CPIH'!$G$16))</f>
        <v>42.1065993150685</v>
      </c>
      <c r="T101" s="88">
        <f>IF('3f_CPIH'!P$16="-","-",'3i_PPM'!$G$11*('3f_CPIH'!P$16/'3f_CPIH'!$G$16))</f>
        <v>42.223023091976515</v>
      </c>
      <c r="U101" s="88" t="str">
        <f>IF('3f_CPIH'!Q$16="-","-",'3i_PPM'!$G$11*('3f_CPIH'!Q$16/'3f_CPIH'!$G$16))</f>
        <v>-</v>
      </c>
      <c r="V101" s="88" t="str">
        <f>IF('3f_CPIH'!R$16="-","-",'3i_PPM'!$G$11*('3f_CPIH'!R$16/'3f_CPIH'!$G$16))</f>
        <v>-</v>
      </c>
      <c r="W101" s="88" t="str">
        <f>IF('3f_CPIH'!S$16="-","-",'3i_PPM'!$G$11*('3f_CPIH'!S$16/'3f_CPIH'!$G$16))</f>
        <v>-</v>
      </c>
      <c r="X101" s="88" t="str">
        <f>IF('3f_CPIH'!T$16="-","-",'3i_PPM'!$G$11*('3f_CPIH'!T$16/'3f_CPIH'!$G$16))</f>
        <v>-</v>
      </c>
      <c r="Y101" s="88" t="str">
        <f>IF('3f_CPIH'!U$16="-","-",'3i_PPM'!$G$11*('3f_CPIH'!U$16/'3f_CPIH'!$G$16))</f>
        <v>-</v>
      </c>
      <c r="Z101" s="88" t="str">
        <f>IF('3f_CPIH'!V$16="-","-",'3i_PPM'!$G$11*('3f_CPIH'!V$16/'3f_CPIH'!$G$16))</f>
        <v>-</v>
      </c>
      <c r="AA101" s="138"/>
    </row>
    <row r="102" spans="1:27" s="140" customFormat="1" ht="11.25" customHeight="1">
      <c r="A102" s="137">
        <v>9</v>
      </c>
      <c r="B102" s="87" t="s">
        <v>138</v>
      </c>
      <c r="C102" s="87" t="s">
        <v>222</v>
      </c>
      <c r="D102" s="157" t="s">
        <v>92</v>
      </c>
      <c r="E102" s="136"/>
      <c r="F102" s="139"/>
      <c r="G102" s="88">
        <f>IF(G97="-","-",SUM(G95:G101)*'3j_EBIT'!$E$11)</f>
        <v>2.1074089853579236</v>
      </c>
      <c r="H102" s="88">
        <f>IF(H97="-","-",SUM(H95:H101)*'3j_EBIT'!$E$11)</f>
        <v>2.1113737855176109</v>
      </c>
      <c r="I102" s="88">
        <f>IF(I97="-","-",SUM(I95:I101)*'3j_EBIT'!$E$11)</f>
        <v>2.1185407260345759</v>
      </c>
      <c r="J102" s="88">
        <f>IF(J97="-","-",SUM(J95:J101)*'3j_EBIT'!$E$11)</f>
        <v>2.1304351265136363</v>
      </c>
      <c r="K102" s="88">
        <f>IF(K97="-","-",SUM(K95:K101)*'3j_EBIT'!$E$11)</f>
        <v>2.1557688535103194</v>
      </c>
      <c r="L102" s="88">
        <f>IF(L97="-","-",SUM(L95:L101)*'3j_EBIT'!$E$11)</f>
        <v>2.179556876188224</v>
      </c>
      <c r="M102" s="88">
        <f>IF(M97="-","-",SUM(M95:M101)*'3j_EBIT'!$E$11)</f>
        <v>2.24467414131913</v>
      </c>
      <c r="N102" s="88">
        <f>IF(N97="-","-",SUM(N95:N101)*'3j_EBIT'!$E$11)</f>
        <v>2.2633929246942457</v>
      </c>
      <c r="O102" s="139"/>
      <c r="P102" s="88">
        <f>IF(P97="-","-",SUM(P95:P101)*'3j_EBIT'!$E$11)</f>
        <v>2.2633929246942457</v>
      </c>
      <c r="Q102" s="88">
        <f>IF(Q97="-","-",SUM(Q95:Q101)*'3j_EBIT'!$E$11)</f>
        <v>2.3168217242077791</v>
      </c>
      <c r="R102" s="88">
        <f>IF(R97="-","-",SUM(R95:R101)*'3j_EBIT'!$E$11)</f>
        <v>2.3276183150087935</v>
      </c>
      <c r="S102" s="88">
        <f>IF(S97="-","-",SUM(S95:S101)*'3j_EBIT'!$E$11)</f>
        <v>2.3655648117716734</v>
      </c>
      <c r="T102" s="88">
        <f>IF(T97="-","-",SUM(T95:T101)*'3j_EBIT'!$E$11)</f>
        <v>2.3559741078194558</v>
      </c>
      <c r="U102" s="88" t="str">
        <f>IF(U97="-","-",SUM(U95:U101)*'3j_EBIT'!$E$11)</f>
        <v>-</v>
      </c>
      <c r="V102" s="88" t="str">
        <f>IF(V97="-","-",SUM(V95:V101)*'3j_EBIT'!$E$11)</f>
        <v>-</v>
      </c>
      <c r="W102" s="88" t="str">
        <f>IF(W97="-","-",SUM(W95:W101)*'3j_EBIT'!$E$11)</f>
        <v>-</v>
      </c>
      <c r="X102" s="88" t="str">
        <f>IF(X97="-","-",SUM(X95:X101)*'3j_EBIT'!$E$11)</f>
        <v>-</v>
      </c>
      <c r="Y102" s="88" t="str">
        <f>IF(Y97="-","-",SUM(Y95:Y101)*'3j_EBIT'!$E$11)</f>
        <v>-</v>
      </c>
      <c r="Z102" s="88" t="str">
        <f>IF(Z97="-","-",SUM(Z95:Z101)*'3j_EBIT'!$E$11)</f>
        <v>-</v>
      </c>
      <c r="AA102" s="138"/>
    </row>
    <row r="103" spans="1:27" s="140" customFormat="1" ht="11.25">
      <c r="A103" s="137">
        <v>10</v>
      </c>
      <c r="B103" s="87" t="s">
        <v>223</v>
      </c>
      <c r="C103" s="151" t="s">
        <v>224</v>
      </c>
      <c r="D103" s="157" t="s">
        <v>92</v>
      </c>
      <c r="E103" s="136"/>
      <c r="F103" s="139"/>
      <c r="G103" s="88">
        <f>IF(G99="-","-",SUM(G95:G97,G99:G102)*'3k_HAP'!$E$12)</f>
        <v>1.6239243268456498</v>
      </c>
      <c r="H103" s="88">
        <f>IF(H99="-","-",SUM(H95:H97,H99:H102)*'3k_HAP'!$E$12)</f>
        <v>1.6269795171172732</v>
      </c>
      <c r="I103" s="88">
        <f>IF(I99="-","-",SUM(I95:I97,I99:I102)*'3k_HAP'!$E$12)</f>
        <v>1.6325022083155263</v>
      </c>
      <c r="J103" s="88">
        <f>IF(J99="-","-",SUM(J95:J97,J99:J102)*'3k_HAP'!$E$12)</f>
        <v>1.6416677791303957</v>
      </c>
      <c r="K103" s="88">
        <f>IF(K99="-","-",SUM(K95:K97,K99:K102)*'3k_HAP'!$E$12)</f>
        <v>1.6611894077489591</v>
      </c>
      <c r="L103" s="88">
        <f>IF(L99="-","-",SUM(L95:L97,L99:L102)*'3k_HAP'!$E$12)</f>
        <v>1.6795199496525963</v>
      </c>
      <c r="M103" s="88">
        <f>IF(M99="-","-",SUM(M95:M97,M99:M102)*'3k_HAP'!$E$12)</f>
        <v>1.7296979225465365</v>
      </c>
      <c r="N103" s="88">
        <f>IF(N99="-","-",SUM(N95:N97,N99:N102)*'3k_HAP'!$E$12)</f>
        <v>1.7441222169777579</v>
      </c>
      <c r="O103" s="139"/>
      <c r="P103" s="88">
        <f>IF(P99="-","-",SUM(P95:P97,P99:P102)*'3k_HAP'!$E$12)</f>
        <v>1.7441222169777579</v>
      </c>
      <c r="Q103" s="88">
        <f>IF(Q99="-","-",SUM(Q95:Q97,Q99:Q102)*'3k_HAP'!$E$12)</f>
        <v>1.7852933080602276</v>
      </c>
      <c r="R103" s="88">
        <f>IF(R99="-","-",SUM(R95:R97,R99:R102)*'3k_HAP'!$E$12)</f>
        <v>1.7936129301983992</v>
      </c>
      <c r="S103" s="88">
        <f>IF(S99="-","-",SUM(S95:S97,S99:S102)*'3k_HAP'!$E$12)</f>
        <v>1.8228536896522858</v>
      </c>
      <c r="T103" s="88">
        <f>IF(T99="-","-",SUM(T95:T97,T99:T102)*'3k_HAP'!$E$12)</f>
        <v>1.8154632981488843</v>
      </c>
      <c r="U103" s="88" t="str">
        <f>IF(U99="-","-",SUM(U95:U97,U99:U102)*'3k_HAP'!$E$12)</f>
        <v>-</v>
      </c>
      <c r="V103" s="88" t="str">
        <f>IF(V99="-","-",SUM(V95:V97,V99:V102)*'3k_HAP'!$E$12)</f>
        <v>-</v>
      </c>
      <c r="W103" s="88" t="str">
        <f>IF(W99="-","-",SUM(W95:W97,W99:W102)*'3k_HAP'!$E$12)</f>
        <v>-</v>
      </c>
      <c r="X103" s="88" t="str">
        <f>IF(X99="-","-",SUM(X95:X97,X99:X102)*'3k_HAP'!$E$12)</f>
        <v>-</v>
      </c>
      <c r="Y103" s="88" t="str">
        <f>IF(Y99="-","-",SUM(Y95:Y97,Y99:Y102)*'3k_HAP'!$E$12)</f>
        <v>-</v>
      </c>
      <c r="Z103" s="88" t="str">
        <f>IF(Z99="-","-",SUM(Z95:Z97,Z99:Z102)*'3k_HAP'!$E$12)</f>
        <v>-</v>
      </c>
      <c r="AA103" s="138"/>
    </row>
    <row r="104" spans="1:27" s="140" customFormat="1" ht="11.25">
      <c r="A104" s="137">
        <v>11</v>
      </c>
      <c r="B104" s="87" t="s">
        <v>225</v>
      </c>
      <c r="C104" s="87" t="str">
        <f>B104&amp;"_"&amp;D104</f>
        <v>Total_South East</v>
      </c>
      <c r="D104" s="157" t="s">
        <v>92</v>
      </c>
      <c r="E104" s="136"/>
      <c r="F104" s="139"/>
      <c r="G104" s="88">
        <f t="shared" ref="G104:N104" si="16">IF(G99="-","-",SUM(G95:G103))</f>
        <v>112.54014089987002</v>
      </c>
      <c r="H104" s="88">
        <f t="shared" si="16"/>
        <v>112.75186969656357</v>
      </c>
      <c r="I104" s="88">
        <f t="shared" si="16"/>
        <v>113.13459962758513</v>
      </c>
      <c r="J104" s="88">
        <f t="shared" si="16"/>
        <v>113.76978601766574</v>
      </c>
      <c r="K104" s="88">
        <f t="shared" si="16"/>
        <v>115.12266114799615</v>
      </c>
      <c r="L104" s="88">
        <f t="shared" si="16"/>
        <v>116.39299236633154</v>
      </c>
      <c r="M104" s="88">
        <f t="shared" si="16"/>
        <v>119.87039340417597</v>
      </c>
      <c r="N104" s="88">
        <f t="shared" si="16"/>
        <v>120.87001641667436</v>
      </c>
      <c r="O104" s="139"/>
      <c r="P104" s="88">
        <f t="shared" ref="P104:Z104" si="17">IF(P99="-","-",SUM(P95:P103))</f>
        <v>120.87001641667436</v>
      </c>
      <c r="Q104" s="88">
        <f t="shared" si="17"/>
        <v>123.7232284258956</v>
      </c>
      <c r="R104" s="88">
        <f t="shared" si="17"/>
        <v>124.29978943442619</v>
      </c>
      <c r="S104" s="88">
        <f t="shared" si="17"/>
        <v>126.32621340908989</v>
      </c>
      <c r="T104" s="88">
        <f t="shared" si="17"/>
        <v>125.81404933386258</v>
      </c>
      <c r="U104" s="88" t="str">
        <f t="shared" si="17"/>
        <v>-</v>
      </c>
      <c r="V104" s="88" t="str">
        <f t="shared" si="17"/>
        <v>-</v>
      </c>
      <c r="W104" s="88" t="str">
        <f t="shared" si="17"/>
        <v>-</v>
      </c>
      <c r="X104" s="88" t="str">
        <f t="shared" si="17"/>
        <v>-</v>
      </c>
      <c r="Y104" s="88" t="str">
        <f t="shared" si="17"/>
        <v>-</v>
      </c>
      <c r="Z104" s="88" t="str">
        <f t="shared" si="17"/>
        <v>-</v>
      </c>
      <c r="AA104" s="138"/>
    </row>
    <row r="105" spans="1:27" s="140" customFormat="1" ht="11.25">
      <c r="A105" s="137">
        <v>1</v>
      </c>
      <c r="B105" s="152" t="s">
        <v>155</v>
      </c>
      <c r="C105" s="152" t="s">
        <v>131</v>
      </c>
      <c r="D105" s="158" t="s">
        <v>97</v>
      </c>
      <c r="E105" s="154"/>
      <c r="F105" s="139"/>
      <c r="G105" s="155" t="s">
        <v>132</v>
      </c>
      <c r="H105" s="155" t="s">
        <v>132</v>
      </c>
      <c r="I105" s="155" t="s">
        <v>132</v>
      </c>
      <c r="J105" s="155" t="s">
        <v>132</v>
      </c>
      <c r="K105" s="155" t="s">
        <v>132</v>
      </c>
      <c r="L105" s="155" t="s">
        <v>132</v>
      </c>
      <c r="M105" s="155" t="s">
        <v>132</v>
      </c>
      <c r="N105" s="155" t="s">
        <v>132</v>
      </c>
      <c r="O105" s="139"/>
      <c r="P105" s="155" t="s">
        <v>132</v>
      </c>
      <c r="Q105" s="155" t="s">
        <v>132</v>
      </c>
      <c r="R105" s="155" t="s">
        <v>132</v>
      </c>
      <c r="S105" s="155" t="s">
        <v>132</v>
      </c>
      <c r="T105" s="155" t="s">
        <v>132</v>
      </c>
      <c r="U105" s="155" t="s">
        <v>132</v>
      </c>
      <c r="V105" s="155" t="s">
        <v>132</v>
      </c>
      <c r="W105" s="155" t="s">
        <v>132</v>
      </c>
      <c r="X105" s="155" t="s">
        <v>132</v>
      </c>
      <c r="Y105" s="155" t="s">
        <v>132</v>
      </c>
      <c r="Z105" s="155" t="s">
        <v>132</v>
      </c>
      <c r="AA105" s="138"/>
    </row>
    <row r="106" spans="1:27" s="140" customFormat="1" ht="11.25">
      <c r="A106" s="137">
        <v>2</v>
      </c>
      <c r="B106" s="152" t="s">
        <v>155</v>
      </c>
      <c r="C106" s="152" t="s">
        <v>133</v>
      </c>
      <c r="D106" s="158" t="s">
        <v>97</v>
      </c>
      <c r="E106" s="154"/>
      <c r="F106" s="139"/>
      <c r="G106" s="155" t="s">
        <v>132</v>
      </c>
      <c r="H106" s="155" t="s">
        <v>132</v>
      </c>
      <c r="I106" s="155" t="s">
        <v>132</v>
      </c>
      <c r="J106" s="155" t="s">
        <v>132</v>
      </c>
      <c r="K106" s="155" t="s">
        <v>132</v>
      </c>
      <c r="L106" s="155" t="s">
        <v>132</v>
      </c>
      <c r="M106" s="155" t="s">
        <v>132</v>
      </c>
      <c r="N106" s="155" t="s">
        <v>132</v>
      </c>
      <c r="O106" s="139"/>
      <c r="P106" s="155" t="s">
        <v>132</v>
      </c>
      <c r="Q106" s="155" t="s">
        <v>132</v>
      </c>
      <c r="R106" s="155" t="s">
        <v>132</v>
      </c>
      <c r="S106" s="155" t="s">
        <v>132</v>
      </c>
      <c r="T106" s="155" t="s">
        <v>132</v>
      </c>
      <c r="U106" s="155" t="s">
        <v>132</v>
      </c>
      <c r="V106" s="155" t="s">
        <v>132</v>
      </c>
      <c r="W106" s="155" t="s">
        <v>132</v>
      </c>
      <c r="X106" s="155" t="s">
        <v>132</v>
      </c>
      <c r="Y106" s="155" t="s">
        <v>132</v>
      </c>
      <c r="Z106" s="155" t="s">
        <v>132</v>
      </c>
      <c r="AA106" s="138"/>
    </row>
    <row r="107" spans="1:27" s="140" customFormat="1" ht="11.25" customHeight="1">
      <c r="A107" s="137">
        <v>3</v>
      </c>
      <c r="B107" s="152" t="s">
        <v>220</v>
      </c>
      <c r="C107" s="152" t="s">
        <v>134</v>
      </c>
      <c r="D107" s="158" t="s">
        <v>97</v>
      </c>
      <c r="E107" s="154"/>
      <c r="F107" s="139"/>
      <c r="G107" s="155">
        <f>IF('3c_PC'!G14="-","-",'3c_PC'!G64)</f>
        <v>6.5567588596821027</v>
      </c>
      <c r="H107" s="155">
        <f>IF('3c_PC'!H14="-","-",'3c_PC'!H64)</f>
        <v>6.5567588596821027</v>
      </c>
      <c r="I107" s="155">
        <f>IF('3c_PC'!I14="-","-",'3c_PC'!I64)</f>
        <v>6.6197359495950758</v>
      </c>
      <c r="J107" s="155">
        <f>IF('3c_PC'!J14="-","-",'3c_PC'!J64)</f>
        <v>6.6197359495950758</v>
      </c>
      <c r="K107" s="155">
        <f>IF('3c_PC'!K14="-","-",'3c_PC'!K64)</f>
        <v>6.6995028867368616</v>
      </c>
      <c r="L107" s="155">
        <f>IF('3c_PC'!L14="-","-",'3c_PC'!L64)</f>
        <v>6.6995028867368616</v>
      </c>
      <c r="M107" s="155">
        <f>IF('3c_PC'!M14="-","-",'3c_PC'!M64)</f>
        <v>7.1131218301273513</v>
      </c>
      <c r="N107" s="155">
        <f>IF('3c_PC'!N14="-","-",'3c_PC'!N64)</f>
        <v>7.1131218301273513</v>
      </c>
      <c r="O107" s="139"/>
      <c r="P107" s="155">
        <f>'3c_PC'!P64</f>
        <v>7.1131218301273513</v>
      </c>
      <c r="Q107" s="155">
        <f>'3c_PC'!Q64</f>
        <v>7.2804579515147188</v>
      </c>
      <c r="R107" s="155">
        <f>'3c_PC'!R64</f>
        <v>7.1935840895118579</v>
      </c>
      <c r="S107" s="155">
        <f>'3c_PC'!S64</f>
        <v>7.3593999937099728</v>
      </c>
      <c r="T107" s="155">
        <f>'3c_PC'!T64</f>
        <v>7.0492243060839304</v>
      </c>
      <c r="U107" s="155" t="str">
        <f>'3c_PC'!U64</f>
        <v>-</v>
      </c>
      <c r="V107" s="155" t="str">
        <f>'3c_PC'!V64</f>
        <v>-</v>
      </c>
      <c r="W107" s="155" t="str">
        <f>'3c_PC'!W64</f>
        <v>-</v>
      </c>
      <c r="X107" s="155" t="str">
        <f>'3c_PC'!X64</f>
        <v>-</v>
      </c>
      <c r="Y107" s="155" t="str">
        <f>'3c_PC'!Y64</f>
        <v>-</v>
      </c>
      <c r="Z107" s="155" t="str">
        <f>'3c_PC'!Z64</f>
        <v>-</v>
      </c>
      <c r="AA107" s="138"/>
    </row>
    <row r="108" spans="1:27" s="140" customFormat="1" ht="11.25" customHeight="1">
      <c r="A108" s="137">
        <v>4</v>
      </c>
      <c r="B108" s="152" t="s">
        <v>221</v>
      </c>
      <c r="C108" s="152" t="s">
        <v>135</v>
      </c>
      <c r="D108" s="158" t="s">
        <v>97</v>
      </c>
      <c r="E108" s="154"/>
      <c r="F108" s="139"/>
      <c r="G108" s="155" t="s">
        <v>132</v>
      </c>
      <c r="H108" s="155" t="s">
        <v>132</v>
      </c>
      <c r="I108" s="155" t="s">
        <v>132</v>
      </c>
      <c r="J108" s="155" t="s">
        <v>132</v>
      </c>
      <c r="K108" s="155" t="s">
        <v>132</v>
      </c>
      <c r="L108" s="155" t="s">
        <v>132</v>
      </c>
      <c r="M108" s="155" t="s">
        <v>132</v>
      </c>
      <c r="N108" s="155" t="s">
        <v>132</v>
      </c>
      <c r="O108" s="139"/>
      <c r="P108" s="155" t="s">
        <v>132</v>
      </c>
      <c r="Q108" s="155" t="s">
        <v>132</v>
      </c>
      <c r="R108" s="155" t="s">
        <v>132</v>
      </c>
      <c r="S108" s="155" t="s">
        <v>132</v>
      </c>
      <c r="T108" s="155" t="s">
        <v>132</v>
      </c>
      <c r="U108" s="155" t="s">
        <v>132</v>
      </c>
      <c r="V108" s="155" t="s">
        <v>132</v>
      </c>
      <c r="W108" s="155" t="s">
        <v>132</v>
      </c>
      <c r="X108" s="155" t="s">
        <v>132</v>
      </c>
      <c r="Y108" s="155" t="s">
        <v>132</v>
      </c>
      <c r="Z108" s="155" t="s">
        <v>132</v>
      </c>
      <c r="AA108" s="138"/>
    </row>
    <row r="109" spans="1:27" s="140" customFormat="1" ht="12.5" customHeight="1">
      <c r="A109" s="137">
        <v>5</v>
      </c>
      <c r="B109" s="152" t="s">
        <v>168</v>
      </c>
      <c r="C109" s="152" t="s">
        <v>136</v>
      </c>
      <c r="D109" s="158" t="s">
        <v>97</v>
      </c>
      <c r="E109" s="154"/>
      <c r="F109" s="139"/>
      <c r="G109" s="155">
        <f>IF('3f_CPIH'!C$16="-","-",'3g_OC_'!$E$11*('3f_CPIH'!C$16/'3f_CPIH'!$G$16))</f>
        <v>63.482931017612529</v>
      </c>
      <c r="H109" s="155">
        <f>IF('3f_CPIH'!D$16="-","-",'3g_OC_'!$E$11*('3f_CPIH'!D$16/'3f_CPIH'!$G$16))</f>
        <v>63.61002397260274</v>
      </c>
      <c r="I109" s="155">
        <f>IF('3f_CPIH'!E$16="-","-",'3g_OC_'!$E$11*('3f_CPIH'!E$16/'3f_CPIH'!$G$16))</f>
        <v>63.800663405088073</v>
      </c>
      <c r="J109" s="155">
        <f>IF('3f_CPIH'!F$16="-","-",'3g_OC_'!$E$11*('3f_CPIH'!F$16/'3f_CPIH'!$G$16))</f>
        <v>64.181942270058713</v>
      </c>
      <c r="K109" s="155">
        <f>IF('3f_CPIH'!G$16="-","-",'3g_OC_'!$E$11*('3f_CPIH'!G$16/'3f_CPIH'!$G$16))</f>
        <v>64.944500000000005</v>
      </c>
      <c r="L109" s="155">
        <f>IF('3f_CPIH'!H$16="-","-",'3g_OC_'!$E$11*('3f_CPIH'!H$16/'3f_CPIH'!$G$16))</f>
        <v>65.770604207436406</v>
      </c>
      <c r="M109" s="155">
        <f>IF('3f_CPIH'!I$16="-","-",'3g_OC_'!$E$11*('3f_CPIH'!I$16/'3f_CPIH'!$G$16))</f>
        <v>66.723801369863011</v>
      </c>
      <c r="N109" s="155">
        <f>IF('3f_CPIH'!J$16="-","-",'3g_OC_'!$E$11*('3f_CPIH'!J$16/'3f_CPIH'!$G$16))</f>
        <v>67.295719667318991</v>
      </c>
      <c r="O109" s="139"/>
      <c r="P109" s="155">
        <f>IF('3f_CPIH'!L$16="-","-",'3g_OC_'!$E$11*('3f_CPIH'!L$16/'3f_CPIH'!$G$16))</f>
        <v>67.295719667318991</v>
      </c>
      <c r="Q109" s="155">
        <f>IF('3f_CPIH'!M$16="-","-",'3g_OC_'!$E$11*('3f_CPIH'!M$16/'3f_CPIH'!$G$16))</f>
        <v>68.058277397260284</v>
      </c>
      <c r="R109" s="155">
        <f>IF('3f_CPIH'!N$16="-","-",'3g_OC_'!$E$11*('3f_CPIH'!N$16/'3f_CPIH'!$G$16))</f>
        <v>68.566649217221141</v>
      </c>
      <c r="S109" s="155">
        <f>IF('3f_CPIH'!O$16="-","-",'3g_OC_'!$E$11*('3f_CPIH'!O$16/'3f_CPIH'!$G$16))</f>
        <v>68.947928082191794</v>
      </c>
      <c r="T109" s="155">
        <f>IF('3f_CPIH'!P$16="-","-",'3g_OC_'!$E$11*('3f_CPIH'!P$16/'3f_CPIH'!$G$16))</f>
        <v>69.138567514677106</v>
      </c>
      <c r="U109" s="155" t="str">
        <f>IF('3f_CPIH'!Q$16="-","-",'3g_OC_'!$E$11*('3f_CPIH'!Q$16/'3f_CPIH'!$G$16))</f>
        <v>-</v>
      </c>
      <c r="V109" s="155" t="str">
        <f>IF('3f_CPIH'!R$16="-","-",'3g_OC_'!$E$11*('3f_CPIH'!R$16/'3f_CPIH'!$G$16))</f>
        <v>-</v>
      </c>
      <c r="W109" s="155" t="str">
        <f>IF('3f_CPIH'!S$16="-","-",'3g_OC_'!$E$11*('3f_CPIH'!S$16/'3f_CPIH'!$G$16))</f>
        <v>-</v>
      </c>
      <c r="X109" s="155" t="str">
        <f>IF('3f_CPIH'!T$16="-","-",'3g_OC_'!$E$11*('3f_CPIH'!T$16/'3f_CPIH'!$G$16))</f>
        <v>-</v>
      </c>
      <c r="Y109" s="155" t="str">
        <f>IF('3f_CPIH'!U$16="-","-",'3g_OC_'!$E$11*('3f_CPIH'!U$16/'3f_CPIH'!$G$16))</f>
        <v>-</v>
      </c>
      <c r="Z109" s="155" t="str">
        <f>IF('3f_CPIH'!V$16="-","-",'3g_OC_'!$E$11*('3f_CPIH'!V$16/'3f_CPIH'!$G$16))</f>
        <v>-</v>
      </c>
      <c r="AA109" s="138"/>
    </row>
    <row r="110" spans="1:27" s="140" customFormat="1" ht="11.25" customHeight="1">
      <c r="A110" s="137">
        <v>6</v>
      </c>
      <c r="B110" s="152" t="s">
        <v>168</v>
      </c>
      <c r="C110" s="152" t="s">
        <v>137</v>
      </c>
      <c r="D110" s="158" t="s">
        <v>97</v>
      </c>
      <c r="E110" s="154"/>
      <c r="F110" s="139"/>
      <c r="G110" s="155" t="s">
        <v>132</v>
      </c>
      <c r="H110" s="155" t="s">
        <v>132</v>
      </c>
      <c r="I110" s="155" t="s">
        <v>132</v>
      </c>
      <c r="J110" s="155" t="s">
        <v>132</v>
      </c>
      <c r="K110" s="155">
        <f>IF('3h_SMNCC'!F$38="-","-",'3h_SMNCC'!F$38)</f>
        <v>0</v>
      </c>
      <c r="L110" s="155">
        <f>IF('3h_SMNCC'!G$38="-","-",'3h_SMNCC'!G$38)</f>
        <v>-0.1023945869506754</v>
      </c>
      <c r="M110" s="155">
        <f>IF('3h_SMNCC'!H$38="-","-",'3h_SMNCC'!H$38)</f>
        <v>1.310776222511721</v>
      </c>
      <c r="N110" s="155">
        <f>IF('3h_SMNCC'!I$38="-","-",'3h_SMNCC'!I$38)</f>
        <v>1.356066529023727</v>
      </c>
      <c r="O110" s="139"/>
      <c r="P110" s="155">
        <f>IF('3h_SMNCC'!K$38="-","-",'3h_SMNCC'!K$38)</f>
        <v>1.356066529023727</v>
      </c>
      <c r="Q110" s="155">
        <f>IF('3h_SMNCC'!L$38="-","-",'3h_SMNCC'!L$38)</f>
        <v>2.7190896886881828</v>
      </c>
      <c r="R110" s="155">
        <f>IF('3h_SMNCC'!M$38="-","-",'3h_SMNCC'!M$38)</f>
        <v>2.5445731212335492</v>
      </c>
      <c r="S110" s="155">
        <f>IF('3h_SMNCC'!N$38="-","-",'3h_SMNCC'!N$38)</f>
        <v>3.7238675166956514</v>
      </c>
      <c r="T110" s="155">
        <f>IF('3h_SMNCC'!O$38="-","-",'3h_SMNCC'!O$38)</f>
        <v>3.2317970151566944</v>
      </c>
      <c r="U110" s="155" t="str">
        <f>IF('3h_SMNCC'!P$38="-","-",'3h_SMNCC'!P$38)</f>
        <v>-</v>
      </c>
      <c r="V110" s="155" t="str">
        <f>IF('3h_SMNCC'!Q$38="-","-",'3h_SMNCC'!Q$38)</f>
        <v>-</v>
      </c>
      <c r="W110" s="155" t="str">
        <f>IF('3h_SMNCC'!R$38="-","-",'3h_SMNCC'!R$38)</f>
        <v>-</v>
      </c>
      <c r="X110" s="155" t="str">
        <f>IF('3h_SMNCC'!S$38="-","-",'3h_SMNCC'!S$38)</f>
        <v>-</v>
      </c>
      <c r="Y110" s="155" t="str">
        <f>IF('3h_SMNCC'!T$38="-","-",'3h_SMNCC'!T$38)</f>
        <v>-</v>
      </c>
      <c r="Z110" s="155" t="str">
        <f>IF('3h_SMNCC'!U$38="-","-",'3h_SMNCC'!U$38)</f>
        <v>-</v>
      </c>
      <c r="AA110" s="138"/>
    </row>
    <row r="111" spans="1:27" s="140" customFormat="1" ht="11.25" customHeight="1">
      <c r="A111" s="137">
        <v>7</v>
      </c>
      <c r="B111" s="152" t="s">
        <v>168</v>
      </c>
      <c r="C111" s="152" t="s">
        <v>124</v>
      </c>
      <c r="D111" s="158" t="s">
        <v>97</v>
      </c>
      <c r="E111" s="154"/>
      <c r="F111" s="139"/>
      <c r="G111" s="155">
        <f>IF('3f_CPIH'!C$16="-","-",'3i_PPM'!$G$11*('3f_CPIH'!C$16/'3f_CPIH'!$G$16))</f>
        <v>38.769117710371823</v>
      </c>
      <c r="H111" s="155">
        <f>IF('3f_CPIH'!D$16="-","-",'3i_PPM'!$G$11*('3f_CPIH'!D$16/'3f_CPIH'!$G$16))</f>
        <v>38.846733561643838</v>
      </c>
      <c r="I111" s="155">
        <f>IF('3f_CPIH'!E$16="-","-",'3i_PPM'!$G$11*('3f_CPIH'!E$16/'3f_CPIH'!$G$16))</f>
        <v>38.963157338551866</v>
      </c>
      <c r="J111" s="155">
        <f>IF('3f_CPIH'!F$16="-","-",'3i_PPM'!$G$11*('3f_CPIH'!F$16/'3f_CPIH'!$G$16))</f>
        <v>39.19600489236791</v>
      </c>
      <c r="K111" s="155">
        <f>IF('3f_CPIH'!G$16="-","-",'3i_PPM'!$G$11*('3f_CPIH'!G$16/'3f_CPIH'!$G$16))</f>
        <v>39.661700000000003</v>
      </c>
      <c r="L111" s="155">
        <f>IF('3f_CPIH'!H$16="-","-",'3i_PPM'!$G$11*('3f_CPIH'!H$16/'3f_CPIH'!$G$16))</f>
        <v>40.166203033268111</v>
      </c>
      <c r="M111" s="155">
        <f>IF('3f_CPIH'!I$16="-","-",'3i_PPM'!$G$11*('3f_CPIH'!I$16/'3f_CPIH'!$G$16))</f>
        <v>40.748321917808219</v>
      </c>
      <c r="N111" s="155">
        <f>IF('3f_CPIH'!J$16="-","-",'3i_PPM'!$G$11*('3f_CPIH'!J$16/'3f_CPIH'!$G$16))</f>
        <v>41.097593248532299</v>
      </c>
      <c r="O111" s="139"/>
      <c r="P111" s="155">
        <f>IF('3f_CPIH'!L$16="-","-",'3i_PPM'!$G$11*('3f_CPIH'!L$16/'3f_CPIH'!$G$16))</f>
        <v>41.097593248532299</v>
      </c>
      <c r="Q111" s="155">
        <f>IF('3f_CPIH'!M$16="-","-",'3i_PPM'!$G$11*('3f_CPIH'!M$16/'3f_CPIH'!$G$16))</f>
        <v>41.563288356164385</v>
      </c>
      <c r="R111" s="155">
        <f>IF('3f_CPIH'!N$16="-","-",'3i_PPM'!$G$11*('3f_CPIH'!N$16/'3f_CPIH'!$G$16))</f>
        <v>41.87375176125245</v>
      </c>
      <c r="S111" s="155">
        <f>IF('3f_CPIH'!O$16="-","-",'3i_PPM'!$G$11*('3f_CPIH'!O$16/'3f_CPIH'!$G$16))</f>
        <v>42.1065993150685</v>
      </c>
      <c r="T111" s="155">
        <f>IF('3f_CPIH'!P$16="-","-",'3i_PPM'!$G$11*('3f_CPIH'!P$16/'3f_CPIH'!$G$16))</f>
        <v>42.223023091976515</v>
      </c>
      <c r="U111" s="155" t="str">
        <f>IF('3f_CPIH'!Q$16="-","-",'3i_PPM'!$G$11*('3f_CPIH'!Q$16/'3f_CPIH'!$G$16))</f>
        <v>-</v>
      </c>
      <c r="V111" s="155" t="str">
        <f>IF('3f_CPIH'!R$16="-","-",'3i_PPM'!$G$11*('3f_CPIH'!R$16/'3f_CPIH'!$G$16))</f>
        <v>-</v>
      </c>
      <c r="W111" s="155" t="str">
        <f>IF('3f_CPIH'!S$16="-","-",'3i_PPM'!$G$11*('3f_CPIH'!S$16/'3f_CPIH'!$G$16))</f>
        <v>-</v>
      </c>
      <c r="X111" s="155" t="str">
        <f>IF('3f_CPIH'!T$16="-","-",'3i_PPM'!$G$11*('3f_CPIH'!T$16/'3f_CPIH'!$G$16))</f>
        <v>-</v>
      </c>
      <c r="Y111" s="155" t="str">
        <f>IF('3f_CPIH'!U$16="-","-",'3i_PPM'!$G$11*('3f_CPIH'!U$16/'3f_CPIH'!$G$16))</f>
        <v>-</v>
      </c>
      <c r="Z111" s="155" t="str">
        <f>IF('3f_CPIH'!V$16="-","-",'3i_PPM'!$G$11*('3f_CPIH'!V$16/'3f_CPIH'!$G$16))</f>
        <v>-</v>
      </c>
      <c r="AA111" s="138"/>
    </row>
    <row r="112" spans="1:27" s="140" customFormat="1" ht="11.25">
      <c r="A112" s="137">
        <v>9</v>
      </c>
      <c r="B112" s="152" t="s">
        <v>138</v>
      </c>
      <c r="C112" s="152" t="s">
        <v>222</v>
      </c>
      <c r="D112" s="158" t="s">
        <v>97</v>
      </c>
      <c r="E112" s="154"/>
      <c r="F112" s="139"/>
      <c r="G112" s="155">
        <f>IF(G107="-","-",SUM(G105:G111)*'3j_EBIT'!$E$11)</f>
        <v>2.1074089853579236</v>
      </c>
      <c r="H112" s="155">
        <f>IF(H107="-","-",SUM(H105:H111)*'3j_EBIT'!$E$11)</f>
        <v>2.1113737855176109</v>
      </c>
      <c r="I112" s="155">
        <f>IF(I107="-","-",SUM(I105:I111)*'3j_EBIT'!$E$11)</f>
        <v>2.1185407260345759</v>
      </c>
      <c r="J112" s="155">
        <f>IF(J107="-","-",SUM(J105:J111)*'3j_EBIT'!$E$11)</f>
        <v>2.1304351265136363</v>
      </c>
      <c r="K112" s="155">
        <f>IF(K107="-","-",SUM(K105:K111)*'3j_EBIT'!$E$11)</f>
        <v>2.1557688535103194</v>
      </c>
      <c r="L112" s="155">
        <f>IF(L107="-","-",SUM(L105:L111)*'3j_EBIT'!$E$11)</f>
        <v>2.179556876188224</v>
      </c>
      <c r="M112" s="155">
        <f>IF(M107="-","-",SUM(M105:M111)*'3j_EBIT'!$E$11)</f>
        <v>2.24467414131913</v>
      </c>
      <c r="N112" s="155">
        <f>IF(N107="-","-",SUM(N105:N111)*'3j_EBIT'!$E$11)</f>
        <v>2.2633929246942457</v>
      </c>
      <c r="O112" s="139"/>
      <c r="P112" s="155">
        <f>IF(P107="-","-",SUM(P105:P111)*'3j_EBIT'!$E$11)</f>
        <v>2.2633929246942457</v>
      </c>
      <c r="Q112" s="155">
        <f>IF(Q107="-","-",SUM(Q105:Q111)*'3j_EBIT'!$E$11)</f>
        <v>2.3168217242077791</v>
      </c>
      <c r="R112" s="155">
        <f>IF(R107="-","-",SUM(R105:R111)*'3j_EBIT'!$E$11)</f>
        <v>2.3276183150087935</v>
      </c>
      <c r="S112" s="155">
        <f>IF(S107="-","-",SUM(S105:S111)*'3j_EBIT'!$E$11)</f>
        <v>2.3655648117716734</v>
      </c>
      <c r="T112" s="155">
        <f>IF(T107="-","-",SUM(T105:T111)*'3j_EBIT'!$E$11)</f>
        <v>2.3559741078194558</v>
      </c>
      <c r="U112" s="155" t="str">
        <f>IF(U107="-","-",SUM(U105:U111)*'3j_EBIT'!$E$11)</f>
        <v>-</v>
      </c>
      <c r="V112" s="155" t="str">
        <f>IF(V107="-","-",SUM(V105:V111)*'3j_EBIT'!$E$11)</f>
        <v>-</v>
      </c>
      <c r="W112" s="155" t="str">
        <f>IF(W107="-","-",SUM(W105:W111)*'3j_EBIT'!$E$11)</f>
        <v>-</v>
      </c>
      <c r="X112" s="155" t="str">
        <f>IF(X107="-","-",SUM(X105:X111)*'3j_EBIT'!$E$11)</f>
        <v>-</v>
      </c>
      <c r="Y112" s="155" t="str">
        <f>IF(Y107="-","-",SUM(Y105:Y111)*'3j_EBIT'!$E$11)</f>
        <v>-</v>
      </c>
      <c r="Z112" s="155" t="str">
        <f>IF(Z107="-","-",SUM(Z105:Z111)*'3j_EBIT'!$E$11)</f>
        <v>-</v>
      </c>
      <c r="AA112" s="138"/>
    </row>
    <row r="113" spans="1:27" s="140" customFormat="1" ht="11.25">
      <c r="A113" s="137">
        <v>10</v>
      </c>
      <c r="B113" s="152" t="s">
        <v>223</v>
      </c>
      <c r="C113" s="156" t="s">
        <v>224</v>
      </c>
      <c r="D113" s="158" t="s">
        <v>97</v>
      </c>
      <c r="E113" s="154"/>
      <c r="F113" s="139"/>
      <c r="G113" s="155">
        <f>IF(G109="-","-",SUM(G105:G107,G109:G112)*'3k_HAP'!$E$12)</f>
        <v>1.6239243268456498</v>
      </c>
      <c r="H113" s="155">
        <f>IF(H109="-","-",SUM(H105:H107,H109:H112)*'3k_HAP'!$E$12)</f>
        <v>1.6269795171172732</v>
      </c>
      <c r="I113" s="155">
        <f>IF(I109="-","-",SUM(I105:I107,I109:I112)*'3k_HAP'!$E$12)</f>
        <v>1.6325022083155263</v>
      </c>
      <c r="J113" s="155">
        <f>IF(J109="-","-",SUM(J105:J107,J109:J112)*'3k_HAP'!$E$12)</f>
        <v>1.6416677791303957</v>
      </c>
      <c r="K113" s="155">
        <f>IF(K109="-","-",SUM(K105:K107,K109:K112)*'3k_HAP'!$E$12)</f>
        <v>1.6611894077489591</v>
      </c>
      <c r="L113" s="155">
        <f>IF(L109="-","-",SUM(L105:L107,L109:L112)*'3k_HAP'!$E$12)</f>
        <v>1.6795199496525963</v>
      </c>
      <c r="M113" s="155">
        <f>IF(M109="-","-",SUM(M105:M107,M109:M112)*'3k_HAP'!$E$12)</f>
        <v>1.7296979225465365</v>
      </c>
      <c r="N113" s="155">
        <f>IF(N109="-","-",SUM(N105:N107,N109:N112)*'3k_HAP'!$E$12)</f>
        <v>1.7441222169777579</v>
      </c>
      <c r="O113" s="139"/>
      <c r="P113" s="155">
        <f>IF(P109="-","-",SUM(P105:P107,P109:P112)*'3k_HAP'!$E$12)</f>
        <v>1.7441222169777579</v>
      </c>
      <c r="Q113" s="155">
        <f>IF(Q109="-","-",SUM(Q105:Q107,Q109:Q112)*'3k_HAP'!$E$12)</f>
        <v>1.7852933080602276</v>
      </c>
      <c r="R113" s="155">
        <f>IF(R109="-","-",SUM(R105:R107,R109:R112)*'3k_HAP'!$E$12)</f>
        <v>1.7936129301983992</v>
      </c>
      <c r="S113" s="155">
        <f>IF(S109="-","-",SUM(S105:S107,S109:S112)*'3k_HAP'!$E$12)</f>
        <v>1.8228536896522858</v>
      </c>
      <c r="T113" s="155">
        <f>IF(T109="-","-",SUM(T105:T107,T109:T112)*'3k_HAP'!$E$12)</f>
        <v>1.8154632981488843</v>
      </c>
      <c r="U113" s="155" t="str">
        <f>IF(U109="-","-",SUM(U105:U107,U109:U112)*'3k_HAP'!$E$12)</f>
        <v>-</v>
      </c>
      <c r="V113" s="155" t="str">
        <f>IF(V109="-","-",SUM(V105:V107,V109:V112)*'3k_HAP'!$E$12)</f>
        <v>-</v>
      </c>
      <c r="W113" s="155" t="str">
        <f>IF(W109="-","-",SUM(W105:W107,W109:W112)*'3k_HAP'!$E$12)</f>
        <v>-</v>
      </c>
      <c r="X113" s="155" t="str">
        <f>IF(X109="-","-",SUM(X105:X107,X109:X112)*'3k_HAP'!$E$12)</f>
        <v>-</v>
      </c>
      <c r="Y113" s="155" t="str">
        <f>IF(Y109="-","-",SUM(Y105:Y107,Y109:Y112)*'3k_HAP'!$E$12)</f>
        <v>-</v>
      </c>
      <c r="Z113" s="155" t="str">
        <f>IF(Z109="-","-",SUM(Z105:Z107,Z109:Z112)*'3k_HAP'!$E$12)</f>
        <v>-</v>
      </c>
      <c r="AA113" s="138"/>
    </row>
    <row r="114" spans="1:27" s="140" customFormat="1" ht="11.25">
      <c r="A114" s="137">
        <v>11</v>
      </c>
      <c r="B114" s="152" t="s">
        <v>225</v>
      </c>
      <c r="C114" s="152" t="str">
        <f>B114&amp;"_"&amp;D114</f>
        <v>Total_South Wales</v>
      </c>
      <c r="D114" s="158" t="s">
        <v>97</v>
      </c>
      <c r="E114" s="154"/>
      <c r="F114" s="139"/>
      <c r="G114" s="155">
        <f t="shared" ref="G114:N114" si="18">IF(G109="-","-",SUM(G105:G113))</f>
        <v>112.54014089987002</v>
      </c>
      <c r="H114" s="155">
        <f t="shared" si="18"/>
        <v>112.75186969656357</v>
      </c>
      <c r="I114" s="155">
        <f t="shared" si="18"/>
        <v>113.13459962758513</v>
      </c>
      <c r="J114" s="155">
        <f t="shared" si="18"/>
        <v>113.76978601766574</v>
      </c>
      <c r="K114" s="155">
        <f t="shared" si="18"/>
        <v>115.12266114799615</v>
      </c>
      <c r="L114" s="155">
        <f t="shared" si="18"/>
        <v>116.39299236633154</v>
      </c>
      <c r="M114" s="155">
        <f t="shared" si="18"/>
        <v>119.87039340417597</v>
      </c>
      <c r="N114" s="155">
        <f t="shared" si="18"/>
        <v>120.87001641667436</v>
      </c>
      <c r="O114" s="139"/>
      <c r="P114" s="155">
        <f t="shared" ref="P114:Z114" si="19">IF(P109="-","-",SUM(P105:P113))</f>
        <v>120.87001641667436</v>
      </c>
      <c r="Q114" s="155">
        <f t="shared" si="19"/>
        <v>123.7232284258956</v>
      </c>
      <c r="R114" s="155">
        <f t="shared" si="19"/>
        <v>124.29978943442619</v>
      </c>
      <c r="S114" s="155">
        <f t="shared" si="19"/>
        <v>126.32621340908989</v>
      </c>
      <c r="T114" s="155">
        <f t="shared" si="19"/>
        <v>125.81404933386258</v>
      </c>
      <c r="U114" s="155" t="str">
        <f t="shared" si="19"/>
        <v>-</v>
      </c>
      <c r="V114" s="155" t="str">
        <f t="shared" si="19"/>
        <v>-</v>
      </c>
      <c r="W114" s="155" t="str">
        <f t="shared" si="19"/>
        <v>-</v>
      </c>
      <c r="X114" s="155" t="str">
        <f t="shared" si="19"/>
        <v>-</v>
      </c>
      <c r="Y114" s="155" t="str">
        <f t="shared" si="19"/>
        <v>-</v>
      </c>
      <c r="Z114" s="155" t="str">
        <f t="shared" si="19"/>
        <v>-</v>
      </c>
      <c r="AA114" s="138"/>
    </row>
    <row r="115" spans="1:27" s="140" customFormat="1" ht="11.25">
      <c r="A115" s="137">
        <v>1</v>
      </c>
      <c r="B115" s="87" t="s">
        <v>155</v>
      </c>
      <c r="C115" s="87" t="s">
        <v>131</v>
      </c>
      <c r="D115" s="157" t="s">
        <v>96</v>
      </c>
      <c r="E115" s="136"/>
      <c r="F115" s="139"/>
      <c r="G115" s="88" t="s">
        <v>132</v>
      </c>
      <c r="H115" s="88" t="s">
        <v>132</v>
      </c>
      <c r="I115" s="88" t="s">
        <v>132</v>
      </c>
      <c r="J115" s="88" t="s">
        <v>132</v>
      </c>
      <c r="K115" s="88" t="s">
        <v>132</v>
      </c>
      <c r="L115" s="88" t="s">
        <v>132</v>
      </c>
      <c r="M115" s="88" t="s">
        <v>132</v>
      </c>
      <c r="N115" s="88" t="s">
        <v>132</v>
      </c>
      <c r="O115" s="139"/>
      <c r="P115" s="88" t="s">
        <v>132</v>
      </c>
      <c r="Q115" s="88" t="s">
        <v>132</v>
      </c>
      <c r="R115" s="88" t="s">
        <v>132</v>
      </c>
      <c r="S115" s="88" t="s">
        <v>132</v>
      </c>
      <c r="T115" s="88" t="s">
        <v>132</v>
      </c>
      <c r="U115" s="88" t="s">
        <v>132</v>
      </c>
      <c r="V115" s="88" t="s">
        <v>132</v>
      </c>
      <c r="W115" s="88" t="s">
        <v>132</v>
      </c>
      <c r="X115" s="88" t="s">
        <v>132</v>
      </c>
      <c r="Y115" s="88" t="s">
        <v>132</v>
      </c>
      <c r="Z115" s="88" t="s">
        <v>132</v>
      </c>
      <c r="AA115" s="138"/>
    </row>
    <row r="116" spans="1:27" s="140" customFormat="1" ht="11.25" customHeight="1">
      <c r="A116" s="137">
        <v>2</v>
      </c>
      <c r="B116" s="87" t="s">
        <v>155</v>
      </c>
      <c r="C116" s="87" t="s">
        <v>133</v>
      </c>
      <c r="D116" s="157" t="s">
        <v>96</v>
      </c>
      <c r="E116" s="136"/>
      <c r="F116" s="139"/>
      <c r="G116" s="88" t="s">
        <v>132</v>
      </c>
      <c r="H116" s="88" t="s">
        <v>132</v>
      </c>
      <c r="I116" s="88" t="s">
        <v>132</v>
      </c>
      <c r="J116" s="88" t="s">
        <v>132</v>
      </c>
      <c r="K116" s="88" t="s">
        <v>132</v>
      </c>
      <c r="L116" s="88" t="s">
        <v>132</v>
      </c>
      <c r="M116" s="88" t="s">
        <v>132</v>
      </c>
      <c r="N116" s="88" t="s">
        <v>132</v>
      </c>
      <c r="O116" s="139"/>
      <c r="P116" s="88" t="s">
        <v>132</v>
      </c>
      <c r="Q116" s="88" t="s">
        <v>132</v>
      </c>
      <c r="R116" s="88" t="s">
        <v>132</v>
      </c>
      <c r="S116" s="88" t="s">
        <v>132</v>
      </c>
      <c r="T116" s="88" t="s">
        <v>132</v>
      </c>
      <c r="U116" s="88" t="s">
        <v>132</v>
      </c>
      <c r="V116" s="88" t="s">
        <v>132</v>
      </c>
      <c r="W116" s="88" t="s">
        <v>132</v>
      </c>
      <c r="X116" s="88" t="s">
        <v>132</v>
      </c>
      <c r="Y116" s="88" t="s">
        <v>132</v>
      </c>
      <c r="Z116" s="88" t="s">
        <v>132</v>
      </c>
      <c r="AA116" s="138"/>
    </row>
    <row r="117" spans="1:27" s="140" customFormat="1" ht="11.25" customHeight="1">
      <c r="A117" s="137">
        <v>3</v>
      </c>
      <c r="B117" s="87" t="s">
        <v>220</v>
      </c>
      <c r="C117" s="87" t="s">
        <v>134</v>
      </c>
      <c r="D117" s="157" t="s">
        <v>96</v>
      </c>
      <c r="E117" s="136"/>
      <c r="F117" s="139"/>
      <c r="G117" s="88">
        <f>IF('3c_PC'!G14="-","-",'3c_PC'!G64)</f>
        <v>6.5567588596821027</v>
      </c>
      <c r="H117" s="88">
        <f>IF('3c_PC'!H14="-","-",'3c_PC'!H64)</f>
        <v>6.5567588596821027</v>
      </c>
      <c r="I117" s="88">
        <f>IF('3c_PC'!I14="-","-",'3c_PC'!I64)</f>
        <v>6.6197359495950758</v>
      </c>
      <c r="J117" s="88">
        <f>IF('3c_PC'!J14="-","-",'3c_PC'!J64)</f>
        <v>6.6197359495950758</v>
      </c>
      <c r="K117" s="88">
        <f>IF('3c_PC'!K14="-","-",'3c_PC'!K64)</f>
        <v>6.6995028867368616</v>
      </c>
      <c r="L117" s="88">
        <f>IF('3c_PC'!L14="-","-",'3c_PC'!L64)</f>
        <v>6.6995028867368616</v>
      </c>
      <c r="M117" s="88">
        <f>IF('3c_PC'!M14="-","-",'3c_PC'!M64)</f>
        <v>7.1131218301273513</v>
      </c>
      <c r="N117" s="88">
        <f>IF('3c_PC'!N14="-","-",'3c_PC'!N64)</f>
        <v>7.1131218301273513</v>
      </c>
      <c r="O117" s="139"/>
      <c r="P117" s="88">
        <f>'3c_PC'!P64</f>
        <v>7.1131218301273513</v>
      </c>
      <c r="Q117" s="88">
        <f>'3c_PC'!Q64</f>
        <v>7.2804579515147188</v>
      </c>
      <c r="R117" s="88">
        <f>'3c_PC'!R64</f>
        <v>7.1935840895118579</v>
      </c>
      <c r="S117" s="88">
        <f>'3c_PC'!S64</f>
        <v>7.3593999937099728</v>
      </c>
      <c r="T117" s="88">
        <f>'3c_PC'!T64</f>
        <v>7.0492243060839304</v>
      </c>
      <c r="U117" s="88" t="str">
        <f>'3c_PC'!U64</f>
        <v>-</v>
      </c>
      <c r="V117" s="88" t="str">
        <f>'3c_PC'!V64</f>
        <v>-</v>
      </c>
      <c r="W117" s="88" t="str">
        <f>'3c_PC'!W64</f>
        <v>-</v>
      </c>
      <c r="X117" s="88" t="str">
        <f>'3c_PC'!X64</f>
        <v>-</v>
      </c>
      <c r="Y117" s="88" t="str">
        <f>'3c_PC'!Y64</f>
        <v>-</v>
      </c>
      <c r="Z117" s="88" t="str">
        <f>'3c_PC'!Z64</f>
        <v>-</v>
      </c>
      <c r="AA117" s="138"/>
    </row>
    <row r="118" spans="1:27" s="140" customFormat="1" ht="11.25" customHeight="1">
      <c r="A118" s="137">
        <v>4</v>
      </c>
      <c r="B118" s="87" t="s">
        <v>221</v>
      </c>
      <c r="C118" s="87" t="s">
        <v>135</v>
      </c>
      <c r="D118" s="157" t="s">
        <v>96</v>
      </c>
      <c r="E118" s="136"/>
      <c r="F118" s="139"/>
      <c r="G118" s="88" t="s">
        <v>132</v>
      </c>
      <c r="H118" s="88" t="s">
        <v>132</v>
      </c>
      <c r="I118" s="88" t="s">
        <v>132</v>
      </c>
      <c r="J118" s="88" t="s">
        <v>132</v>
      </c>
      <c r="K118" s="88" t="s">
        <v>132</v>
      </c>
      <c r="L118" s="88" t="s">
        <v>132</v>
      </c>
      <c r="M118" s="88" t="s">
        <v>132</v>
      </c>
      <c r="N118" s="88" t="s">
        <v>132</v>
      </c>
      <c r="O118" s="139"/>
      <c r="P118" s="88" t="s">
        <v>132</v>
      </c>
      <c r="Q118" s="88" t="s">
        <v>132</v>
      </c>
      <c r="R118" s="88" t="s">
        <v>132</v>
      </c>
      <c r="S118" s="88" t="s">
        <v>132</v>
      </c>
      <c r="T118" s="88" t="s">
        <v>132</v>
      </c>
      <c r="U118" s="88" t="s">
        <v>132</v>
      </c>
      <c r="V118" s="88" t="s">
        <v>132</v>
      </c>
      <c r="W118" s="88" t="s">
        <v>132</v>
      </c>
      <c r="X118" s="88" t="s">
        <v>132</v>
      </c>
      <c r="Y118" s="88" t="s">
        <v>132</v>
      </c>
      <c r="Z118" s="88" t="s">
        <v>132</v>
      </c>
      <c r="AA118" s="138"/>
    </row>
    <row r="119" spans="1:27" s="140" customFormat="1" ht="11.25" customHeight="1">
      <c r="A119" s="137">
        <v>5</v>
      </c>
      <c r="B119" s="87" t="s">
        <v>168</v>
      </c>
      <c r="C119" s="87" t="s">
        <v>136</v>
      </c>
      <c r="D119" s="157" t="s">
        <v>96</v>
      </c>
      <c r="E119" s="136"/>
      <c r="F119" s="139"/>
      <c r="G119" s="88">
        <f>IF('3f_CPIH'!C$16="-","-",'3g_OC_'!$E$11*('3f_CPIH'!C$16/'3f_CPIH'!$G$16))</f>
        <v>63.482931017612529</v>
      </c>
      <c r="H119" s="88">
        <f>IF('3f_CPIH'!D$16="-","-",'3g_OC_'!$E$11*('3f_CPIH'!D$16/'3f_CPIH'!$G$16))</f>
        <v>63.61002397260274</v>
      </c>
      <c r="I119" s="88">
        <f>IF('3f_CPIH'!E$16="-","-",'3g_OC_'!$E$11*('3f_CPIH'!E$16/'3f_CPIH'!$G$16))</f>
        <v>63.800663405088073</v>
      </c>
      <c r="J119" s="88">
        <f>IF('3f_CPIH'!F$16="-","-",'3g_OC_'!$E$11*('3f_CPIH'!F$16/'3f_CPIH'!$G$16))</f>
        <v>64.181942270058713</v>
      </c>
      <c r="K119" s="88">
        <f>IF('3f_CPIH'!G$16="-","-",'3g_OC_'!$E$11*('3f_CPIH'!G$16/'3f_CPIH'!$G$16))</f>
        <v>64.944500000000005</v>
      </c>
      <c r="L119" s="88">
        <f>IF('3f_CPIH'!H$16="-","-",'3g_OC_'!$E$11*('3f_CPIH'!H$16/'3f_CPIH'!$G$16))</f>
        <v>65.770604207436406</v>
      </c>
      <c r="M119" s="88">
        <f>IF('3f_CPIH'!I$16="-","-",'3g_OC_'!$E$11*('3f_CPIH'!I$16/'3f_CPIH'!$G$16))</f>
        <v>66.723801369863011</v>
      </c>
      <c r="N119" s="88">
        <f>IF('3f_CPIH'!J$16="-","-",'3g_OC_'!$E$11*('3f_CPIH'!J$16/'3f_CPIH'!$G$16))</f>
        <v>67.295719667318991</v>
      </c>
      <c r="O119" s="139"/>
      <c r="P119" s="88">
        <f>IF('3f_CPIH'!L$16="-","-",'3g_OC_'!$E$11*('3f_CPIH'!L$16/'3f_CPIH'!$G$16))</f>
        <v>67.295719667318991</v>
      </c>
      <c r="Q119" s="88">
        <f>IF('3f_CPIH'!M$16="-","-",'3g_OC_'!$E$11*('3f_CPIH'!M$16/'3f_CPIH'!$G$16))</f>
        <v>68.058277397260284</v>
      </c>
      <c r="R119" s="88">
        <f>IF('3f_CPIH'!N$16="-","-",'3g_OC_'!$E$11*('3f_CPIH'!N$16/'3f_CPIH'!$G$16))</f>
        <v>68.566649217221141</v>
      </c>
      <c r="S119" s="88">
        <f>IF('3f_CPIH'!O$16="-","-",'3g_OC_'!$E$11*('3f_CPIH'!O$16/'3f_CPIH'!$G$16))</f>
        <v>68.947928082191794</v>
      </c>
      <c r="T119" s="88">
        <f>IF('3f_CPIH'!P$16="-","-",'3g_OC_'!$E$11*('3f_CPIH'!P$16/'3f_CPIH'!$G$16))</f>
        <v>69.138567514677106</v>
      </c>
      <c r="U119" s="88" t="str">
        <f>IF('3f_CPIH'!Q$16="-","-",'3g_OC_'!$E$11*('3f_CPIH'!Q$16/'3f_CPIH'!$G$16))</f>
        <v>-</v>
      </c>
      <c r="V119" s="88" t="str">
        <f>IF('3f_CPIH'!R$16="-","-",'3g_OC_'!$E$11*('3f_CPIH'!R$16/'3f_CPIH'!$G$16))</f>
        <v>-</v>
      </c>
      <c r="W119" s="88" t="str">
        <f>IF('3f_CPIH'!S$16="-","-",'3g_OC_'!$E$11*('3f_CPIH'!S$16/'3f_CPIH'!$G$16))</f>
        <v>-</v>
      </c>
      <c r="X119" s="88" t="str">
        <f>IF('3f_CPIH'!T$16="-","-",'3g_OC_'!$E$11*('3f_CPIH'!T$16/'3f_CPIH'!$G$16))</f>
        <v>-</v>
      </c>
      <c r="Y119" s="88" t="str">
        <f>IF('3f_CPIH'!U$16="-","-",'3g_OC_'!$E$11*('3f_CPIH'!U$16/'3f_CPIH'!$G$16))</f>
        <v>-</v>
      </c>
      <c r="Z119" s="88" t="str">
        <f>IF('3f_CPIH'!V$16="-","-",'3g_OC_'!$E$11*('3f_CPIH'!V$16/'3f_CPIH'!$G$16))</f>
        <v>-</v>
      </c>
      <c r="AA119" s="138"/>
    </row>
    <row r="120" spans="1:27" s="140" customFormat="1" ht="11.25" customHeight="1">
      <c r="A120" s="137">
        <v>6</v>
      </c>
      <c r="B120" s="87" t="s">
        <v>168</v>
      </c>
      <c r="C120" s="87" t="s">
        <v>137</v>
      </c>
      <c r="D120" s="157" t="s">
        <v>96</v>
      </c>
      <c r="E120" s="136"/>
      <c r="F120" s="139"/>
      <c r="G120" s="88" t="s">
        <v>132</v>
      </c>
      <c r="H120" s="88" t="s">
        <v>132</v>
      </c>
      <c r="I120" s="88" t="s">
        <v>132</v>
      </c>
      <c r="J120" s="88" t="s">
        <v>132</v>
      </c>
      <c r="K120" s="88">
        <f>IF('3h_SMNCC'!F$38="-","-",'3h_SMNCC'!F$38)</f>
        <v>0</v>
      </c>
      <c r="L120" s="88">
        <f>IF('3h_SMNCC'!G$38="-","-",'3h_SMNCC'!G$38)</f>
        <v>-0.1023945869506754</v>
      </c>
      <c r="M120" s="88">
        <f>IF('3h_SMNCC'!H$38="-","-",'3h_SMNCC'!H$38)</f>
        <v>1.310776222511721</v>
      </c>
      <c r="N120" s="88">
        <f>IF('3h_SMNCC'!I$38="-","-",'3h_SMNCC'!I$38)</f>
        <v>1.356066529023727</v>
      </c>
      <c r="O120" s="139"/>
      <c r="P120" s="88">
        <f>IF('3h_SMNCC'!K$38="-","-",'3h_SMNCC'!K$38)</f>
        <v>1.356066529023727</v>
      </c>
      <c r="Q120" s="88">
        <f>IF('3h_SMNCC'!L$38="-","-",'3h_SMNCC'!L$38)</f>
        <v>2.7190896886881828</v>
      </c>
      <c r="R120" s="88">
        <f>IF('3h_SMNCC'!M$38="-","-",'3h_SMNCC'!M$38)</f>
        <v>2.5445731212335492</v>
      </c>
      <c r="S120" s="88">
        <f>IF('3h_SMNCC'!N$38="-","-",'3h_SMNCC'!N$38)</f>
        <v>3.7238675166956514</v>
      </c>
      <c r="T120" s="88">
        <f>IF('3h_SMNCC'!O$38="-","-",'3h_SMNCC'!O$38)</f>
        <v>3.2317970151566944</v>
      </c>
      <c r="U120" s="88" t="str">
        <f>IF('3h_SMNCC'!P$38="-","-",'3h_SMNCC'!P$38)</f>
        <v>-</v>
      </c>
      <c r="V120" s="88" t="str">
        <f>IF('3h_SMNCC'!Q$38="-","-",'3h_SMNCC'!Q$38)</f>
        <v>-</v>
      </c>
      <c r="W120" s="88" t="str">
        <f>IF('3h_SMNCC'!R$38="-","-",'3h_SMNCC'!R$38)</f>
        <v>-</v>
      </c>
      <c r="X120" s="88" t="str">
        <f>IF('3h_SMNCC'!S$38="-","-",'3h_SMNCC'!S$38)</f>
        <v>-</v>
      </c>
      <c r="Y120" s="88" t="str">
        <f>IF('3h_SMNCC'!T$38="-","-",'3h_SMNCC'!T$38)</f>
        <v>-</v>
      </c>
      <c r="Z120" s="88" t="str">
        <f>IF('3h_SMNCC'!U$38="-","-",'3h_SMNCC'!U$38)</f>
        <v>-</v>
      </c>
      <c r="AA120" s="138"/>
    </row>
    <row r="121" spans="1:27" s="140" customFormat="1" ht="12.5" customHeight="1">
      <c r="A121" s="137">
        <v>7</v>
      </c>
      <c r="B121" s="87" t="s">
        <v>168</v>
      </c>
      <c r="C121" s="87" t="s">
        <v>124</v>
      </c>
      <c r="D121" s="157" t="s">
        <v>96</v>
      </c>
      <c r="E121" s="136"/>
      <c r="F121" s="139"/>
      <c r="G121" s="88">
        <f>IF('3f_CPIH'!C$16="-","-",'3i_PPM'!$G$11*('3f_CPIH'!C$16/'3f_CPIH'!$G$16))</f>
        <v>38.769117710371823</v>
      </c>
      <c r="H121" s="88">
        <f>IF('3f_CPIH'!D$16="-","-",'3i_PPM'!$G$11*('3f_CPIH'!D$16/'3f_CPIH'!$G$16))</f>
        <v>38.846733561643838</v>
      </c>
      <c r="I121" s="88">
        <f>IF('3f_CPIH'!E$16="-","-",'3i_PPM'!$G$11*('3f_CPIH'!E$16/'3f_CPIH'!$G$16))</f>
        <v>38.963157338551866</v>
      </c>
      <c r="J121" s="88">
        <f>IF('3f_CPIH'!F$16="-","-",'3i_PPM'!$G$11*('3f_CPIH'!F$16/'3f_CPIH'!$G$16))</f>
        <v>39.19600489236791</v>
      </c>
      <c r="K121" s="88">
        <f>IF('3f_CPIH'!G$16="-","-",'3i_PPM'!$G$11*('3f_CPIH'!G$16/'3f_CPIH'!$G$16))</f>
        <v>39.661700000000003</v>
      </c>
      <c r="L121" s="88">
        <f>IF('3f_CPIH'!H$16="-","-",'3i_PPM'!$G$11*('3f_CPIH'!H$16/'3f_CPIH'!$G$16))</f>
        <v>40.166203033268111</v>
      </c>
      <c r="M121" s="88">
        <f>IF('3f_CPIH'!I$16="-","-",'3i_PPM'!$G$11*('3f_CPIH'!I$16/'3f_CPIH'!$G$16))</f>
        <v>40.748321917808219</v>
      </c>
      <c r="N121" s="88">
        <f>IF('3f_CPIH'!J$16="-","-",'3i_PPM'!$G$11*('3f_CPIH'!J$16/'3f_CPIH'!$G$16))</f>
        <v>41.097593248532299</v>
      </c>
      <c r="O121" s="139"/>
      <c r="P121" s="88">
        <f>IF('3f_CPIH'!L$16="-","-",'3i_PPM'!$G$11*('3f_CPIH'!L$16/'3f_CPIH'!$G$16))</f>
        <v>41.097593248532299</v>
      </c>
      <c r="Q121" s="88">
        <f>IF('3f_CPIH'!M$16="-","-",'3i_PPM'!$G$11*('3f_CPIH'!M$16/'3f_CPIH'!$G$16))</f>
        <v>41.563288356164385</v>
      </c>
      <c r="R121" s="88">
        <f>IF('3f_CPIH'!N$16="-","-",'3i_PPM'!$G$11*('3f_CPIH'!N$16/'3f_CPIH'!$G$16))</f>
        <v>41.87375176125245</v>
      </c>
      <c r="S121" s="88">
        <f>IF('3f_CPIH'!O$16="-","-",'3i_PPM'!$G$11*('3f_CPIH'!O$16/'3f_CPIH'!$G$16))</f>
        <v>42.1065993150685</v>
      </c>
      <c r="T121" s="88">
        <f>IF('3f_CPIH'!P$16="-","-",'3i_PPM'!$G$11*('3f_CPIH'!P$16/'3f_CPIH'!$G$16))</f>
        <v>42.223023091976515</v>
      </c>
      <c r="U121" s="88" t="str">
        <f>IF('3f_CPIH'!Q$16="-","-",'3i_PPM'!$G$11*('3f_CPIH'!Q$16/'3f_CPIH'!$G$16))</f>
        <v>-</v>
      </c>
      <c r="V121" s="88" t="str">
        <f>IF('3f_CPIH'!R$16="-","-",'3i_PPM'!$G$11*('3f_CPIH'!R$16/'3f_CPIH'!$G$16))</f>
        <v>-</v>
      </c>
      <c r="W121" s="88" t="str">
        <f>IF('3f_CPIH'!S$16="-","-",'3i_PPM'!$G$11*('3f_CPIH'!S$16/'3f_CPIH'!$G$16))</f>
        <v>-</v>
      </c>
      <c r="X121" s="88" t="str">
        <f>IF('3f_CPIH'!T$16="-","-",'3i_PPM'!$G$11*('3f_CPIH'!T$16/'3f_CPIH'!$G$16))</f>
        <v>-</v>
      </c>
      <c r="Y121" s="88" t="str">
        <f>IF('3f_CPIH'!U$16="-","-",'3i_PPM'!$G$11*('3f_CPIH'!U$16/'3f_CPIH'!$G$16))</f>
        <v>-</v>
      </c>
      <c r="Z121" s="88" t="str">
        <f>IF('3f_CPIH'!V$16="-","-",'3i_PPM'!$G$11*('3f_CPIH'!V$16/'3f_CPIH'!$G$16))</f>
        <v>-</v>
      </c>
      <c r="AA121" s="138"/>
    </row>
    <row r="122" spans="1:27" s="140" customFormat="1" ht="11.25">
      <c r="A122" s="137">
        <v>9</v>
      </c>
      <c r="B122" s="87" t="s">
        <v>138</v>
      </c>
      <c r="C122" s="87" t="s">
        <v>222</v>
      </c>
      <c r="D122" s="157" t="s">
        <v>96</v>
      </c>
      <c r="E122" s="136"/>
      <c r="F122" s="139"/>
      <c r="G122" s="88">
        <f>IF(G117="-","-",SUM(G115:G121)*'3j_EBIT'!$E$11)</f>
        <v>2.1074089853579236</v>
      </c>
      <c r="H122" s="88">
        <f>IF(H117="-","-",SUM(H115:H121)*'3j_EBIT'!$E$11)</f>
        <v>2.1113737855176109</v>
      </c>
      <c r="I122" s="88">
        <f>IF(I117="-","-",SUM(I115:I121)*'3j_EBIT'!$E$11)</f>
        <v>2.1185407260345759</v>
      </c>
      <c r="J122" s="88">
        <f>IF(J117="-","-",SUM(J115:J121)*'3j_EBIT'!$E$11)</f>
        <v>2.1304351265136363</v>
      </c>
      <c r="K122" s="88">
        <f>IF(K117="-","-",SUM(K115:K121)*'3j_EBIT'!$E$11)</f>
        <v>2.1557688535103194</v>
      </c>
      <c r="L122" s="88">
        <f>IF(L117="-","-",SUM(L115:L121)*'3j_EBIT'!$E$11)</f>
        <v>2.179556876188224</v>
      </c>
      <c r="M122" s="88">
        <f>IF(M117="-","-",SUM(M115:M121)*'3j_EBIT'!$E$11)</f>
        <v>2.24467414131913</v>
      </c>
      <c r="N122" s="88">
        <f>IF(N117="-","-",SUM(N115:N121)*'3j_EBIT'!$E$11)</f>
        <v>2.2633929246942457</v>
      </c>
      <c r="O122" s="139"/>
      <c r="P122" s="88">
        <f>IF(P117="-","-",SUM(P115:P121)*'3j_EBIT'!$E$11)</f>
        <v>2.2633929246942457</v>
      </c>
      <c r="Q122" s="88">
        <f>IF(Q117="-","-",SUM(Q115:Q121)*'3j_EBIT'!$E$11)</f>
        <v>2.3168217242077791</v>
      </c>
      <c r="R122" s="88">
        <f>IF(R117="-","-",SUM(R115:R121)*'3j_EBIT'!$E$11)</f>
        <v>2.3276183150087935</v>
      </c>
      <c r="S122" s="88">
        <f>IF(S117="-","-",SUM(S115:S121)*'3j_EBIT'!$E$11)</f>
        <v>2.3655648117716734</v>
      </c>
      <c r="T122" s="88">
        <f>IF(T117="-","-",SUM(T115:T121)*'3j_EBIT'!$E$11)</f>
        <v>2.3559741078194558</v>
      </c>
      <c r="U122" s="88" t="str">
        <f>IF(U117="-","-",SUM(U115:U121)*'3j_EBIT'!$E$11)</f>
        <v>-</v>
      </c>
      <c r="V122" s="88" t="str">
        <f>IF(V117="-","-",SUM(V115:V121)*'3j_EBIT'!$E$11)</f>
        <v>-</v>
      </c>
      <c r="W122" s="88" t="str">
        <f>IF(W117="-","-",SUM(W115:W121)*'3j_EBIT'!$E$11)</f>
        <v>-</v>
      </c>
      <c r="X122" s="88" t="str">
        <f>IF(X117="-","-",SUM(X115:X121)*'3j_EBIT'!$E$11)</f>
        <v>-</v>
      </c>
      <c r="Y122" s="88" t="str">
        <f>IF(Y117="-","-",SUM(Y115:Y121)*'3j_EBIT'!$E$11)</f>
        <v>-</v>
      </c>
      <c r="Z122" s="88" t="str">
        <f>IF(Z117="-","-",SUM(Z115:Z121)*'3j_EBIT'!$E$11)</f>
        <v>-</v>
      </c>
      <c r="AA122" s="138"/>
    </row>
    <row r="123" spans="1:27" s="140" customFormat="1" ht="11.25">
      <c r="A123" s="137">
        <v>10</v>
      </c>
      <c r="B123" s="87" t="s">
        <v>223</v>
      </c>
      <c r="C123" s="151" t="s">
        <v>224</v>
      </c>
      <c r="D123" s="157" t="s">
        <v>96</v>
      </c>
      <c r="E123" s="136"/>
      <c r="F123" s="139"/>
      <c r="G123" s="88">
        <f>IF(G119="-","-",SUM(G115:G117,G119:G122)*'3k_HAP'!$E$12)</f>
        <v>1.6239243268456498</v>
      </c>
      <c r="H123" s="88">
        <f>IF(H119="-","-",SUM(H115:H117,H119:H122)*'3k_HAP'!$E$12)</f>
        <v>1.6269795171172732</v>
      </c>
      <c r="I123" s="88">
        <f>IF(I119="-","-",SUM(I115:I117,I119:I122)*'3k_HAP'!$E$12)</f>
        <v>1.6325022083155263</v>
      </c>
      <c r="J123" s="88">
        <f>IF(J119="-","-",SUM(J115:J117,J119:J122)*'3k_HAP'!$E$12)</f>
        <v>1.6416677791303957</v>
      </c>
      <c r="K123" s="88">
        <f>IF(K119="-","-",SUM(K115:K117,K119:K122)*'3k_HAP'!$E$12)</f>
        <v>1.6611894077489591</v>
      </c>
      <c r="L123" s="88">
        <f>IF(L119="-","-",SUM(L115:L117,L119:L122)*'3k_HAP'!$E$12)</f>
        <v>1.6795199496525963</v>
      </c>
      <c r="M123" s="88">
        <f>IF(M119="-","-",SUM(M115:M117,M119:M122)*'3k_HAP'!$E$12)</f>
        <v>1.7296979225465365</v>
      </c>
      <c r="N123" s="88">
        <f>IF(N119="-","-",SUM(N115:N117,N119:N122)*'3k_HAP'!$E$12)</f>
        <v>1.7441222169777579</v>
      </c>
      <c r="O123" s="139"/>
      <c r="P123" s="88">
        <f>IF(P119="-","-",SUM(P115:P117,P119:P122)*'3k_HAP'!$E$12)</f>
        <v>1.7441222169777579</v>
      </c>
      <c r="Q123" s="88">
        <f>IF(Q119="-","-",SUM(Q115:Q117,Q119:Q122)*'3k_HAP'!$E$12)</f>
        <v>1.7852933080602276</v>
      </c>
      <c r="R123" s="88">
        <f>IF(R119="-","-",SUM(R115:R117,R119:R122)*'3k_HAP'!$E$12)</f>
        <v>1.7936129301983992</v>
      </c>
      <c r="S123" s="88">
        <f>IF(S119="-","-",SUM(S115:S117,S119:S122)*'3k_HAP'!$E$12)</f>
        <v>1.8228536896522858</v>
      </c>
      <c r="T123" s="88">
        <f>IF(T119="-","-",SUM(T115:T117,T119:T122)*'3k_HAP'!$E$12)</f>
        <v>1.8154632981488843</v>
      </c>
      <c r="U123" s="88" t="str">
        <f>IF(U119="-","-",SUM(U115:U117,U119:U122)*'3k_HAP'!$E$12)</f>
        <v>-</v>
      </c>
      <c r="V123" s="88" t="str">
        <f>IF(V119="-","-",SUM(V115:V117,V119:V122)*'3k_HAP'!$E$12)</f>
        <v>-</v>
      </c>
      <c r="W123" s="88" t="str">
        <f>IF(W119="-","-",SUM(W115:W117,W119:W122)*'3k_HAP'!$E$12)</f>
        <v>-</v>
      </c>
      <c r="X123" s="88" t="str">
        <f>IF(X119="-","-",SUM(X115:X117,X119:X122)*'3k_HAP'!$E$12)</f>
        <v>-</v>
      </c>
      <c r="Y123" s="88" t="str">
        <f>IF(Y119="-","-",SUM(Y115:Y117,Y119:Y122)*'3k_HAP'!$E$12)</f>
        <v>-</v>
      </c>
      <c r="Z123" s="88" t="str">
        <f>IF(Z119="-","-",SUM(Z115:Z117,Z119:Z122)*'3k_HAP'!$E$12)</f>
        <v>-</v>
      </c>
      <c r="AA123" s="138"/>
    </row>
    <row r="124" spans="1:27" s="140" customFormat="1" ht="11.25">
      <c r="A124" s="137">
        <v>11</v>
      </c>
      <c r="B124" s="87" t="s">
        <v>225</v>
      </c>
      <c r="C124" s="87" t="str">
        <f>B124&amp;"_"&amp;D124</f>
        <v>Total_Southern Western</v>
      </c>
      <c r="D124" s="157" t="s">
        <v>96</v>
      </c>
      <c r="E124" s="136"/>
      <c r="F124" s="139"/>
      <c r="G124" s="88">
        <f t="shared" ref="G124:N124" si="20">IF(G119="-","-",SUM(G115:G123))</f>
        <v>112.54014089987002</v>
      </c>
      <c r="H124" s="88">
        <f t="shared" si="20"/>
        <v>112.75186969656357</v>
      </c>
      <c r="I124" s="88">
        <f t="shared" si="20"/>
        <v>113.13459962758513</v>
      </c>
      <c r="J124" s="88">
        <f t="shared" si="20"/>
        <v>113.76978601766574</v>
      </c>
      <c r="K124" s="88">
        <f t="shared" si="20"/>
        <v>115.12266114799615</v>
      </c>
      <c r="L124" s="88">
        <f t="shared" si="20"/>
        <v>116.39299236633154</v>
      </c>
      <c r="M124" s="88">
        <f t="shared" si="20"/>
        <v>119.87039340417597</v>
      </c>
      <c r="N124" s="88">
        <f t="shared" si="20"/>
        <v>120.87001641667436</v>
      </c>
      <c r="O124" s="139"/>
      <c r="P124" s="88">
        <f t="shared" ref="P124:Z124" si="21">IF(P119="-","-",SUM(P115:P123))</f>
        <v>120.87001641667436</v>
      </c>
      <c r="Q124" s="88">
        <f t="shared" si="21"/>
        <v>123.7232284258956</v>
      </c>
      <c r="R124" s="88">
        <f t="shared" si="21"/>
        <v>124.29978943442619</v>
      </c>
      <c r="S124" s="88">
        <f t="shared" si="21"/>
        <v>126.32621340908989</v>
      </c>
      <c r="T124" s="88">
        <f t="shared" si="21"/>
        <v>125.81404933386258</v>
      </c>
      <c r="U124" s="88" t="str">
        <f t="shared" si="21"/>
        <v>-</v>
      </c>
      <c r="V124" s="88" t="str">
        <f t="shared" si="21"/>
        <v>-</v>
      </c>
      <c r="W124" s="88" t="str">
        <f t="shared" si="21"/>
        <v>-</v>
      </c>
      <c r="X124" s="88" t="str">
        <f t="shared" si="21"/>
        <v>-</v>
      </c>
      <c r="Y124" s="88" t="str">
        <f t="shared" si="21"/>
        <v>-</v>
      </c>
      <c r="Z124" s="88" t="str">
        <f t="shared" si="21"/>
        <v>-</v>
      </c>
      <c r="AA124" s="138"/>
    </row>
    <row r="125" spans="1:27" s="140" customFormat="1" ht="11.25" customHeight="1">
      <c r="A125" s="137">
        <v>1</v>
      </c>
      <c r="B125" s="152" t="s">
        <v>155</v>
      </c>
      <c r="C125" s="152" t="s">
        <v>131</v>
      </c>
      <c r="D125" s="158" t="s">
        <v>86</v>
      </c>
      <c r="E125" s="154"/>
      <c r="F125" s="139"/>
      <c r="G125" s="155" t="s">
        <v>132</v>
      </c>
      <c r="H125" s="155" t="s">
        <v>132</v>
      </c>
      <c r="I125" s="155" t="s">
        <v>132</v>
      </c>
      <c r="J125" s="155" t="s">
        <v>132</v>
      </c>
      <c r="K125" s="155" t="s">
        <v>132</v>
      </c>
      <c r="L125" s="155" t="s">
        <v>132</v>
      </c>
      <c r="M125" s="155" t="s">
        <v>132</v>
      </c>
      <c r="N125" s="155" t="s">
        <v>132</v>
      </c>
      <c r="O125" s="139"/>
      <c r="P125" s="155" t="s">
        <v>132</v>
      </c>
      <c r="Q125" s="155" t="s">
        <v>132</v>
      </c>
      <c r="R125" s="155" t="s">
        <v>132</v>
      </c>
      <c r="S125" s="155" t="s">
        <v>132</v>
      </c>
      <c r="T125" s="155" t="s">
        <v>132</v>
      </c>
      <c r="U125" s="155" t="s">
        <v>132</v>
      </c>
      <c r="V125" s="155" t="s">
        <v>132</v>
      </c>
      <c r="W125" s="155" t="s">
        <v>132</v>
      </c>
      <c r="X125" s="155" t="s">
        <v>132</v>
      </c>
      <c r="Y125" s="155" t="s">
        <v>132</v>
      </c>
      <c r="Z125" s="155" t="s">
        <v>132</v>
      </c>
      <c r="AA125" s="138"/>
    </row>
    <row r="126" spans="1:27" s="140" customFormat="1" ht="11.25" customHeight="1">
      <c r="A126" s="137">
        <v>2</v>
      </c>
      <c r="B126" s="152" t="s">
        <v>155</v>
      </c>
      <c r="C126" s="152" t="s">
        <v>133</v>
      </c>
      <c r="D126" s="158" t="s">
        <v>86</v>
      </c>
      <c r="E126" s="154"/>
      <c r="F126" s="139"/>
      <c r="G126" s="155" t="s">
        <v>132</v>
      </c>
      <c r="H126" s="155" t="s">
        <v>132</v>
      </c>
      <c r="I126" s="155" t="s">
        <v>132</v>
      </c>
      <c r="J126" s="155" t="s">
        <v>132</v>
      </c>
      <c r="K126" s="155" t="s">
        <v>132</v>
      </c>
      <c r="L126" s="155" t="s">
        <v>132</v>
      </c>
      <c r="M126" s="155" t="s">
        <v>132</v>
      </c>
      <c r="N126" s="155" t="s">
        <v>132</v>
      </c>
      <c r="O126" s="139"/>
      <c r="P126" s="155" t="s">
        <v>132</v>
      </c>
      <c r="Q126" s="155" t="s">
        <v>132</v>
      </c>
      <c r="R126" s="155" t="s">
        <v>132</v>
      </c>
      <c r="S126" s="155" t="s">
        <v>132</v>
      </c>
      <c r="T126" s="155" t="s">
        <v>132</v>
      </c>
      <c r="U126" s="155" t="s">
        <v>132</v>
      </c>
      <c r="V126" s="155" t="s">
        <v>132</v>
      </c>
      <c r="W126" s="155" t="s">
        <v>132</v>
      </c>
      <c r="X126" s="155" t="s">
        <v>132</v>
      </c>
      <c r="Y126" s="155" t="s">
        <v>132</v>
      </c>
      <c r="Z126" s="155" t="s">
        <v>132</v>
      </c>
      <c r="AA126" s="138"/>
    </row>
    <row r="127" spans="1:27" s="140" customFormat="1" ht="11.25" customHeight="1">
      <c r="A127" s="137">
        <v>3</v>
      </c>
      <c r="B127" s="152" t="s">
        <v>220</v>
      </c>
      <c r="C127" s="152" t="s">
        <v>134</v>
      </c>
      <c r="D127" s="158" t="s">
        <v>86</v>
      </c>
      <c r="E127" s="154"/>
      <c r="F127" s="139"/>
      <c r="G127" s="155">
        <f>IF('3c_PC'!G14="-","-",'3c_PC'!G64)</f>
        <v>6.5567588596821027</v>
      </c>
      <c r="H127" s="155">
        <f>IF('3c_PC'!H14="-","-",'3c_PC'!H64)</f>
        <v>6.5567588596821027</v>
      </c>
      <c r="I127" s="155">
        <f>IF('3c_PC'!I14="-","-",'3c_PC'!I64)</f>
        <v>6.6197359495950758</v>
      </c>
      <c r="J127" s="155">
        <f>IF('3c_PC'!J14="-","-",'3c_PC'!J64)</f>
        <v>6.6197359495950758</v>
      </c>
      <c r="K127" s="155">
        <f>IF('3c_PC'!K14="-","-",'3c_PC'!K64)</f>
        <v>6.6995028867368616</v>
      </c>
      <c r="L127" s="155">
        <f>IF('3c_PC'!L14="-","-",'3c_PC'!L64)</f>
        <v>6.6995028867368616</v>
      </c>
      <c r="M127" s="155">
        <f>IF('3c_PC'!M14="-","-",'3c_PC'!M64)</f>
        <v>7.1131218301273513</v>
      </c>
      <c r="N127" s="155">
        <f>IF('3c_PC'!N14="-","-",'3c_PC'!N64)</f>
        <v>7.1131218301273513</v>
      </c>
      <c r="O127" s="139"/>
      <c r="P127" s="155">
        <f>'3c_PC'!P64</f>
        <v>7.1131218301273513</v>
      </c>
      <c r="Q127" s="155">
        <f>'3c_PC'!Q64</f>
        <v>7.2804579515147188</v>
      </c>
      <c r="R127" s="155">
        <f>'3c_PC'!R64</f>
        <v>7.1935840895118579</v>
      </c>
      <c r="S127" s="155">
        <f>'3c_PC'!S64</f>
        <v>7.3593999937099728</v>
      </c>
      <c r="T127" s="155">
        <f>'3c_PC'!T64</f>
        <v>7.0492243060839304</v>
      </c>
      <c r="U127" s="155" t="str">
        <f>'3c_PC'!U64</f>
        <v>-</v>
      </c>
      <c r="V127" s="155" t="str">
        <f>'3c_PC'!V64</f>
        <v>-</v>
      </c>
      <c r="W127" s="155" t="str">
        <f>'3c_PC'!W64</f>
        <v>-</v>
      </c>
      <c r="X127" s="155" t="str">
        <f>'3c_PC'!X64</f>
        <v>-</v>
      </c>
      <c r="Y127" s="155" t="str">
        <f>'3c_PC'!Y64</f>
        <v>-</v>
      </c>
      <c r="Z127" s="155" t="str">
        <f>'3c_PC'!Z64</f>
        <v>-</v>
      </c>
      <c r="AA127" s="138"/>
    </row>
    <row r="128" spans="1:27" s="140" customFormat="1" ht="11.25" customHeight="1">
      <c r="A128" s="137">
        <v>4</v>
      </c>
      <c r="B128" s="152" t="s">
        <v>221</v>
      </c>
      <c r="C128" s="152" t="s">
        <v>135</v>
      </c>
      <c r="D128" s="158" t="s">
        <v>86</v>
      </c>
      <c r="E128" s="154"/>
      <c r="F128" s="139"/>
      <c r="G128" s="155" t="s">
        <v>132</v>
      </c>
      <c r="H128" s="155" t="s">
        <v>132</v>
      </c>
      <c r="I128" s="155" t="s">
        <v>132</v>
      </c>
      <c r="J128" s="155" t="s">
        <v>132</v>
      </c>
      <c r="K128" s="155" t="s">
        <v>132</v>
      </c>
      <c r="L128" s="155" t="s">
        <v>132</v>
      </c>
      <c r="M128" s="155" t="s">
        <v>132</v>
      </c>
      <c r="N128" s="155" t="s">
        <v>132</v>
      </c>
      <c r="O128" s="139"/>
      <c r="P128" s="155" t="s">
        <v>132</v>
      </c>
      <c r="Q128" s="155" t="s">
        <v>132</v>
      </c>
      <c r="R128" s="155" t="s">
        <v>132</v>
      </c>
      <c r="S128" s="155" t="s">
        <v>132</v>
      </c>
      <c r="T128" s="155" t="s">
        <v>132</v>
      </c>
      <c r="U128" s="155" t="s">
        <v>132</v>
      </c>
      <c r="V128" s="155" t="s">
        <v>132</v>
      </c>
      <c r="W128" s="155" t="s">
        <v>132</v>
      </c>
      <c r="X128" s="155" t="s">
        <v>132</v>
      </c>
      <c r="Y128" s="155" t="s">
        <v>132</v>
      </c>
      <c r="Z128" s="155" t="s">
        <v>132</v>
      </c>
      <c r="AA128" s="138"/>
    </row>
    <row r="129" spans="1:27" s="140" customFormat="1" ht="11.25" customHeight="1">
      <c r="A129" s="137">
        <v>5</v>
      </c>
      <c r="B129" s="152" t="s">
        <v>168</v>
      </c>
      <c r="C129" s="152" t="s">
        <v>136</v>
      </c>
      <c r="D129" s="158" t="s">
        <v>86</v>
      </c>
      <c r="E129" s="154"/>
      <c r="F129" s="139"/>
      <c r="G129" s="155">
        <f>IF('3f_CPIH'!C$16="-","-",'3g_OC_'!$E$11*('3f_CPIH'!C$16/'3f_CPIH'!$G$16))</f>
        <v>63.482931017612529</v>
      </c>
      <c r="H129" s="155">
        <f>IF('3f_CPIH'!D$16="-","-",'3g_OC_'!$E$11*('3f_CPIH'!D$16/'3f_CPIH'!$G$16))</f>
        <v>63.61002397260274</v>
      </c>
      <c r="I129" s="155">
        <f>IF('3f_CPIH'!E$16="-","-",'3g_OC_'!$E$11*('3f_CPIH'!E$16/'3f_CPIH'!$G$16))</f>
        <v>63.800663405088073</v>
      </c>
      <c r="J129" s="155">
        <f>IF('3f_CPIH'!F$16="-","-",'3g_OC_'!$E$11*('3f_CPIH'!F$16/'3f_CPIH'!$G$16))</f>
        <v>64.181942270058713</v>
      </c>
      <c r="K129" s="155">
        <f>IF('3f_CPIH'!G$16="-","-",'3g_OC_'!$E$11*('3f_CPIH'!G$16/'3f_CPIH'!$G$16))</f>
        <v>64.944500000000005</v>
      </c>
      <c r="L129" s="155">
        <f>IF('3f_CPIH'!H$16="-","-",'3g_OC_'!$E$11*('3f_CPIH'!H$16/'3f_CPIH'!$G$16))</f>
        <v>65.770604207436406</v>
      </c>
      <c r="M129" s="155">
        <f>IF('3f_CPIH'!I$16="-","-",'3g_OC_'!$E$11*('3f_CPIH'!I$16/'3f_CPIH'!$G$16))</f>
        <v>66.723801369863011</v>
      </c>
      <c r="N129" s="155">
        <f>IF('3f_CPIH'!J$16="-","-",'3g_OC_'!$E$11*('3f_CPIH'!J$16/'3f_CPIH'!$G$16))</f>
        <v>67.295719667318991</v>
      </c>
      <c r="O129" s="139"/>
      <c r="P129" s="155">
        <f>IF('3f_CPIH'!L$16="-","-",'3g_OC_'!$E$11*('3f_CPIH'!L$16/'3f_CPIH'!$G$16))</f>
        <v>67.295719667318991</v>
      </c>
      <c r="Q129" s="155">
        <f>IF('3f_CPIH'!M$16="-","-",'3g_OC_'!$E$11*('3f_CPIH'!M$16/'3f_CPIH'!$G$16))</f>
        <v>68.058277397260284</v>
      </c>
      <c r="R129" s="155">
        <f>IF('3f_CPIH'!N$16="-","-",'3g_OC_'!$E$11*('3f_CPIH'!N$16/'3f_CPIH'!$G$16))</f>
        <v>68.566649217221141</v>
      </c>
      <c r="S129" s="155">
        <f>IF('3f_CPIH'!O$16="-","-",'3g_OC_'!$E$11*('3f_CPIH'!O$16/'3f_CPIH'!$G$16))</f>
        <v>68.947928082191794</v>
      </c>
      <c r="T129" s="155">
        <f>IF('3f_CPIH'!P$16="-","-",'3g_OC_'!$E$11*('3f_CPIH'!P$16/'3f_CPIH'!$G$16))</f>
        <v>69.138567514677106</v>
      </c>
      <c r="U129" s="155" t="str">
        <f>IF('3f_CPIH'!Q$16="-","-",'3g_OC_'!$E$11*('3f_CPIH'!Q$16/'3f_CPIH'!$G$16))</f>
        <v>-</v>
      </c>
      <c r="V129" s="155" t="str">
        <f>IF('3f_CPIH'!R$16="-","-",'3g_OC_'!$E$11*('3f_CPIH'!R$16/'3f_CPIH'!$G$16))</f>
        <v>-</v>
      </c>
      <c r="W129" s="155" t="str">
        <f>IF('3f_CPIH'!S$16="-","-",'3g_OC_'!$E$11*('3f_CPIH'!S$16/'3f_CPIH'!$G$16))</f>
        <v>-</v>
      </c>
      <c r="X129" s="155" t="str">
        <f>IF('3f_CPIH'!T$16="-","-",'3g_OC_'!$E$11*('3f_CPIH'!T$16/'3f_CPIH'!$G$16))</f>
        <v>-</v>
      </c>
      <c r="Y129" s="155" t="str">
        <f>IF('3f_CPIH'!U$16="-","-",'3g_OC_'!$E$11*('3f_CPIH'!U$16/'3f_CPIH'!$G$16))</f>
        <v>-</v>
      </c>
      <c r="Z129" s="155" t="str">
        <f>IF('3f_CPIH'!V$16="-","-",'3g_OC_'!$E$11*('3f_CPIH'!V$16/'3f_CPIH'!$G$16))</f>
        <v>-</v>
      </c>
      <c r="AA129" s="138"/>
    </row>
    <row r="130" spans="1:27" s="140" customFormat="1" ht="11.25" customHeight="1">
      <c r="A130" s="137">
        <v>6</v>
      </c>
      <c r="B130" s="152" t="s">
        <v>168</v>
      </c>
      <c r="C130" s="152" t="s">
        <v>137</v>
      </c>
      <c r="D130" s="158" t="s">
        <v>86</v>
      </c>
      <c r="E130" s="154"/>
      <c r="F130" s="139"/>
      <c r="G130" s="155" t="s">
        <v>132</v>
      </c>
      <c r="H130" s="155" t="s">
        <v>132</v>
      </c>
      <c r="I130" s="155" t="s">
        <v>132</v>
      </c>
      <c r="J130" s="155" t="s">
        <v>132</v>
      </c>
      <c r="K130" s="155">
        <f>IF('3h_SMNCC'!F$38="-","-",'3h_SMNCC'!F$38)</f>
        <v>0</v>
      </c>
      <c r="L130" s="155">
        <f>IF('3h_SMNCC'!G$38="-","-",'3h_SMNCC'!G$38)</f>
        <v>-0.1023945869506754</v>
      </c>
      <c r="M130" s="155">
        <f>IF('3h_SMNCC'!H$38="-","-",'3h_SMNCC'!H$38)</f>
        <v>1.310776222511721</v>
      </c>
      <c r="N130" s="155">
        <f>IF('3h_SMNCC'!I$38="-","-",'3h_SMNCC'!I$38)</f>
        <v>1.356066529023727</v>
      </c>
      <c r="O130" s="139"/>
      <c r="P130" s="155">
        <f>IF('3h_SMNCC'!K$38="-","-",'3h_SMNCC'!K$38)</f>
        <v>1.356066529023727</v>
      </c>
      <c r="Q130" s="155">
        <f>IF('3h_SMNCC'!L$38="-","-",'3h_SMNCC'!L$38)</f>
        <v>2.7190896886881828</v>
      </c>
      <c r="R130" s="155">
        <f>IF('3h_SMNCC'!M$38="-","-",'3h_SMNCC'!M$38)</f>
        <v>2.5445731212335492</v>
      </c>
      <c r="S130" s="155">
        <f>IF('3h_SMNCC'!N$38="-","-",'3h_SMNCC'!N$38)</f>
        <v>3.7238675166956514</v>
      </c>
      <c r="T130" s="155">
        <f>IF('3h_SMNCC'!O$38="-","-",'3h_SMNCC'!O$38)</f>
        <v>3.2317970151566944</v>
      </c>
      <c r="U130" s="155" t="str">
        <f>IF('3h_SMNCC'!P$38="-","-",'3h_SMNCC'!P$38)</f>
        <v>-</v>
      </c>
      <c r="V130" s="155" t="str">
        <f>IF('3h_SMNCC'!Q$38="-","-",'3h_SMNCC'!Q$38)</f>
        <v>-</v>
      </c>
      <c r="W130" s="155" t="str">
        <f>IF('3h_SMNCC'!R$38="-","-",'3h_SMNCC'!R$38)</f>
        <v>-</v>
      </c>
      <c r="X130" s="155" t="str">
        <f>IF('3h_SMNCC'!S$38="-","-",'3h_SMNCC'!S$38)</f>
        <v>-</v>
      </c>
      <c r="Y130" s="155" t="str">
        <f>IF('3h_SMNCC'!T$38="-","-",'3h_SMNCC'!T$38)</f>
        <v>-</v>
      </c>
      <c r="Z130" s="155" t="str">
        <f>IF('3h_SMNCC'!U$38="-","-",'3h_SMNCC'!U$38)</f>
        <v>-</v>
      </c>
      <c r="AA130" s="138"/>
    </row>
    <row r="131" spans="1:27" s="140" customFormat="1" ht="11.25" customHeight="1">
      <c r="A131" s="137">
        <v>7</v>
      </c>
      <c r="B131" s="152" t="s">
        <v>168</v>
      </c>
      <c r="C131" s="152" t="s">
        <v>124</v>
      </c>
      <c r="D131" s="158" t="s">
        <v>86</v>
      </c>
      <c r="E131" s="154"/>
      <c r="F131" s="139"/>
      <c r="G131" s="155">
        <f>IF('3f_CPIH'!C$16="-","-",'3i_PPM'!$G$11*('3f_CPIH'!C$16/'3f_CPIH'!$G$16))</f>
        <v>38.769117710371823</v>
      </c>
      <c r="H131" s="155">
        <f>IF('3f_CPIH'!D$16="-","-",'3i_PPM'!$G$11*('3f_CPIH'!D$16/'3f_CPIH'!$G$16))</f>
        <v>38.846733561643838</v>
      </c>
      <c r="I131" s="155">
        <f>IF('3f_CPIH'!E$16="-","-",'3i_PPM'!$G$11*('3f_CPIH'!E$16/'3f_CPIH'!$G$16))</f>
        <v>38.963157338551866</v>
      </c>
      <c r="J131" s="155">
        <f>IF('3f_CPIH'!F$16="-","-",'3i_PPM'!$G$11*('3f_CPIH'!F$16/'3f_CPIH'!$G$16))</f>
        <v>39.19600489236791</v>
      </c>
      <c r="K131" s="155">
        <f>IF('3f_CPIH'!G$16="-","-",'3i_PPM'!$G$11*('3f_CPIH'!G$16/'3f_CPIH'!$G$16))</f>
        <v>39.661700000000003</v>
      </c>
      <c r="L131" s="155">
        <f>IF('3f_CPIH'!H$16="-","-",'3i_PPM'!$G$11*('3f_CPIH'!H$16/'3f_CPIH'!$G$16))</f>
        <v>40.166203033268111</v>
      </c>
      <c r="M131" s="155">
        <f>IF('3f_CPIH'!I$16="-","-",'3i_PPM'!$G$11*('3f_CPIH'!I$16/'3f_CPIH'!$G$16))</f>
        <v>40.748321917808219</v>
      </c>
      <c r="N131" s="155">
        <f>IF('3f_CPIH'!J$16="-","-",'3i_PPM'!$G$11*('3f_CPIH'!J$16/'3f_CPIH'!$G$16))</f>
        <v>41.097593248532299</v>
      </c>
      <c r="O131" s="139"/>
      <c r="P131" s="155">
        <f>IF('3f_CPIH'!L$16="-","-",'3i_PPM'!$G$11*('3f_CPIH'!L$16/'3f_CPIH'!$G$16))</f>
        <v>41.097593248532299</v>
      </c>
      <c r="Q131" s="155">
        <f>IF('3f_CPIH'!M$16="-","-",'3i_PPM'!$G$11*('3f_CPIH'!M$16/'3f_CPIH'!$G$16))</f>
        <v>41.563288356164385</v>
      </c>
      <c r="R131" s="155">
        <f>IF('3f_CPIH'!N$16="-","-",'3i_PPM'!$G$11*('3f_CPIH'!N$16/'3f_CPIH'!$G$16))</f>
        <v>41.87375176125245</v>
      </c>
      <c r="S131" s="155">
        <f>IF('3f_CPIH'!O$16="-","-",'3i_PPM'!$G$11*('3f_CPIH'!O$16/'3f_CPIH'!$G$16))</f>
        <v>42.1065993150685</v>
      </c>
      <c r="T131" s="155">
        <f>IF('3f_CPIH'!P$16="-","-",'3i_PPM'!$G$11*('3f_CPIH'!P$16/'3f_CPIH'!$G$16))</f>
        <v>42.223023091976515</v>
      </c>
      <c r="U131" s="155" t="str">
        <f>IF('3f_CPIH'!Q$16="-","-",'3i_PPM'!$G$11*('3f_CPIH'!Q$16/'3f_CPIH'!$G$16))</f>
        <v>-</v>
      </c>
      <c r="V131" s="155" t="str">
        <f>IF('3f_CPIH'!R$16="-","-",'3i_PPM'!$G$11*('3f_CPIH'!R$16/'3f_CPIH'!$G$16))</f>
        <v>-</v>
      </c>
      <c r="W131" s="155" t="str">
        <f>IF('3f_CPIH'!S$16="-","-",'3i_PPM'!$G$11*('3f_CPIH'!S$16/'3f_CPIH'!$G$16))</f>
        <v>-</v>
      </c>
      <c r="X131" s="155" t="str">
        <f>IF('3f_CPIH'!T$16="-","-",'3i_PPM'!$G$11*('3f_CPIH'!T$16/'3f_CPIH'!$G$16))</f>
        <v>-</v>
      </c>
      <c r="Y131" s="155" t="str">
        <f>IF('3f_CPIH'!U$16="-","-",'3i_PPM'!$G$11*('3f_CPIH'!U$16/'3f_CPIH'!$G$16))</f>
        <v>-</v>
      </c>
      <c r="Z131" s="155" t="str">
        <f>IF('3f_CPIH'!V$16="-","-",'3i_PPM'!$G$11*('3f_CPIH'!V$16/'3f_CPIH'!$G$16))</f>
        <v>-</v>
      </c>
      <c r="AA131" s="138"/>
    </row>
    <row r="132" spans="1:27" s="140" customFormat="1" ht="11.25">
      <c r="A132" s="137">
        <v>9</v>
      </c>
      <c r="B132" s="152" t="s">
        <v>138</v>
      </c>
      <c r="C132" s="152" t="s">
        <v>222</v>
      </c>
      <c r="D132" s="153" t="s">
        <v>86</v>
      </c>
      <c r="E132" s="154"/>
      <c r="F132" s="139"/>
      <c r="G132" s="155">
        <f>IF(G127="-","-",SUM(G125:G131)*'3j_EBIT'!$E$11)</f>
        <v>2.1074089853579236</v>
      </c>
      <c r="H132" s="155">
        <f>IF(H127="-","-",SUM(H125:H131)*'3j_EBIT'!$E$11)</f>
        <v>2.1113737855176109</v>
      </c>
      <c r="I132" s="155">
        <f>IF(I127="-","-",SUM(I125:I131)*'3j_EBIT'!$E$11)</f>
        <v>2.1185407260345759</v>
      </c>
      <c r="J132" s="155">
        <f>IF(J127="-","-",SUM(J125:J131)*'3j_EBIT'!$E$11)</f>
        <v>2.1304351265136363</v>
      </c>
      <c r="K132" s="155">
        <f>IF(K127="-","-",SUM(K125:K131)*'3j_EBIT'!$E$11)</f>
        <v>2.1557688535103194</v>
      </c>
      <c r="L132" s="155">
        <f>IF(L127="-","-",SUM(L125:L131)*'3j_EBIT'!$E$11)</f>
        <v>2.179556876188224</v>
      </c>
      <c r="M132" s="155">
        <f>IF(M127="-","-",SUM(M125:M131)*'3j_EBIT'!$E$11)</f>
        <v>2.24467414131913</v>
      </c>
      <c r="N132" s="155">
        <f>IF(N127="-","-",SUM(N125:N131)*'3j_EBIT'!$E$11)</f>
        <v>2.2633929246942457</v>
      </c>
      <c r="O132" s="139"/>
      <c r="P132" s="155">
        <f>IF(P127="-","-",SUM(P125:P131)*'3j_EBIT'!$E$11)</f>
        <v>2.2633929246942457</v>
      </c>
      <c r="Q132" s="155">
        <f>IF(Q127="-","-",SUM(Q125:Q131)*'3j_EBIT'!$E$11)</f>
        <v>2.3168217242077791</v>
      </c>
      <c r="R132" s="155">
        <f>IF(R127="-","-",SUM(R125:R131)*'3j_EBIT'!$E$11)</f>
        <v>2.3276183150087935</v>
      </c>
      <c r="S132" s="155">
        <f>IF(S127="-","-",SUM(S125:S131)*'3j_EBIT'!$E$11)</f>
        <v>2.3655648117716734</v>
      </c>
      <c r="T132" s="155">
        <f>IF(T127="-","-",SUM(T125:T131)*'3j_EBIT'!$E$11)</f>
        <v>2.3559741078194558</v>
      </c>
      <c r="U132" s="155" t="str">
        <f>IF(U127="-","-",SUM(U125:U131)*'3j_EBIT'!$E$11)</f>
        <v>-</v>
      </c>
      <c r="V132" s="155" t="str">
        <f>IF(V127="-","-",SUM(V125:V131)*'3j_EBIT'!$E$11)</f>
        <v>-</v>
      </c>
      <c r="W132" s="155" t="str">
        <f>IF(W127="-","-",SUM(W125:W131)*'3j_EBIT'!$E$11)</f>
        <v>-</v>
      </c>
      <c r="X132" s="155" t="str">
        <f>IF(X127="-","-",SUM(X125:X131)*'3j_EBIT'!$E$11)</f>
        <v>-</v>
      </c>
      <c r="Y132" s="155" t="str">
        <f>IF(Y127="-","-",SUM(Y125:Y131)*'3j_EBIT'!$E$11)</f>
        <v>-</v>
      </c>
      <c r="Z132" s="155" t="str">
        <f>IF(Z127="-","-",SUM(Z125:Z131)*'3j_EBIT'!$E$11)</f>
        <v>-</v>
      </c>
      <c r="AA132" s="138"/>
    </row>
    <row r="133" spans="1:27" s="140" customFormat="1" ht="11.25">
      <c r="A133" s="137">
        <v>10</v>
      </c>
      <c r="B133" s="152" t="s">
        <v>223</v>
      </c>
      <c r="C133" s="156" t="s">
        <v>224</v>
      </c>
      <c r="D133" s="153" t="s">
        <v>86</v>
      </c>
      <c r="E133" s="154"/>
      <c r="F133" s="139"/>
      <c r="G133" s="155">
        <f>IF(G129="-","-",SUM(G125:G127,G129:G132)*'3k_HAP'!$E$12)</f>
        <v>1.6239243268456498</v>
      </c>
      <c r="H133" s="155">
        <f>IF(H129="-","-",SUM(H125:H127,H129:H132)*'3k_HAP'!$E$12)</f>
        <v>1.6269795171172732</v>
      </c>
      <c r="I133" s="155">
        <f>IF(I129="-","-",SUM(I125:I127,I129:I132)*'3k_HAP'!$E$12)</f>
        <v>1.6325022083155263</v>
      </c>
      <c r="J133" s="155">
        <f>IF(J129="-","-",SUM(J125:J127,J129:J132)*'3k_HAP'!$E$12)</f>
        <v>1.6416677791303957</v>
      </c>
      <c r="K133" s="155">
        <f>IF(K129="-","-",SUM(K125:K127,K129:K132)*'3k_HAP'!$E$12)</f>
        <v>1.6611894077489591</v>
      </c>
      <c r="L133" s="155">
        <f>IF(L129="-","-",SUM(L125:L127,L129:L132)*'3k_HAP'!$E$12)</f>
        <v>1.6795199496525963</v>
      </c>
      <c r="M133" s="155">
        <f>IF(M129="-","-",SUM(M125:M127,M129:M132)*'3k_HAP'!$E$12)</f>
        <v>1.7296979225465365</v>
      </c>
      <c r="N133" s="155">
        <f>IF(N129="-","-",SUM(N125:N127,N129:N132)*'3k_HAP'!$E$12)</f>
        <v>1.7441222169777579</v>
      </c>
      <c r="O133" s="139"/>
      <c r="P133" s="155">
        <f>IF(P129="-","-",SUM(P125:P127,P129:P132)*'3k_HAP'!$E$12)</f>
        <v>1.7441222169777579</v>
      </c>
      <c r="Q133" s="155">
        <f>IF(Q129="-","-",SUM(Q125:Q127,Q129:Q132)*'3k_HAP'!$E$12)</f>
        <v>1.7852933080602276</v>
      </c>
      <c r="R133" s="155">
        <f>IF(R129="-","-",SUM(R125:R127,R129:R132)*'3k_HAP'!$E$12)</f>
        <v>1.7936129301983992</v>
      </c>
      <c r="S133" s="155">
        <f>IF(S129="-","-",SUM(S125:S127,S129:S132)*'3k_HAP'!$E$12)</f>
        <v>1.8228536896522858</v>
      </c>
      <c r="T133" s="155">
        <f>IF(T129="-","-",SUM(T125:T127,T129:T132)*'3k_HAP'!$E$12)</f>
        <v>1.8154632981488843</v>
      </c>
      <c r="U133" s="155" t="str">
        <f>IF(U129="-","-",SUM(U125:U127,U129:U132)*'3k_HAP'!$E$12)</f>
        <v>-</v>
      </c>
      <c r="V133" s="155" t="str">
        <f>IF(V129="-","-",SUM(V125:V127,V129:V132)*'3k_HAP'!$E$12)</f>
        <v>-</v>
      </c>
      <c r="W133" s="155" t="str">
        <f>IF(W129="-","-",SUM(W125:W127,W129:W132)*'3k_HAP'!$E$12)</f>
        <v>-</v>
      </c>
      <c r="X133" s="155" t="str">
        <f>IF(X129="-","-",SUM(X125:X127,X129:X132)*'3k_HAP'!$E$12)</f>
        <v>-</v>
      </c>
      <c r="Y133" s="155" t="str">
        <f>IF(Y129="-","-",SUM(Y125:Y127,Y129:Y132)*'3k_HAP'!$E$12)</f>
        <v>-</v>
      </c>
      <c r="Z133" s="155" t="str">
        <f>IF(Z129="-","-",SUM(Z125:Z127,Z129:Z132)*'3k_HAP'!$E$12)</f>
        <v>-</v>
      </c>
      <c r="AA133" s="138"/>
    </row>
    <row r="134" spans="1:27" s="140" customFormat="1" ht="11.25">
      <c r="A134" s="137">
        <v>11</v>
      </c>
      <c r="B134" s="152" t="s">
        <v>225</v>
      </c>
      <c r="C134" s="152" t="str">
        <f>B134&amp;"_"&amp;D134</f>
        <v>Total_Yorkshire</v>
      </c>
      <c r="D134" s="153" t="s">
        <v>86</v>
      </c>
      <c r="E134" s="154"/>
      <c r="F134" s="139"/>
      <c r="G134" s="155">
        <f t="shared" ref="G134:N134" si="22">IF(G129="-","-",SUM(G125:G133))</f>
        <v>112.54014089987002</v>
      </c>
      <c r="H134" s="155">
        <f t="shared" si="22"/>
        <v>112.75186969656357</v>
      </c>
      <c r="I134" s="155">
        <f t="shared" si="22"/>
        <v>113.13459962758513</v>
      </c>
      <c r="J134" s="155">
        <f t="shared" si="22"/>
        <v>113.76978601766574</v>
      </c>
      <c r="K134" s="155">
        <f t="shared" si="22"/>
        <v>115.12266114799615</v>
      </c>
      <c r="L134" s="155">
        <f t="shared" si="22"/>
        <v>116.39299236633154</v>
      </c>
      <c r="M134" s="155">
        <f t="shared" si="22"/>
        <v>119.87039340417597</v>
      </c>
      <c r="N134" s="155">
        <f t="shared" si="22"/>
        <v>120.87001641667436</v>
      </c>
      <c r="O134" s="139"/>
      <c r="P134" s="155">
        <f t="shared" ref="P134:Z134" si="23">IF(P129="-","-",SUM(P125:P133))</f>
        <v>120.87001641667436</v>
      </c>
      <c r="Q134" s="155">
        <f t="shared" si="23"/>
        <v>123.7232284258956</v>
      </c>
      <c r="R134" s="155">
        <f t="shared" si="23"/>
        <v>124.29978943442619</v>
      </c>
      <c r="S134" s="155">
        <f t="shared" si="23"/>
        <v>126.32621340908989</v>
      </c>
      <c r="T134" s="155">
        <f t="shared" si="23"/>
        <v>125.81404933386258</v>
      </c>
      <c r="U134" s="155" t="str">
        <f t="shared" si="23"/>
        <v>-</v>
      </c>
      <c r="V134" s="155" t="str">
        <f t="shared" si="23"/>
        <v>-</v>
      </c>
      <c r="W134" s="155" t="str">
        <f t="shared" si="23"/>
        <v>-</v>
      </c>
      <c r="X134" s="155" t="str">
        <f t="shared" si="23"/>
        <v>-</v>
      </c>
      <c r="Y134" s="155" t="str">
        <f t="shared" si="23"/>
        <v>-</v>
      </c>
      <c r="Z134" s="155" t="str">
        <f t="shared" si="23"/>
        <v>-</v>
      </c>
      <c r="AA134" s="138"/>
    </row>
    <row r="135" spans="1:27" s="140" customFormat="1" ht="11.25">
      <c r="A135" s="137">
        <v>1</v>
      </c>
      <c r="B135" s="87" t="s">
        <v>155</v>
      </c>
      <c r="C135" s="87" t="s">
        <v>131</v>
      </c>
      <c r="D135" s="157" t="s">
        <v>89</v>
      </c>
      <c r="E135" s="136"/>
      <c r="F135" s="139"/>
      <c r="G135" s="88" t="s">
        <v>132</v>
      </c>
      <c r="H135" s="88" t="s">
        <v>132</v>
      </c>
      <c r="I135" s="88" t="s">
        <v>132</v>
      </c>
      <c r="J135" s="88" t="s">
        <v>132</v>
      </c>
      <c r="K135" s="88" t="s">
        <v>132</v>
      </c>
      <c r="L135" s="88" t="s">
        <v>132</v>
      </c>
      <c r="M135" s="88" t="s">
        <v>132</v>
      </c>
      <c r="N135" s="88" t="s">
        <v>132</v>
      </c>
      <c r="O135" s="139"/>
      <c r="P135" s="88" t="s">
        <v>132</v>
      </c>
      <c r="Q135" s="88" t="s">
        <v>132</v>
      </c>
      <c r="R135" s="88" t="s">
        <v>132</v>
      </c>
      <c r="S135" s="88" t="s">
        <v>132</v>
      </c>
      <c r="T135" s="88" t="s">
        <v>132</v>
      </c>
      <c r="U135" s="88" t="s">
        <v>132</v>
      </c>
      <c r="V135" s="88" t="s">
        <v>132</v>
      </c>
      <c r="W135" s="88" t="s">
        <v>132</v>
      </c>
      <c r="X135" s="88" t="s">
        <v>132</v>
      </c>
      <c r="Y135" s="88" t="s">
        <v>132</v>
      </c>
      <c r="Z135" s="88" t="s">
        <v>132</v>
      </c>
      <c r="AA135" s="138"/>
    </row>
    <row r="136" spans="1:27" s="140" customFormat="1" ht="11.25">
      <c r="A136" s="137">
        <v>2</v>
      </c>
      <c r="B136" s="87" t="s">
        <v>155</v>
      </c>
      <c r="C136" s="87" t="s">
        <v>133</v>
      </c>
      <c r="D136" s="157" t="s">
        <v>89</v>
      </c>
      <c r="E136" s="136"/>
      <c r="F136" s="139"/>
      <c r="G136" s="88" t="s">
        <v>132</v>
      </c>
      <c r="H136" s="88" t="s">
        <v>132</v>
      </c>
      <c r="I136" s="88" t="s">
        <v>132</v>
      </c>
      <c r="J136" s="88" t="s">
        <v>132</v>
      </c>
      <c r="K136" s="88" t="s">
        <v>132</v>
      </c>
      <c r="L136" s="88" t="s">
        <v>132</v>
      </c>
      <c r="M136" s="88" t="s">
        <v>132</v>
      </c>
      <c r="N136" s="88" t="s">
        <v>132</v>
      </c>
      <c r="O136" s="139"/>
      <c r="P136" s="88" t="s">
        <v>132</v>
      </c>
      <c r="Q136" s="88" t="s">
        <v>132</v>
      </c>
      <c r="R136" s="88" t="s">
        <v>132</v>
      </c>
      <c r="S136" s="88" t="s">
        <v>132</v>
      </c>
      <c r="T136" s="88" t="s">
        <v>132</v>
      </c>
      <c r="U136" s="88" t="s">
        <v>132</v>
      </c>
      <c r="V136" s="88" t="s">
        <v>132</v>
      </c>
      <c r="W136" s="88" t="s">
        <v>132</v>
      </c>
      <c r="X136" s="88" t="s">
        <v>132</v>
      </c>
      <c r="Y136" s="88" t="s">
        <v>132</v>
      </c>
      <c r="Z136" s="88" t="s">
        <v>132</v>
      </c>
      <c r="AA136" s="138"/>
    </row>
    <row r="137" spans="1:27" s="140" customFormat="1" ht="11.25">
      <c r="A137" s="137">
        <v>3</v>
      </c>
      <c r="B137" s="87" t="s">
        <v>220</v>
      </c>
      <c r="C137" s="87" t="s">
        <v>134</v>
      </c>
      <c r="D137" s="157" t="s">
        <v>89</v>
      </c>
      <c r="E137" s="136"/>
      <c r="F137" s="139"/>
      <c r="G137" s="88">
        <f>IF('3c_PC'!G14="-","-",'3c_PC'!G64)</f>
        <v>6.5567588596821027</v>
      </c>
      <c r="H137" s="88">
        <f>IF('3c_PC'!H14="-","-",'3c_PC'!H64)</f>
        <v>6.5567588596821027</v>
      </c>
      <c r="I137" s="88">
        <f>IF('3c_PC'!I14="-","-",'3c_PC'!I64)</f>
        <v>6.6197359495950758</v>
      </c>
      <c r="J137" s="88">
        <f>IF('3c_PC'!J14="-","-",'3c_PC'!J64)</f>
        <v>6.6197359495950758</v>
      </c>
      <c r="K137" s="88">
        <f>IF('3c_PC'!K14="-","-",'3c_PC'!K64)</f>
        <v>6.6995028867368616</v>
      </c>
      <c r="L137" s="88">
        <f>IF('3c_PC'!L14="-","-",'3c_PC'!L64)</f>
        <v>6.6995028867368616</v>
      </c>
      <c r="M137" s="88">
        <f>IF('3c_PC'!M14="-","-",'3c_PC'!M64)</f>
        <v>7.1131218301273513</v>
      </c>
      <c r="N137" s="88">
        <f>IF('3c_PC'!N14="-","-",'3c_PC'!N64)</f>
        <v>7.1131218301273513</v>
      </c>
      <c r="O137" s="139"/>
      <c r="P137" s="88">
        <f>'3c_PC'!P64</f>
        <v>7.1131218301273513</v>
      </c>
      <c r="Q137" s="88">
        <f>'3c_PC'!Q64</f>
        <v>7.2804579515147188</v>
      </c>
      <c r="R137" s="88">
        <f>'3c_PC'!R64</f>
        <v>7.1935840895118579</v>
      </c>
      <c r="S137" s="88">
        <f>'3c_PC'!S64</f>
        <v>7.3593999937099728</v>
      </c>
      <c r="T137" s="88">
        <f>'3c_PC'!T64</f>
        <v>7.0492243060839304</v>
      </c>
      <c r="U137" s="88" t="str">
        <f>'3c_PC'!U64</f>
        <v>-</v>
      </c>
      <c r="V137" s="88" t="str">
        <f>'3c_PC'!V64</f>
        <v>-</v>
      </c>
      <c r="W137" s="88" t="str">
        <f>'3c_PC'!W64</f>
        <v>-</v>
      </c>
      <c r="X137" s="88" t="str">
        <f>'3c_PC'!X64</f>
        <v>-</v>
      </c>
      <c r="Y137" s="88" t="str">
        <f>'3c_PC'!Y64</f>
        <v>-</v>
      </c>
      <c r="Z137" s="88" t="str">
        <f>'3c_PC'!Z64</f>
        <v>-</v>
      </c>
      <c r="AA137" s="138"/>
    </row>
    <row r="138" spans="1:27" s="140" customFormat="1" ht="11.25">
      <c r="A138" s="137">
        <v>4</v>
      </c>
      <c r="B138" s="87" t="s">
        <v>221</v>
      </c>
      <c r="C138" s="87" t="s">
        <v>135</v>
      </c>
      <c r="D138" s="157" t="s">
        <v>89</v>
      </c>
      <c r="E138" s="136"/>
      <c r="F138" s="139"/>
      <c r="G138" s="88" t="s">
        <v>132</v>
      </c>
      <c r="H138" s="88" t="s">
        <v>132</v>
      </c>
      <c r="I138" s="88" t="s">
        <v>132</v>
      </c>
      <c r="J138" s="88" t="s">
        <v>132</v>
      </c>
      <c r="K138" s="88" t="s">
        <v>132</v>
      </c>
      <c r="L138" s="88" t="s">
        <v>132</v>
      </c>
      <c r="M138" s="88" t="s">
        <v>132</v>
      </c>
      <c r="N138" s="88" t="s">
        <v>132</v>
      </c>
      <c r="O138" s="139"/>
      <c r="P138" s="88" t="s">
        <v>132</v>
      </c>
      <c r="Q138" s="88" t="s">
        <v>132</v>
      </c>
      <c r="R138" s="88" t="s">
        <v>132</v>
      </c>
      <c r="S138" s="88" t="s">
        <v>132</v>
      </c>
      <c r="T138" s="88" t="s">
        <v>132</v>
      </c>
      <c r="U138" s="88" t="s">
        <v>132</v>
      </c>
      <c r="V138" s="88" t="s">
        <v>132</v>
      </c>
      <c r="W138" s="88" t="s">
        <v>132</v>
      </c>
      <c r="X138" s="88" t="s">
        <v>132</v>
      </c>
      <c r="Y138" s="88" t="s">
        <v>132</v>
      </c>
      <c r="Z138" s="88" t="s">
        <v>132</v>
      </c>
      <c r="AA138" s="138"/>
    </row>
    <row r="139" spans="1:27" s="140" customFormat="1" ht="11.25">
      <c r="A139" s="137">
        <v>5</v>
      </c>
      <c r="B139" s="87" t="s">
        <v>168</v>
      </c>
      <c r="C139" s="87" t="s">
        <v>136</v>
      </c>
      <c r="D139" s="157" t="s">
        <v>89</v>
      </c>
      <c r="E139" s="136"/>
      <c r="F139" s="139"/>
      <c r="G139" s="88">
        <f>IF('3f_CPIH'!C$16="-","-",'3g_OC_'!$E$11*('3f_CPIH'!C$16/'3f_CPIH'!$G$16))</f>
        <v>63.482931017612529</v>
      </c>
      <c r="H139" s="88">
        <f>IF('3f_CPIH'!D$16="-","-",'3g_OC_'!$E$11*('3f_CPIH'!D$16/'3f_CPIH'!$G$16))</f>
        <v>63.61002397260274</v>
      </c>
      <c r="I139" s="88">
        <f>IF('3f_CPIH'!E$16="-","-",'3g_OC_'!$E$11*('3f_CPIH'!E$16/'3f_CPIH'!$G$16))</f>
        <v>63.800663405088073</v>
      </c>
      <c r="J139" s="88">
        <f>IF('3f_CPIH'!F$16="-","-",'3g_OC_'!$E$11*('3f_CPIH'!F$16/'3f_CPIH'!$G$16))</f>
        <v>64.181942270058713</v>
      </c>
      <c r="K139" s="88">
        <f>IF('3f_CPIH'!G$16="-","-",'3g_OC_'!$E$11*('3f_CPIH'!G$16/'3f_CPIH'!$G$16))</f>
        <v>64.944500000000005</v>
      </c>
      <c r="L139" s="88">
        <f>IF('3f_CPIH'!H$16="-","-",'3g_OC_'!$E$11*('3f_CPIH'!H$16/'3f_CPIH'!$G$16))</f>
        <v>65.770604207436406</v>
      </c>
      <c r="M139" s="88">
        <f>IF('3f_CPIH'!I$16="-","-",'3g_OC_'!$E$11*('3f_CPIH'!I$16/'3f_CPIH'!$G$16))</f>
        <v>66.723801369863011</v>
      </c>
      <c r="N139" s="88">
        <f>IF('3f_CPIH'!J$16="-","-",'3g_OC_'!$E$11*('3f_CPIH'!J$16/'3f_CPIH'!$G$16))</f>
        <v>67.295719667318991</v>
      </c>
      <c r="O139" s="139"/>
      <c r="P139" s="88">
        <f>IF('3f_CPIH'!L$16="-","-",'3g_OC_'!$E$11*('3f_CPIH'!L$16/'3f_CPIH'!$G$16))</f>
        <v>67.295719667318991</v>
      </c>
      <c r="Q139" s="88">
        <f>IF('3f_CPIH'!M$16="-","-",'3g_OC_'!$E$11*('3f_CPIH'!M$16/'3f_CPIH'!$G$16))</f>
        <v>68.058277397260284</v>
      </c>
      <c r="R139" s="88">
        <f>IF('3f_CPIH'!N$16="-","-",'3g_OC_'!$E$11*('3f_CPIH'!N$16/'3f_CPIH'!$G$16))</f>
        <v>68.566649217221141</v>
      </c>
      <c r="S139" s="88">
        <f>IF('3f_CPIH'!O$16="-","-",'3g_OC_'!$E$11*('3f_CPIH'!O$16/'3f_CPIH'!$G$16))</f>
        <v>68.947928082191794</v>
      </c>
      <c r="T139" s="88">
        <f>IF('3f_CPIH'!P$16="-","-",'3g_OC_'!$E$11*('3f_CPIH'!P$16/'3f_CPIH'!$G$16))</f>
        <v>69.138567514677106</v>
      </c>
      <c r="U139" s="88" t="str">
        <f>IF('3f_CPIH'!Q$16="-","-",'3g_OC_'!$E$11*('3f_CPIH'!Q$16/'3f_CPIH'!$G$16))</f>
        <v>-</v>
      </c>
      <c r="V139" s="88" t="str">
        <f>IF('3f_CPIH'!R$16="-","-",'3g_OC_'!$E$11*('3f_CPIH'!R$16/'3f_CPIH'!$G$16))</f>
        <v>-</v>
      </c>
      <c r="W139" s="88" t="str">
        <f>IF('3f_CPIH'!S$16="-","-",'3g_OC_'!$E$11*('3f_CPIH'!S$16/'3f_CPIH'!$G$16))</f>
        <v>-</v>
      </c>
      <c r="X139" s="88" t="str">
        <f>IF('3f_CPIH'!T$16="-","-",'3g_OC_'!$E$11*('3f_CPIH'!T$16/'3f_CPIH'!$G$16))</f>
        <v>-</v>
      </c>
      <c r="Y139" s="88" t="str">
        <f>IF('3f_CPIH'!U$16="-","-",'3g_OC_'!$E$11*('3f_CPIH'!U$16/'3f_CPIH'!$G$16))</f>
        <v>-</v>
      </c>
      <c r="Z139" s="88" t="str">
        <f>IF('3f_CPIH'!V$16="-","-",'3g_OC_'!$E$11*('3f_CPIH'!V$16/'3f_CPIH'!$G$16))</f>
        <v>-</v>
      </c>
      <c r="AA139" s="138"/>
    </row>
    <row r="140" spans="1:27" s="140" customFormat="1" ht="11.25">
      <c r="A140" s="137">
        <v>6</v>
      </c>
      <c r="B140" s="87" t="s">
        <v>168</v>
      </c>
      <c r="C140" s="87" t="s">
        <v>137</v>
      </c>
      <c r="D140" s="157" t="s">
        <v>89</v>
      </c>
      <c r="E140" s="136"/>
      <c r="F140" s="139"/>
      <c r="G140" s="88" t="s">
        <v>132</v>
      </c>
      <c r="H140" s="88" t="s">
        <v>132</v>
      </c>
      <c r="I140" s="88" t="s">
        <v>132</v>
      </c>
      <c r="J140" s="88" t="s">
        <v>132</v>
      </c>
      <c r="K140" s="88">
        <f>IF('3h_SMNCC'!F$38="-","-",'3h_SMNCC'!F$38)</f>
        <v>0</v>
      </c>
      <c r="L140" s="88">
        <f>IF('3h_SMNCC'!G$38="-","-",'3h_SMNCC'!G$38)</f>
        <v>-0.1023945869506754</v>
      </c>
      <c r="M140" s="88">
        <f>IF('3h_SMNCC'!H$38="-","-",'3h_SMNCC'!H$38)</f>
        <v>1.310776222511721</v>
      </c>
      <c r="N140" s="88">
        <f>IF('3h_SMNCC'!I$38="-","-",'3h_SMNCC'!I$38)</f>
        <v>1.356066529023727</v>
      </c>
      <c r="O140" s="139"/>
      <c r="P140" s="88">
        <f>IF('3h_SMNCC'!K$38="-","-",'3h_SMNCC'!K$38)</f>
        <v>1.356066529023727</v>
      </c>
      <c r="Q140" s="88">
        <f>IF('3h_SMNCC'!L$38="-","-",'3h_SMNCC'!L$38)</f>
        <v>2.7190896886881828</v>
      </c>
      <c r="R140" s="88">
        <f>IF('3h_SMNCC'!M$38="-","-",'3h_SMNCC'!M$38)</f>
        <v>2.5445731212335492</v>
      </c>
      <c r="S140" s="88">
        <f>IF('3h_SMNCC'!N$38="-","-",'3h_SMNCC'!N$38)</f>
        <v>3.7238675166956514</v>
      </c>
      <c r="T140" s="88">
        <f>IF('3h_SMNCC'!O$38="-","-",'3h_SMNCC'!O$38)</f>
        <v>3.2317970151566944</v>
      </c>
      <c r="U140" s="88" t="str">
        <f>IF('3h_SMNCC'!P$38="-","-",'3h_SMNCC'!P$38)</f>
        <v>-</v>
      </c>
      <c r="V140" s="88" t="str">
        <f>IF('3h_SMNCC'!Q$38="-","-",'3h_SMNCC'!Q$38)</f>
        <v>-</v>
      </c>
      <c r="W140" s="88" t="str">
        <f>IF('3h_SMNCC'!R$38="-","-",'3h_SMNCC'!R$38)</f>
        <v>-</v>
      </c>
      <c r="X140" s="88" t="str">
        <f>IF('3h_SMNCC'!S$38="-","-",'3h_SMNCC'!S$38)</f>
        <v>-</v>
      </c>
      <c r="Y140" s="88" t="str">
        <f>IF('3h_SMNCC'!T$38="-","-",'3h_SMNCC'!T$38)</f>
        <v>-</v>
      </c>
      <c r="Z140" s="88" t="str">
        <f>IF('3h_SMNCC'!U$38="-","-",'3h_SMNCC'!U$38)</f>
        <v>-</v>
      </c>
      <c r="AA140" s="138"/>
    </row>
    <row r="141" spans="1:27" s="140" customFormat="1" ht="11.25">
      <c r="A141" s="137">
        <v>7</v>
      </c>
      <c r="B141" s="87" t="s">
        <v>168</v>
      </c>
      <c r="C141" s="87" t="s">
        <v>124</v>
      </c>
      <c r="D141" s="157" t="s">
        <v>89</v>
      </c>
      <c r="E141" s="136"/>
      <c r="F141" s="139"/>
      <c r="G141" s="88">
        <f>IF('3f_CPIH'!C$16="-","-",'3i_PPM'!$G$11*('3f_CPIH'!C$16/'3f_CPIH'!$G$16))</f>
        <v>38.769117710371823</v>
      </c>
      <c r="H141" s="88">
        <f>IF('3f_CPIH'!D$16="-","-",'3i_PPM'!$G$11*('3f_CPIH'!D$16/'3f_CPIH'!$G$16))</f>
        <v>38.846733561643838</v>
      </c>
      <c r="I141" s="88">
        <f>IF('3f_CPIH'!E$16="-","-",'3i_PPM'!$G$11*('3f_CPIH'!E$16/'3f_CPIH'!$G$16))</f>
        <v>38.963157338551866</v>
      </c>
      <c r="J141" s="88">
        <f>IF('3f_CPIH'!F$16="-","-",'3i_PPM'!$G$11*('3f_CPIH'!F$16/'3f_CPIH'!$G$16))</f>
        <v>39.19600489236791</v>
      </c>
      <c r="K141" s="88">
        <f>IF('3f_CPIH'!G$16="-","-",'3i_PPM'!$G$11*('3f_CPIH'!G$16/'3f_CPIH'!$G$16))</f>
        <v>39.661700000000003</v>
      </c>
      <c r="L141" s="88">
        <f>IF('3f_CPIH'!H$16="-","-",'3i_PPM'!$G$11*('3f_CPIH'!H$16/'3f_CPIH'!$G$16))</f>
        <v>40.166203033268111</v>
      </c>
      <c r="M141" s="88">
        <f>IF('3f_CPIH'!I$16="-","-",'3i_PPM'!$G$11*('3f_CPIH'!I$16/'3f_CPIH'!$G$16))</f>
        <v>40.748321917808219</v>
      </c>
      <c r="N141" s="88">
        <f>IF('3f_CPIH'!J$16="-","-",'3i_PPM'!$G$11*('3f_CPIH'!J$16/'3f_CPIH'!$G$16))</f>
        <v>41.097593248532299</v>
      </c>
      <c r="O141" s="139"/>
      <c r="P141" s="88">
        <f>IF('3f_CPIH'!L$16="-","-",'3i_PPM'!$G$11*('3f_CPIH'!L$16/'3f_CPIH'!$G$16))</f>
        <v>41.097593248532299</v>
      </c>
      <c r="Q141" s="88">
        <f>IF('3f_CPIH'!M$16="-","-",'3i_PPM'!$G$11*('3f_CPIH'!M$16/'3f_CPIH'!$G$16))</f>
        <v>41.563288356164385</v>
      </c>
      <c r="R141" s="88">
        <f>IF('3f_CPIH'!N$16="-","-",'3i_PPM'!$G$11*('3f_CPIH'!N$16/'3f_CPIH'!$G$16))</f>
        <v>41.87375176125245</v>
      </c>
      <c r="S141" s="88">
        <f>IF('3f_CPIH'!O$16="-","-",'3i_PPM'!$G$11*('3f_CPIH'!O$16/'3f_CPIH'!$G$16))</f>
        <v>42.1065993150685</v>
      </c>
      <c r="T141" s="88">
        <f>IF('3f_CPIH'!P$16="-","-",'3i_PPM'!$G$11*('3f_CPIH'!P$16/'3f_CPIH'!$G$16))</f>
        <v>42.223023091976515</v>
      </c>
      <c r="U141" s="88" t="str">
        <f>IF('3f_CPIH'!Q$16="-","-",'3i_PPM'!$G$11*('3f_CPIH'!Q$16/'3f_CPIH'!$G$16))</f>
        <v>-</v>
      </c>
      <c r="V141" s="88" t="str">
        <f>IF('3f_CPIH'!R$16="-","-",'3i_PPM'!$G$11*('3f_CPIH'!R$16/'3f_CPIH'!$G$16))</f>
        <v>-</v>
      </c>
      <c r="W141" s="88" t="str">
        <f>IF('3f_CPIH'!S$16="-","-",'3i_PPM'!$G$11*('3f_CPIH'!S$16/'3f_CPIH'!$G$16))</f>
        <v>-</v>
      </c>
      <c r="X141" s="88" t="str">
        <f>IF('3f_CPIH'!T$16="-","-",'3i_PPM'!$G$11*('3f_CPIH'!T$16/'3f_CPIH'!$G$16))</f>
        <v>-</v>
      </c>
      <c r="Y141" s="88" t="str">
        <f>IF('3f_CPIH'!U$16="-","-",'3i_PPM'!$G$11*('3f_CPIH'!U$16/'3f_CPIH'!$G$16))</f>
        <v>-</v>
      </c>
      <c r="Z141" s="88" t="str">
        <f>IF('3f_CPIH'!V$16="-","-",'3i_PPM'!$G$11*('3f_CPIH'!V$16/'3f_CPIH'!$G$16))</f>
        <v>-</v>
      </c>
      <c r="AA141" s="138"/>
    </row>
    <row r="142" spans="1:27" s="140" customFormat="1" ht="11.25">
      <c r="A142" s="137">
        <v>9</v>
      </c>
      <c r="B142" s="87" t="s">
        <v>138</v>
      </c>
      <c r="C142" s="87" t="s">
        <v>222</v>
      </c>
      <c r="D142" s="150" t="s">
        <v>89</v>
      </c>
      <c r="E142" s="136"/>
      <c r="F142" s="139"/>
      <c r="G142" s="88">
        <f>IF(G137="-","-",SUM(G135:G141)*'3j_EBIT'!$E$11)</f>
        <v>2.1074089853579236</v>
      </c>
      <c r="H142" s="88">
        <f>IF(H137="-","-",SUM(H135:H141)*'3j_EBIT'!$E$11)</f>
        <v>2.1113737855176109</v>
      </c>
      <c r="I142" s="88">
        <f>IF(I137="-","-",SUM(I135:I141)*'3j_EBIT'!$E$11)</f>
        <v>2.1185407260345759</v>
      </c>
      <c r="J142" s="88">
        <f>IF(J137="-","-",SUM(J135:J141)*'3j_EBIT'!$E$11)</f>
        <v>2.1304351265136363</v>
      </c>
      <c r="K142" s="88">
        <f>IF(K137="-","-",SUM(K135:K141)*'3j_EBIT'!$E$11)</f>
        <v>2.1557688535103194</v>
      </c>
      <c r="L142" s="88">
        <f>IF(L137="-","-",SUM(L135:L141)*'3j_EBIT'!$E$11)</f>
        <v>2.179556876188224</v>
      </c>
      <c r="M142" s="88">
        <f>IF(M137="-","-",SUM(M135:M141)*'3j_EBIT'!$E$11)</f>
        <v>2.24467414131913</v>
      </c>
      <c r="N142" s="88">
        <f>IF(N137="-","-",SUM(N135:N141)*'3j_EBIT'!$E$11)</f>
        <v>2.2633929246942457</v>
      </c>
      <c r="O142" s="139"/>
      <c r="P142" s="88">
        <f>IF(P137="-","-",SUM(P135:P141)*'3j_EBIT'!$E$11)</f>
        <v>2.2633929246942457</v>
      </c>
      <c r="Q142" s="88">
        <f>IF(Q137="-","-",SUM(Q135:Q141)*'3j_EBIT'!$E$11)</f>
        <v>2.3168217242077791</v>
      </c>
      <c r="R142" s="88">
        <f>IF(R137="-","-",SUM(R135:R141)*'3j_EBIT'!$E$11)</f>
        <v>2.3276183150087935</v>
      </c>
      <c r="S142" s="88">
        <f>IF(S137="-","-",SUM(S135:S141)*'3j_EBIT'!$E$11)</f>
        <v>2.3655648117716734</v>
      </c>
      <c r="T142" s="88">
        <f>IF(T137="-","-",SUM(T135:T141)*'3j_EBIT'!$E$11)</f>
        <v>2.3559741078194558</v>
      </c>
      <c r="U142" s="88" t="str">
        <f>IF(U137="-","-",SUM(U135:U141)*'3j_EBIT'!$E$11)</f>
        <v>-</v>
      </c>
      <c r="V142" s="88" t="str">
        <f>IF(V137="-","-",SUM(V135:V141)*'3j_EBIT'!$E$11)</f>
        <v>-</v>
      </c>
      <c r="W142" s="88" t="str">
        <f>IF(W137="-","-",SUM(W135:W141)*'3j_EBIT'!$E$11)</f>
        <v>-</v>
      </c>
      <c r="X142" s="88" t="str">
        <f>IF(X137="-","-",SUM(X135:X141)*'3j_EBIT'!$E$11)</f>
        <v>-</v>
      </c>
      <c r="Y142" s="88" t="str">
        <f>IF(Y137="-","-",SUM(Y135:Y141)*'3j_EBIT'!$E$11)</f>
        <v>-</v>
      </c>
      <c r="Z142" s="88" t="str">
        <f>IF(Z137="-","-",SUM(Z135:Z141)*'3j_EBIT'!$E$11)</f>
        <v>-</v>
      </c>
      <c r="AA142" s="138"/>
    </row>
    <row r="143" spans="1:27" s="140" customFormat="1" ht="11.25">
      <c r="A143" s="137">
        <v>10</v>
      </c>
      <c r="B143" s="87" t="s">
        <v>223</v>
      </c>
      <c r="C143" s="161" t="s">
        <v>224</v>
      </c>
      <c r="D143" s="150" t="s">
        <v>89</v>
      </c>
      <c r="E143" s="136"/>
      <c r="F143" s="139"/>
      <c r="G143" s="88">
        <f>IF(G139="-","-",SUM(G135:G137,G139:G142)*'3k_HAP'!$E$12)</f>
        <v>1.6239243268456498</v>
      </c>
      <c r="H143" s="88">
        <f>IF(H139="-","-",SUM(H135:H137,H139:H142)*'3k_HAP'!$E$12)</f>
        <v>1.6269795171172732</v>
      </c>
      <c r="I143" s="88">
        <f>IF(I139="-","-",SUM(I135:I137,I139:I142)*'3k_HAP'!$E$12)</f>
        <v>1.6325022083155263</v>
      </c>
      <c r="J143" s="88">
        <f>IF(J139="-","-",SUM(J135:J137,J139:J142)*'3k_HAP'!$E$12)</f>
        <v>1.6416677791303957</v>
      </c>
      <c r="K143" s="88">
        <f>IF(K139="-","-",SUM(K135:K137,K139:K142)*'3k_HAP'!$E$12)</f>
        <v>1.6611894077489591</v>
      </c>
      <c r="L143" s="88">
        <f>IF(L139="-","-",SUM(L135:L137,L139:L142)*'3k_HAP'!$E$12)</f>
        <v>1.6795199496525963</v>
      </c>
      <c r="M143" s="88">
        <f>IF(M139="-","-",SUM(M135:M137,M139:M142)*'3k_HAP'!$E$12)</f>
        <v>1.7296979225465365</v>
      </c>
      <c r="N143" s="88">
        <f>IF(N139="-","-",SUM(N135:N137,N139:N142)*'3k_HAP'!$E$12)</f>
        <v>1.7441222169777579</v>
      </c>
      <c r="O143" s="139"/>
      <c r="P143" s="88">
        <f>IF(P139="-","-",SUM(P135:P137,P139:P142)*'3k_HAP'!$E$12)</f>
        <v>1.7441222169777579</v>
      </c>
      <c r="Q143" s="88">
        <f>IF(Q139="-","-",SUM(Q135:Q137,Q139:Q142)*'3k_HAP'!$E$12)</f>
        <v>1.7852933080602276</v>
      </c>
      <c r="R143" s="88">
        <f>IF(R139="-","-",SUM(R135:R137,R139:R142)*'3k_HAP'!$E$12)</f>
        <v>1.7936129301983992</v>
      </c>
      <c r="S143" s="88">
        <f>IF(S139="-","-",SUM(S135:S137,S139:S142)*'3k_HAP'!$E$12)</f>
        <v>1.8228536896522858</v>
      </c>
      <c r="T143" s="88">
        <f>IF(T139="-","-",SUM(T135:T137,T139:T142)*'3k_HAP'!$E$12)</f>
        <v>1.8154632981488843</v>
      </c>
      <c r="U143" s="88" t="str">
        <f>IF(U139="-","-",SUM(U135:U137,U139:U142)*'3k_HAP'!$E$12)</f>
        <v>-</v>
      </c>
      <c r="V143" s="88" t="str">
        <f>IF(V139="-","-",SUM(V135:V137,V139:V142)*'3k_HAP'!$E$12)</f>
        <v>-</v>
      </c>
      <c r="W143" s="88" t="str">
        <f>IF(W139="-","-",SUM(W135:W137,W139:W142)*'3k_HAP'!$E$12)</f>
        <v>-</v>
      </c>
      <c r="X143" s="88" t="str">
        <f>IF(X139="-","-",SUM(X135:X137,X139:X142)*'3k_HAP'!$E$12)</f>
        <v>-</v>
      </c>
      <c r="Y143" s="88" t="str">
        <f>IF(Y139="-","-",SUM(Y135:Y137,Y139:Y142)*'3k_HAP'!$E$12)</f>
        <v>-</v>
      </c>
      <c r="Z143" s="88" t="str">
        <f>IF(Z139="-","-",SUM(Z135:Z137,Z139:Z142)*'3k_HAP'!$E$12)</f>
        <v>-</v>
      </c>
      <c r="AA143" s="138"/>
    </row>
    <row r="144" spans="1:27" s="140" customFormat="1" ht="11.25">
      <c r="A144" s="137">
        <v>11</v>
      </c>
      <c r="B144" s="87" t="s">
        <v>225</v>
      </c>
      <c r="C144" s="162" t="str">
        <f>B144&amp;"_"&amp;D144</f>
        <v>Total_Southern Scotland</v>
      </c>
      <c r="D144" s="150" t="s">
        <v>89</v>
      </c>
      <c r="E144" s="136"/>
      <c r="F144" s="139"/>
      <c r="G144" s="88">
        <f t="shared" ref="G144:N144" si="24">IF(G139="-","-",SUM(G135:G143))</f>
        <v>112.54014089987002</v>
      </c>
      <c r="H144" s="88">
        <f t="shared" si="24"/>
        <v>112.75186969656357</v>
      </c>
      <c r="I144" s="88">
        <f t="shared" si="24"/>
        <v>113.13459962758513</v>
      </c>
      <c r="J144" s="88">
        <f t="shared" si="24"/>
        <v>113.76978601766574</v>
      </c>
      <c r="K144" s="88">
        <f t="shared" si="24"/>
        <v>115.12266114799615</v>
      </c>
      <c r="L144" s="88">
        <f t="shared" si="24"/>
        <v>116.39299236633154</v>
      </c>
      <c r="M144" s="88">
        <f t="shared" si="24"/>
        <v>119.87039340417597</v>
      </c>
      <c r="N144" s="88">
        <f t="shared" si="24"/>
        <v>120.87001641667436</v>
      </c>
      <c r="O144" s="139"/>
      <c r="P144" s="88">
        <f t="shared" ref="P144:Z144" si="25">IF(P139="-","-",SUM(P135:P143))</f>
        <v>120.87001641667436</v>
      </c>
      <c r="Q144" s="88">
        <f t="shared" si="25"/>
        <v>123.7232284258956</v>
      </c>
      <c r="R144" s="88">
        <f t="shared" si="25"/>
        <v>124.29978943442619</v>
      </c>
      <c r="S144" s="88">
        <f t="shared" si="25"/>
        <v>126.32621340908989</v>
      </c>
      <c r="T144" s="88">
        <f t="shared" si="25"/>
        <v>125.81404933386258</v>
      </c>
      <c r="U144" s="88" t="str">
        <f t="shared" si="25"/>
        <v>-</v>
      </c>
      <c r="V144" s="88" t="str">
        <f t="shared" si="25"/>
        <v>-</v>
      </c>
      <c r="W144" s="88" t="str">
        <f t="shared" si="25"/>
        <v>-</v>
      </c>
      <c r="X144" s="88" t="str">
        <f t="shared" si="25"/>
        <v>-</v>
      </c>
      <c r="Y144" s="88" t="str">
        <f t="shared" si="25"/>
        <v>-</v>
      </c>
      <c r="Z144" s="88" t="str">
        <f t="shared" si="25"/>
        <v>-</v>
      </c>
      <c r="AA144" s="138"/>
    </row>
    <row r="145" spans="1:27" s="140" customFormat="1" ht="11.25">
      <c r="A145" s="137">
        <v>1</v>
      </c>
      <c r="B145" s="152" t="s">
        <v>155</v>
      </c>
      <c r="C145" s="163" t="s">
        <v>131</v>
      </c>
      <c r="D145" s="153" t="s">
        <v>87</v>
      </c>
      <c r="E145" s="154"/>
      <c r="F145" s="139"/>
      <c r="G145" s="155" t="s">
        <v>132</v>
      </c>
      <c r="H145" s="155" t="s">
        <v>132</v>
      </c>
      <c r="I145" s="155" t="s">
        <v>132</v>
      </c>
      <c r="J145" s="155" t="s">
        <v>132</v>
      </c>
      <c r="K145" s="155" t="s">
        <v>132</v>
      </c>
      <c r="L145" s="155" t="s">
        <v>132</v>
      </c>
      <c r="M145" s="155" t="s">
        <v>132</v>
      </c>
      <c r="N145" s="155" t="s">
        <v>132</v>
      </c>
      <c r="O145" s="139"/>
      <c r="P145" s="155" t="s">
        <v>132</v>
      </c>
      <c r="Q145" s="155" t="s">
        <v>132</v>
      </c>
      <c r="R145" s="155" t="s">
        <v>132</v>
      </c>
      <c r="S145" s="155" t="s">
        <v>132</v>
      </c>
      <c r="T145" s="155" t="s">
        <v>132</v>
      </c>
      <c r="U145" s="155" t="s">
        <v>132</v>
      </c>
      <c r="V145" s="155" t="s">
        <v>132</v>
      </c>
      <c r="W145" s="155" t="s">
        <v>132</v>
      </c>
      <c r="X145" s="155" t="s">
        <v>132</v>
      </c>
      <c r="Y145" s="155" t="s">
        <v>132</v>
      </c>
      <c r="Z145" s="155" t="s">
        <v>132</v>
      </c>
      <c r="AA145" s="138"/>
    </row>
    <row r="146" spans="1:27" s="140" customFormat="1" ht="11.25">
      <c r="A146" s="137">
        <v>2</v>
      </c>
      <c r="B146" s="152" t="s">
        <v>155</v>
      </c>
      <c r="C146" s="163" t="s">
        <v>133</v>
      </c>
      <c r="D146" s="153" t="s">
        <v>87</v>
      </c>
      <c r="E146" s="154"/>
      <c r="F146" s="139"/>
      <c r="G146" s="155" t="s">
        <v>132</v>
      </c>
      <c r="H146" s="155" t="s">
        <v>132</v>
      </c>
      <c r="I146" s="155" t="s">
        <v>132</v>
      </c>
      <c r="J146" s="155" t="s">
        <v>132</v>
      </c>
      <c r="K146" s="155" t="s">
        <v>132</v>
      </c>
      <c r="L146" s="155" t="s">
        <v>132</v>
      </c>
      <c r="M146" s="155" t="s">
        <v>132</v>
      </c>
      <c r="N146" s="155" t="s">
        <v>132</v>
      </c>
      <c r="O146" s="139"/>
      <c r="P146" s="155" t="s">
        <v>132</v>
      </c>
      <c r="Q146" s="155" t="s">
        <v>132</v>
      </c>
      <c r="R146" s="155" t="s">
        <v>132</v>
      </c>
      <c r="S146" s="155" t="s">
        <v>132</v>
      </c>
      <c r="T146" s="155" t="s">
        <v>132</v>
      </c>
      <c r="U146" s="155" t="s">
        <v>132</v>
      </c>
      <c r="V146" s="155" t="s">
        <v>132</v>
      </c>
      <c r="W146" s="155" t="s">
        <v>132</v>
      </c>
      <c r="X146" s="155" t="s">
        <v>132</v>
      </c>
      <c r="Y146" s="155" t="s">
        <v>132</v>
      </c>
      <c r="Z146" s="155" t="s">
        <v>132</v>
      </c>
      <c r="AA146" s="138"/>
    </row>
    <row r="147" spans="1:27" s="140" customFormat="1" ht="11.25">
      <c r="A147" s="137">
        <v>3</v>
      </c>
      <c r="B147" s="152" t="s">
        <v>220</v>
      </c>
      <c r="C147" s="163" t="s">
        <v>134</v>
      </c>
      <c r="D147" s="158" t="s">
        <v>87</v>
      </c>
      <c r="E147" s="154"/>
      <c r="F147" s="139"/>
      <c r="G147" s="155">
        <f>IF('3c_PC'!G14="-","-",'3c_PC'!G64)</f>
        <v>6.5567588596821027</v>
      </c>
      <c r="H147" s="155">
        <f>IF('3c_PC'!H14="-","-",'3c_PC'!H64)</f>
        <v>6.5567588596821027</v>
      </c>
      <c r="I147" s="155">
        <f>IF('3c_PC'!I14="-","-",'3c_PC'!I64)</f>
        <v>6.6197359495950758</v>
      </c>
      <c r="J147" s="155">
        <f>IF('3c_PC'!J14="-","-",'3c_PC'!J64)</f>
        <v>6.6197359495950758</v>
      </c>
      <c r="K147" s="155">
        <f>IF('3c_PC'!K14="-","-",'3c_PC'!K64)</f>
        <v>6.6995028867368616</v>
      </c>
      <c r="L147" s="155">
        <f>IF('3c_PC'!L14="-","-",'3c_PC'!L64)</f>
        <v>6.6995028867368616</v>
      </c>
      <c r="M147" s="155">
        <f>IF('3c_PC'!M14="-","-",'3c_PC'!M64)</f>
        <v>7.1131218301273513</v>
      </c>
      <c r="N147" s="155">
        <f>IF('3c_PC'!N14="-","-",'3c_PC'!N64)</f>
        <v>7.1131218301273513</v>
      </c>
      <c r="O147" s="139"/>
      <c r="P147" s="155">
        <f>'3c_PC'!P64</f>
        <v>7.1131218301273513</v>
      </c>
      <c r="Q147" s="155">
        <f>'3c_PC'!Q64</f>
        <v>7.2804579515147188</v>
      </c>
      <c r="R147" s="155">
        <f>'3c_PC'!R64</f>
        <v>7.1935840895118579</v>
      </c>
      <c r="S147" s="155">
        <f>'3c_PC'!S64</f>
        <v>7.3593999937099728</v>
      </c>
      <c r="T147" s="155">
        <f>'3c_PC'!T64</f>
        <v>7.0492243060839304</v>
      </c>
      <c r="U147" s="155" t="str">
        <f>'3c_PC'!U64</f>
        <v>-</v>
      </c>
      <c r="V147" s="155" t="str">
        <f>'3c_PC'!V64</f>
        <v>-</v>
      </c>
      <c r="W147" s="155" t="str">
        <f>'3c_PC'!W64</f>
        <v>-</v>
      </c>
      <c r="X147" s="155" t="str">
        <f>'3c_PC'!X64</f>
        <v>-</v>
      </c>
      <c r="Y147" s="155" t="str">
        <f>'3c_PC'!Y64</f>
        <v>-</v>
      </c>
      <c r="Z147" s="155" t="str">
        <f>'3c_PC'!Z64</f>
        <v>-</v>
      </c>
      <c r="AA147" s="138"/>
    </row>
    <row r="148" spans="1:27" s="140" customFormat="1" ht="11.25">
      <c r="A148" s="137">
        <v>4</v>
      </c>
      <c r="B148" s="152" t="s">
        <v>221</v>
      </c>
      <c r="C148" s="163" t="s">
        <v>135</v>
      </c>
      <c r="D148" s="158" t="s">
        <v>87</v>
      </c>
      <c r="E148" s="154"/>
      <c r="F148" s="139"/>
      <c r="G148" s="155" t="s">
        <v>132</v>
      </c>
      <c r="H148" s="155" t="s">
        <v>132</v>
      </c>
      <c r="I148" s="155" t="s">
        <v>132</v>
      </c>
      <c r="J148" s="155" t="s">
        <v>132</v>
      </c>
      <c r="K148" s="155" t="s">
        <v>132</v>
      </c>
      <c r="L148" s="155" t="s">
        <v>132</v>
      </c>
      <c r="M148" s="155" t="s">
        <v>132</v>
      </c>
      <c r="N148" s="155" t="s">
        <v>132</v>
      </c>
      <c r="O148" s="139"/>
      <c r="P148" s="155" t="s">
        <v>132</v>
      </c>
      <c r="Q148" s="155" t="s">
        <v>132</v>
      </c>
      <c r="R148" s="155" t="s">
        <v>132</v>
      </c>
      <c r="S148" s="155" t="s">
        <v>132</v>
      </c>
      <c r="T148" s="155" t="s">
        <v>132</v>
      </c>
      <c r="U148" s="155" t="s">
        <v>132</v>
      </c>
      <c r="V148" s="155" t="s">
        <v>132</v>
      </c>
      <c r="W148" s="155" t="s">
        <v>132</v>
      </c>
      <c r="X148" s="155" t="s">
        <v>132</v>
      </c>
      <c r="Y148" s="155" t="s">
        <v>132</v>
      </c>
      <c r="Z148" s="155" t="s">
        <v>132</v>
      </c>
      <c r="AA148" s="138"/>
    </row>
    <row r="149" spans="1:27" s="140" customFormat="1" ht="11.25">
      <c r="A149" s="137">
        <v>5</v>
      </c>
      <c r="B149" s="152" t="s">
        <v>168</v>
      </c>
      <c r="C149" s="163" t="s">
        <v>136</v>
      </c>
      <c r="D149" s="158" t="s">
        <v>87</v>
      </c>
      <c r="E149" s="154"/>
      <c r="F149" s="139"/>
      <c r="G149" s="155">
        <f>IF('3f_CPIH'!C$16="-","-",'3g_OC_'!$E$11*('3f_CPIH'!C$16/'3f_CPIH'!$G$16))</f>
        <v>63.482931017612529</v>
      </c>
      <c r="H149" s="155">
        <f>IF('3f_CPIH'!D$16="-","-",'3g_OC_'!$E$11*('3f_CPIH'!D$16/'3f_CPIH'!$G$16))</f>
        <v>63.61002397260274</v>
      </c>
      <c r="I149" s="155">
        <f>IF('3f_CPIH'!E$16="-","-",'3g_OC_'!$E$11*('3f_CPIH'!E$16/'3f_CPIH'!$G$16))</f>
        <v>63.800663405088073</v>
      </c>
      <c r="J149" s="155">
        <f>IF('3f_CPIH'!F$16="-","-",'3g_OC_'!$E$11*('3f_CPIH'!F$16/'3f_CPIH'!$G$16))</f>
        <v>64.181942270058713</v>
      </c>
      <c r="K149" s="155">
        <f>IF('3f_CPIH'!G$16="-","-",'3g_OC_'!$E$11*('3f_CPIH'!G$16/'3f_CPIH'!$G$16))</f>
        <v>64.944500000000005</v>
      </c>
      <c r="L149" s="155">
        <f>IF('3f_CPIH'!H$16="-","-",'3g_OC_'!$E$11*('3f_CPIH'!H$16/'3f_CPIH'!$G$16))</f>
        <v>65.770604207436406</v>
      </c>
      <c r="M149" s="155">
        <f>IF('3f_CPIH'!I$16="-","-",'3g_OC_'!$E$11*('3f_CPIH'!I$16/'3f_CPIH'!$G$16))</f>
        <v>66.723801369863011</v>
      </c>
      <c r="N149" s="155">
        <f>IF('3f_CPIH'!J$16="-","-",'3g_OC_'!$E$11*('3f_CPIH'!J$16/'3f_CPIH'!$G$16))</f>
        <v>67.295719667318991</v>
      </c>
      <c r="O149" s="139"/>
      <c r="P149" s="155">
        <f>IF('3f_CPIH'!L$16="-","-",'3g_OC_'!$E$11*('3f_CPIH'!L$16/'3f_CPIH'!$G$16))</f>
        <v>67.295719667318991</v>
      </c>
      <c r="Q149" s="155">
        <f>IF('3f_CPIH'!M$16="-","-",'3g_OC_'!$E$11*('3f_CPIH'!M$16/'3f_CPIH'!$G$16))</f>
        <v>68.058277397260284</v>
      </c>
      <c r="R149" s="155">
        <f>IF('3f_CPIH'!N$16="-","-",'3g_OC_'!$E$11*('3f_CPIH'!N$16/'3f_CPIH'!$G$16))</f>
        <v>68.566649217221141</v>
      </c>
      <c r="S149" s="155">
        <f>IF('3f_CPIH'!O$16="-","-",'3g_OC_'!$E$11*('3f_CPIH'!O$16/'3f_CPIH'!$G$16))</f>
        <v>68.947928082191794</v>
      </c>
      <c r="T149" s="155">
        <f>IF('3f_CPIH'!P$16="-","-",'3g_OC_'!$E$11*('3f_CPIH'!P$16/'3f_CPIH'!$G$16))</f>
        <v>69.138567514677106</v>
      </c>
      <c r="U149" s="155" t="str">
        <f>IF('3f_CPIH'!Q$16="-","-",'3g_OC_'!$E$11*('3f_CPIH'!Q$16/'3f_CPIH'!$G$16))</f>
        <v>-</v>
      </c>
      <c r="V149" s="155" t="str">
        <f>IF('3f_CPIH'!R$16="-","-",'3g_OC_'!$E$11*('3f_CPIH'!R$16/'3f_CPIH'!$G$16))</f>
        <v>-</v>
      </c>
      <c r="W149" s="155" t="str">
        <f>IF('3f_CPIH'!S$16="-","-",'3g_OC_'!$E$11*('3f_CPIH'!S$16/'3f_CPIH'!$G$16))</f>
        <v>-</v>
      </c>
      <c r="X149" s="155" t="str">
        <f>IF('3f_CPIH'!T$16="-","-",'3g_OC_'!$E$11*('3f_CPIH'!T$16/'3f_CPIH'!$G$16))</f>
        <v>-</v>
      </c>
      <c r="Y149" s="155" t="str">
        <f>IF('3f_CPIH'!U$16="-","-",'3g_OC_'!$E$11*('3f_CPIH'!U$16/'3f_CPIH'!$G$16))</f>
        <v>-</v>
      </c>
      <c r="Z149" s="155" t="str">
        <f>IF('3f_CPIH'!V$16="-","-",'3g_OC_'!$E$11*('3f_CPIH'!V$16/'3f_CPIH'!$G$16))</f>
        <v>-</v>
      </c>
      <c r="AA149" s="138"/>
    </row>
    <row r="150" spans="1:27" s="140" customFormat="1" ht="11.25">
      <c r="A150" s="137">
        <v>6</v>
      </c>
      <c r="B150" s="152" t="s">
        <v>168</v>
      </c>
      <c r="C150" s="163" t="s">
        <v>137</v>
      </c>
      <c r="D150" s="158" t="s">
        <v>87</v>
      </c>
      <c r="E150" s="154"/>
      <c r="F150" s="139"/>
      <c r="G150" s="155" t="s">
        <v>132</v>
      </c>
      <c r="H150" s="155" t="s">
        <v>132</v>
      </c>
      <c r="I150" s="155" t="s">
        <v>132</v>
      </c>
      <c r="J150" s="155" t="s">
        <v>132</v>
      </c>
      <c r="K150" s="155">
        <f>IF('3h_SMNCC'!F$38="-","-",'3h_SMNCC'!F$38)</f>
        <v>0</v>
      </c>
      <c r="L150" s="155">
        <f>IF('3h_SMNCC'!G$38="-","-",'3h_SMNCC'!G$38)</f>
        <v>-0.1023945869506754</v>
      </c>
      <c r="M150" s="155">
        <f>IF('3h_SMNCC'!H$38="-","-",'3h_SMNCC'!H$38)</f>
        <v>1.310776222511721</v>
      </c>
      <c r="N150" s="155">
        <f>IF('3h_SMNCC'!I$38="-","-",'3h_SMNCC'!I$38)</f>
        <v>1.356066529023727</v>
      </c>
      <c r="O150" s="139"/>
      <c r="P150" s="155">
        <f>IF('3h_SMNCC'!K$38="-","-",'3h_SMNCC'!K$38)</f>
        <v>1.356066529023727</v>
      </c>
      <c r="Q150" s="155">
        <f>IF('3h_SMNCC'!L$38="-","-",'3h_SMNCC'!L$38)</f>
        <v>2.7190896886881828</v>
      </c>
      <c r="R150" s="155">
        <f>IF('3h_SMNCC'!M$38="-","-",'3h_SMNCC'!M$38)</f>
        <v>2.5445731212335492</v>
      </c>
      <c r="S150" s="155">
        <f>IF('3h_SMNCC'!N$38="-","-",'3h_SMNCC'!N$38)</f>
        <v>3.7238675166956514</v>
      </c>
      <c r="T150" s="155">
        <f>IF('3h_SMNCC'!O$38="-","-",'3h_SMNCC'!O$38)</f>
        <v>3.2317970151566944</v>
      </c>
      <c r="U150" s="155" t="str">
        <f>IF('3h_SMNCC'!P$38="-","-",'3h_SMNCC'!P$38)</f>
        <v>-</v>
      </c>
      <c r="V150" s="155" t="str">
        <f>IF('3h_SMNCC'!Q$38="-","-",'3h_SMNCC'!Q$38)</f>
        <v>-</v>
      </c>
      <c r="W150" s="155" t="str">
        <f>IF('3h_SMNCC'!R$38="-","-",'3h_SMNCC'!R$38)</f>
        <v>-</v>
      </c>
      <c r="X150" s="155" t="str">
        <f>IF('3h_SMNCC'!S$38="-","-",'3h_SMNCC'!S$38)</f>
        <v>-</v>
      </c>
      <c r="Y150" s="155" t="str">
        <f>IF('3h_SMNCC'!T$38="-","-",'3h_SMNCC'!T$38)</f>
        <v>-</v>
      </c>
      <c r="Z150" s="155" t="str">
        <f>IF('3h_SMNCC'!U$38="-","-",'3h_SMNCC'!U$38)</f>
        <v>-</v>
      </c>
      <c r="AA150" s="138"/>
    </row>
    <row r="151" spans="1:27" s="140" customFormat="1" ht="11.25">
      <c r="A151" s="137">
        <v>7</v>
      </c>
      <c r="B151" s="152" t="s">
        <v>168</v>
      </c>
      <c r="C151" s="163" t="s">
        <v>124</v>
      </c>
      <c r="D151" s="158" t="s">
        <v>87</v>
      </c>
      <c r="E151" s="154"/>
      <c r="F151" s="139"/>
      <c r="G151" s="155">
        <f>IF('3f_CPIH'!C$16="-","-",'3i_PPM'!$G$11*('3f_CPIH'!C$16/'3f_CPIH'!$G$16))</f>
        <v>38.769117710371823</v>
      </c>
      <c r="H151" s="155">
        <f>IF('3f_CPIH'!D$16="-","-",'3i_PPM'!$G$11*('3f_CPIH'!D$16/'3f_CPIH'!$G$16))</f>
        <v>38.846733561643838</v>
      </c>
      <c r="I151" s="155">
        <f>IF('3f_CPIH'!E$16="-","-",'3i_PPM'!$G$11*('3f_CPIH'!E$16/'3f_CPIH'!$G$16))</f>
        <v>38.963157338551866</v>
      </c>
      <c r="J151" s="155">
        <f>IF('3f_CPIH'!F$16="-","-",'3i_PPM'!$G$11*('3f_CPIH'!F$16/'3f_CPIH'!$G$16))</f>
        <v>39.19600489236791</v>
      </c>
      <c r="K151" s="155">
        <f>IF('3f_CPIH'!G$16="-","-",'3i_PPM'!$G$11*('3f_CPIH'!G$16/'3f_CPIH'!$G$16))</f>
        <v>39.661700000000003</v>
      </c>
      <c r="L151" s="155">
        <f>IF('3f_CPIH'!H$16="-","-",'3i_PPM'!$G$11*('3f_CPIH'!H$16/'3f_CPIH'!$G$16))</f>
        <v>40.166203033268111</v>
      </c>
      <c r="M151" s="155">
        <f>IF('3f_CPIH'!I$16="-","-",'3i_PPM'!$G$11*('3f_CPIH'!I$16/'3f_CPIH'!$G$16))</f>
        <v>40.748321917808219</v>
      </c>
      <c r="N151" s="155">
        <f>IF('3f_CPIH'!J$16="-","-",'3i_PPM'!$G$11*('3f_CPIH'!J$16/'3f_CPIH'!$G$16))</f>
        <v>41.097593248532299</v>
      </c>
      <c r="O151" s="139"/>
      <c r="P151" s="155">
        <f>IF('3f_CPIH'!L$16="-","-",'3i_PPM'!$G$11*('3f_CPIH'!L$16/'3f_CPIH'!$G$16))</f>
        <v>41.097593248532299</v>
      </c>
      <c r="Q151" s="155">
        <f>IF('3f_CPIH'!M$16="-","-",'3i_PPM'!$G$11*('3f_CPIH'!M$16/'3f_CPIH'!$G$16))</f>
        <v>41.563288356164385</v>
      </c>
      <c r="R151" s="155">
        <f>IF('3f_CPIH'!N$16="-","-",'3i_PPM'!$G$11*('3f_CPIH'!N$16/'3f_CPIH'!$G$16))</f>
        <v>41.87375176125245</v>
      </c>
      <c r="S151" s="155">
        <f>IF('3f_CPIH'!O$16="-","-",'3i_PPM'!$G$11*('3f_CPIH'!O$16/'3f_CPIH'!$G$16))</f>
        <v>42.1065993150685</v>
      </c>
      <c r="T151" s="155">
        <f>IF('3f_CPIH'!P$16="-","-",'3i_PPM'!$G$11*('3f_CPIH'!P$16/'3f_CPIH'!$G$16))</f>
        <v>42.223023091976515</v>
      </c>
      <c r="U151" s="155" t="str">
        <f>IF('3f_CPIH'!Q$16="-","-",'3i_PPM'!$G$11*('3f_CPIH'!Q$16/'3f_CPIH'!$G$16))</f>
        <v>-</v>
      </c>
      <c r="V151" s="155" t="str">
        <f>IF('3f_CPIH'!R$16="-","-",'3i_PPM'!$G$11*('3f_CPIH'!R$16/'3f_CPIH'!$G$16))</f>
        <v>-</v>
      </c>
      <c r="W151" s="155" t="str">
        <f>IF('3f_CPIH'!S$16="-","-",'3i_PPM'!$G$11*('3f_CPIH'!S$16/'3f_CPIH'!$G$16))</f>
        <v>-</v>
      </c>
      <c r="X151" s="155" t="str">
        <f>IF('3f_CPIH'!T$16="-","-",'3i_PPM'!$G$11*('3f_CPIH'!T$16/'3f_CPIH'!$G$16))</f>
        <v>-</v>
      </c>
      <c r="Y151" s="155" t="str">
        <f>IF('3f_CPIH'!U$16="-","-",'3i_PPM'!$G$11*('3f_CPIH'!U$16/'3f_CPIH'!$G$16))</f>
        <v>-</v>
      </c>
      <c r="Z151" s="155" t="str">
        <f>IF('3f_CPIH'!V$16="-","-",'3i_PPM'!$G$11*('3f_CPIH'!V$16/'3f_CPIH'!$G$16))</f>
        <v>-</v>
      </c>
      <c r="AA151" s="138"/>
    </row>
    <row r="152" spans="1:27" s="140" customFormat="1" ht="11.25">
      <c r="A152" s="137">
        <v>9</v>
      </c>
      <c r="B152" s="152" t="s">
        <v>138</v>
      </c>
      <c r="C152" s="163" t="s">
        <v>222</v>
      </c>
      <c r="D152" s="158" t="s">
        <v>87</v>
      </c>
      <c r="E152" s="154"/>
      <c r="F152" s="139"/>
      <c r="G152" s="155">
        <f>IF(G147="-","-",SUM(G145:G151)*'3j_EBIT'!$E$11)</f>
        <v>2.1074089853579236</v>
      </c>
      <c r="H152" s="155">
        <f>IF(H147="-","-",SUM(H145:H151)*'3j_EBIT'!$E$11)</f>
        <v>2.1113737855176109</v>
      </c>
      <c r="I152" s="155">
        <f>IF(I147="-","-",SUM(I145:I151)*'3j_EBIT'!$E$11)</f>
        <v>2.1185407260345759</v>
      </c>
      <c r="J152" s="155">
        <f>IF(J147="-","-",SUM(J145:J151)*'3j_EBIT'!$E$11)</f>
        <v>2.1304351265136363</v>
      </c>
      <c r="K152" s="155">
        <f>IF(K147="-","-",SUM(K145:K151)*'3j_EBIT'!$E$11)</f>
        <v>2.1557688535103194</v>
      </c>
      <c r="L152" s="155">
        <f>IF(L147="-","-",SUM(L145:L151)*'3j_EBIT'!$E$11)</f>
        <v>2.179556876188224</v>
      </c>
      <c r="M152" s="155">
        <f>IF(M147="-","-",SUM(M145:M151)*'3j_EBIT'!$E$11)</f>
        <v>2.24467414131913</v>
      </c>
      <c r="N152" s="155">
        <f>IF(N147="-","-",SUM(N145:N151)*'3j_EBIT'!$E$11)</f>
        <v>2.2633929246942457</v>
      </c>
      <c r="O152" s="139"/>
      <c r="P152" s="155">
        <f>IF(P147="-","-",SUM(P145:P151)*'3j_EBIT'!$E$11)</f>
        <v>2.2633929246942457</v>
      </c>
      <c r="Q152" s="155">
        <f>IF(Q147="-","-",SUM(Q145:Q151)*'3j_EBIT'!$E$11)</f>
        <v>2.3168217242077791</v>
      </c>
      <c r="R152" s="155">
        <f>IF(R147="-","-",SUM(R145:R151)*'3j_EBIT'!$E$11)</f>
        <v>2.3276183150087935</v>
      </c>
      <c r="S152" s="155">
        <f>IF(S147="-","-",SUM(S145:S151)*'3j_EBIT'!$E$11)</f>
        <v>2.3655648117716734</v>
      </c>
      <c r="T152" s="155">
        <f>IF(T147="-","-",SUM(T145:T151)*'3j_EBIT'!$E$11)</f>
        <v>2.3559741078194558</v>
      </c>
      <c r="U152" s="155" t="str">
        <f>IF(U147="-","-",SUM(U145:U151)*'3j_EBIT'!$E$11)</f>
        <v>-</v>
      </c>
      <c r="V152" s="155" t="str">
        <f>IF(V147="-","-",SUM(V145:V151)*'3j_EBIT'!$E$11)</f>
        <v>-</v>
      </c>
      <c r="W152" s="155" t="str">
        <f>IF(W147="-","-",SUM(W145:W151)*'3j_EBIT'!$E$11)</f>
        <v>-</v>
      </c>
      <c r="X152" s="155" t="str">
        <f>IF(X147="-","-",SUM(X145:X151)*'3j_EBIT'!$E$11)</f>
        <v>-</v>
      </c>
      <c r="Y152" s="155" t="str">
        <f>IF(Y147="-","-",SUM(Y145:Y151)*'3j_EBIT'!$E$11)</f>
        <v>-</v>
      </c>
      <c r="Z152" s="155" t="str">
        <f>IF(Z147="-","-",SUM(Z145:Z151)*'3j_EBIT'!$E$11)</f>
        <v>-</v>
      </c>
      <c r="AA152" s="138"/>
    </row>
    <row r="153" spans="1:27" s="140" customFormat="1" ht="11.25">
      <c r="A153" s="137">
        <v>10</v>
      </c>
      <c r="B153" s="152" t="s">
        <v>223</v>
      </c>
      <c r="C153" s="164" t="s">
        <v>224</v>
      </c>
      <c r="D153" s="158" t="s">
        <v>87</v>
      </c>
      <c r="E153" s="154"/>
      <c r="F153" s="139"/>
      <c r="G153" s="155">
        <f>IF(G149="-","-",SUM(G145:G147,G149:G152)*'3k_HAP'!$E$12)</f>
        <v>1.6239243268456498</v>
      </c>
      <c r="H153" s="155">
        <f>IF(H149="-","-",SUM(H145:H147,H149:H152)*'3k_HAP'!$E$12)</f>
        <v>1.6269795171172732</v>
      </c>
      <c r="I153" s="155">
        <f>IF(I149="-","-",SUM(I145:I147,I149:I152)*'3k_HAP'!$E$12)</f>
        <v>1.6325022083155263</v>
      </c>
      <c r="J153" s="155">
        <f>IF(J149="-","-",SUM(J145:J147,J149:J152)*'3k_HAP'!$E$12)</f>
        <v>1.6416677791303957</v>
      </c>
      <c r="K153" s="155">
        <f>IF(K149="-","-",SUM(K145:K147,K149:K152)*'3k_HAP'!$E$12)</f>
        <v>1.6611894077489591</v>
      </c>
      <c r="L153" s="155">
        <f>IF(L149="-","-",SUM(L145:L147,L149:L152)*'3k_HAP'!$E$12)</f>
        <v>1.6795199496525963</v>
      </c>
      <c r="M153" s="155">
        <f>IF(M149="-","-",SUM(M145:M147,M149:M152)*'3k_HAP'!$E$12)</f>
        <v>1.7296979225465365</v>
      </c>
      <c r="N153" s="155">
        <f>IF(N149="-","-",SUM(N145:N147,N149:N152)*'3k_HAP'!$E$12)</f>
        <v>1.7441222169777579</v>
      </c>
      <c r="O153" s="139"/>
      <c r="P153" s="155">
        <f>IF(P149="-","-",SUM(P145:P147,P149:P152)*'3k_HAP'!$E$12)</f>
        <v>1.7441222169777579</v>
      </c>
      <c r="Q153" s="155">
        <f>IF(Q149="-","-",SUM(Q145:Q147,Q149:Q152)*'3k_HAP'!$E$12)</f>
        <v>1.7852933080602276</v>
      </c>
      <c r="R153" s="155">
        <f>IF(R149="-","-",SUM(R145:R147,R149:R152)*'3k_HAP'!$E$12)</f>
        <v>1.7936129301983992</v>
      </c>
      <c r="S153" s="155">
        <f>IF(S149="-","-",SUM(S145:S147,S149:S152)*'3k_HAP'!$E$12)</f>
        <v>1.8228536896522858</v>
      </c>
      <c r="T153" s="155">
        <f>IF(T149="-","-",SUM(T145:T147,T149:T152)*'3k_HAP'!$E$12)</f>
        <v>1.8154632981488843</v>
      </c>
      <c r="U153" s="155" t="str">
        <f>IF(U149="-","-",SUM(U145:U147,U149:U152)*'3k_HAP'!$E$12)</f>
        <v>-</v>
      </c>
      <c r="V153" s="155" t="str">
        <f>IF(V149="-","-",SUM(V145:V147,V149:V152)*'3k_HAP'!$E$12)</f>
        <v>-</v>
      </c>
      <c r="W153" s="155" t="str">
        <f>IF(W149="-","-",SUM(W145:W147,W149:W152)*'3k_HAP'!$E$12)</f>
        <v>-</v>
      </c>
      <c r="X153" s="155" t="str">
        <f>IF(X149="-","-",SUM(X145:X147,X149:X152)*'3k_HAP'!$E$12)</f>
        <v>-</v>
      </c>
      <c r="Y153" s="155" t="str">
        <f>IF(Y149="-","-",SUM(Y145:Y147,Y149:Y152)*'3k_HAP'!$E$12)</f>
        <v>-</v>
      </c>
      <c r="Z153" s="155" t="str">
        <f>IF(Z149="-","-",SUM(Z145:Z147,Z149:Z152)*'3k_HAP'!$E$12)</f>
        <v>-</v>
      </c>
      <c r="AA153" s="138"/>
    </row>
    <row r="154" spans="1:27" s="140" customFormat="1" ht="11.25">
      <c r="A154" s="137">
        <v>11</v>
      </c>
      <c r="B154" s="152" t="s">
        <v>225</v>
      </c>
      <c r="C154" s="163" t="str">
        <f>B154&amp;"_"&amp;D154</f>
        <v>Total_Northern Scotland</v>
      </c>
      <c r="D154" s="153" t="s">
        <v>87</v>
      </c>
      <c r="E154" s="154"/>
      <c r="F154" s="139"/>
      <c r="G154" s="155">
        <f t="shared" ref="G154:N154" si="26">IF(G149="-","-",SUM(G145:G153))</f>
        <v>112.54014089987002</v>
      </c>
      <c r="H154" s="155">
        <f t="shared" si="26"/>
        <v>112.75186969656357</v>
      </c>
      <c r="I154" s="155">
        <f t="shared" si="26"/>
        <v>113.13459962758513</v>
      </c>
      <c r="J154" s="155">
        <f t="shared" si="26"/>
        <v>113.76978601766574</v>
      </c>
      <c r="K154" s="155">
        <f t="shared" si="26"/>
        <v>115.12266114799615</v>
      </c>
      <c r="L154" s="155">
        <f t="shared" si="26"/>
        <v>116.39299236633154</v>
      </c>
      <c r="M154" s="155">
        <f t="shared" si="26"/>
        <v>119.87039340417597</v>
      </c>
      <c r="N154" s="155">
        <f t="shared" si="26"/>
        <v>120.87001641667436</v>
      </c>
      <c r="O154" s="139"/>
      <c r="P154" s="155">
        <f t="shared" ref="P154:Z154" si="27">IF(P149="-","-",SUM(P145:P153))</f>
        <v>120.87001641667436</v>
      </c>
      <c r="Q154" s="155">
        <f t="shared" si="27"/>
        <v>123.7232284258956</v>
      </c>
      <c r="R154" s="155">
        <f t="shared" si="27"/>
        <v>124.29978943442619</v>
      </c>
      <c r="S154" s="155">
        <f t="shared" si="27"/>
        <v>126.32621340908989</v>
      </c>
      <c r="T154" s="155">
        <f t="shared" si="27"/>
        <v>125.81404933386258</v>
      </c>
      <c r="U154" s="155" t="str">
        <f t="shared" si="27"/>
        <v>-</v>
      </c>
      <c r="V154" s="155" t="str">
        <f t="shared" si="27"/>
        <v>-</v>
      </c>
      <c r="W154" s="155" t="str">
        <f t="shared" si="27"/>
        <v>-</v>
      </c>
      <c r="X154" s="155" t="str">
        <f t="shared" si="27"/>
        <v>-</v>
      </c>
      <c r="Y154" s="155" t="str">
        <f t="shared" si="27"/>
        <v>-</v>
      </c>
      <c r="Z154" s="155" t="str">
        <f t="shared" si="27"/>
        <v>-</v>
      </c>
      <c r="AA154" s="138"/>
    </row>
    <row r="155" spans="1:27" s="140" customFormat="1" ht="11.25">
      <c r="A155" s="137"/>
      <c r="B155" s="87" t="s">
        <v>155</v>
      </c>
      <c r="C155" s="87" t="s">
        <v>131</v>
      </c>
      <c r="D155" s="157" t="s">
        <v>98</v>
      </c>
      <c r="E155" s="136"/>
      <c r="F155" s="139"/>
      <c r="G155" s="88" t="str">
        <f t="shared" ref="G155:N164" si="28">IF(G15="-","-",AVERAGE(G15,G25,G35,G45,G55,G65,G75,G85,G95,G105,G115,G125,G135,G145))</f>
        <v>-</v>
      </c>
      <c r="H155" s="88" t="str">
        <f t="shared" si="28"/>
        <v>-</v>
      </c>
      <c r="I155" s="88" t="str">
        <f t="shared" si="28"/>
        <v>-</v>
      </c>
      <c r="J155" s="88" t="str">
        <f t="shared" si="28"/>
        <v>-</v>
      </c>
      <c r="K155" s="88" t="str">
        <f t="shared" si="28"/>
        <v>-</v>
      </c>
      <c r="L155" s="88" t="str">
        <f t="shared" si="28"/>
        <v>-</v>
      </c>
      <c r="M155" s="88" t="str">
        <f t="shared" si="28"/>
        <v>-</v>
      </c>
      <c r="N155" s="88" t="str">
        <f t="shared" si="28"/>
        <v>-</v>
      </c>
      <c r="O155" s="139"/>
      <c r="P155" s="88" t="str">
        <f t="shared" ref="P155:Z155" si="29">IF(P15="-","-",AVERAGE(P15,P25,P35,P45,P55,P65,P75,P85,P95,P105,P115,P125,P135,P145))</f>
        <v>-</v>
      </c>
      <c r="Q155" s="88" t="str">
        <f t="shared" si="29"/>
        <v>-</v>
      </c>
      <c r="R155" s="88" t="str">
        <f t="shared" si="29"/>
        <v>-</v>
      </c>
      <c r="S155" s="88" t="str">
        <f t="shared" si="29"/>
        <v>-</v>
      </c>
      <c r="T155" s="88" t="str">
        <f t="shared" si="29"/>
        <v>-</v>
      </c>
      <c r="U155" s="88" t="str">
        <f t="shared" si="29"/>
        <v>-</v>
      </c>
      <c r="V155" s="88" t="str">
        <f t="shared" si="29"/>
        <v>-</v>
      </c>
      <c r="W155" s="88" t="str">
        <f t="shared" si="29"/>
        <v>-</v>
      </c>
      <c r="X155" s="88" t="str">
        <f t="shared" si="29"/>
        <v>-</v>
      </c>
      <c r="Y155" s="88" t="str">
        <f t="shared" si="29"/>
        <v>-</v>
      </c>
      <c r="Z155" s="88" t="str">
        <f t="shared" si="29"/>
        <v>-</v>
      </c>
      <c r="AA155" s="138"/>
    </row>
    <row r="156" spans="1:27" s="140" customFormat="1" ht="11.25">
      <c r="A156" s="137"/>
      <c r="B156" s="87" t="s">
        <v>155</v>
      </c>
      <c r="C156" s="87" t="s">
        <v>133</v>
      </c>
      <c r="D156" s="157" t="s">
        <v>98</v>
      </c>
      <c r="E156" s="136"/>
      <c r="F156" s="139"/>
      <c r="G156" s="88" t="str">
        <f t="shared" si="28"/>
        <v>-</v>
      </c>
      <c r="H156" s="88" t="str">
        <f t="shared" si="28"/>
        <v>-</v>
      </c>
      <c r="I156" s="88" t="str">
        <f t="shared" si="28"/>
        <v>-</v>
      </c>
      <c r="J156" s="88" t="str">
        <f t="shared" si="28"/>
        <v>-</v>
      </c>
      <c r="K156" s="88" t="str">
        <f t="shared" si="28"/>
        <v>-</v>
      </c>
      <c r="L156" s="88" t="str">
        <f t="shared" si="28"/>
        <v>-</v>
      </c>
      <c r="M156" s="88" t="str">
        <f t="shared" si="28"/>
        <v>-</v>
      </c>
      <c r="N156" s="88" t="str">
        <f t="shared" si="28"/>
        <v>-</v>
      </c>
      <c r="O156" s="139"/>
      <c r="P156" s="88" t="str">
        <f t="shared" ref="P156:Z156" si="30">IF(P16="-","-",AVERAGE(P16,P26,P36,P46,P56,P66,P76,P86,P96,P106,P116,P126,P136,P146))</f>
        <v>-</v>
      </c>
      <c r="Q156" s="88" t="str">
        <f t="shared" si="30"/>
        <v>-</v>
      </c>
      <c r="R156" s="88" t="str">
        <f t="shared" si="30"/>
        <v>-</v>
      </c>
      <c r="S156" s="88" t="str">
        <f t="shared" si="30"/>
        <v>-</v>
      </c>
      <c r="T156" s="88" t="str">
        <f t="shared" si="30"/>
        <v>-</v>
      </c>
      <c r="U156" s="88" t="str">
        <f t="shared" si="30"/>
        <v>-</v>
      </c>
      <c r="V156" s="88" t="str">
        <f t="shared" si="30"/>
        <v>-</v>
      </c>
      <c r="W156" s="88" t="str">
        <f t="shared" si="30"/>
        <v>-</v>
      </c>
      <c r="X156" s="88" t="str">
        <f t="shared" si="30"/>
        <v>-</v>
      </c>
      <c r="Y156" s="88" t="str">
        <f t="shared" si="30"/>
        <v>-</v>
      </c>
      <c r="Z156" s="88" t="str">
        <f t="shared" si="30"/>
        <v>-</v>
      </c>
      <c r="AA156" s="138"/>
    </row>
    <row r="157" spans="1:27" s="140" customFormat="1" ht="11.25">
      <c r="A157" s="137"/>
      <c r="B157" s="87" t="s">
        <v>220</v>
      </c>
      <c r="C157" s="87" t="s">
        <v>134</v>
      </c>
      <c r="D157" s="157" t="s">
        <v>98</v>
      </c>
      <c r="E157" s="136"/>
      <c r="F157" s="139"/>
      <c r="G157" s="88">
        <f t="shared" si="28"/>
        <v>6.5567588596821045</v>
      </c>
      <c r="H157" s="88">
        <f t="shared" si="28"/>
        <v>6.5567588596821045</v>
      </c>
      <c r="I157" s="88">
        <f t="shared" si="28"/>
        <v>6.6197359495950776</v>
      </c>
      <c r="J157" s="88">
        <f t="shared" si="28"/>
        <v>6.6197359495950776</v>
      </c>
      <c r="K157" s="88">
        <f t="shared" si="28"/>
        <v>6.6995028867368616</v>
      </c>
      <c r="L157" s="88">
        <f t="shared" si="28"/>
        <v>6.6995028867368616</v>
      </c>
      <c r="M157" s="88">
        <f t="shared" si="28"/>
        <v>7.113121830127354</v>
      </c>
      <c r="N157" s="88">
        <f t="shared" si="28"/>
        <v>7.113121830127354</v>
      </c>
      <c r="O157" s="139"/>
      <c r="P157" s="88">
        <f t="shared" ref="P157:Z157" si="31">IF(P17="-","-",AVERAGE(P17,P27,P37,P47,P57,P67,P77,P87,P97,P107,P117,P127,P137,P147))</f>
        <v>7.113121830127354</v>
      </c>
      <c r="Q157" s="88">
        <f t="shared" si="31"/>
        <v>7.2804579515147188</v>
      </c>
      <c r="R157" s="88">
        <f t="shared" si="31"/>
        <v>7.1935840895118579</v>
      </c>
      <c r="S157" s="88">
        <f t="shared" si="31"/>
        <v>7.3593999937099719</v>
      </c>
      <c r="T157" s="88">
        <f t="shared" si="31"/>
        <v>7.0492243060839295</v>
      </c>
      <c r="U157" s="88" t="str">
        <f t="shared" si="31"/>
        <v>-</v>
      </c>
      <c r="V157" s="88" t="str">
        <f t="shared" si="31"/>
        <v>-</v>
      </c>
      <c r="W157" s="88" t="str">
        <f t="shared" si="31"/>
        <v>-</v>
      </c>
      <c r="X157" s="88" t="str">
        <f t="shared" si="31"/>
        <v>-</v>
      </c>
      <c r="Y157" s="88" t="str">
        <f t="shared" si="31"/>
        <v>-</v>
      </c>
      <c r="Z157" s="88" t="str">
        <f t="shared" si="31"/>
        <v>-</v>
      </c>
      <c r="AA157" s="138"/>
    </row>
    <row r="158" spans="1:27" s="140" customFormat="1" ht="11.25">
      <c r="A158" s="137"/>
      <c r="B158" s="87" t="s">
        <v>221</v>
      </c>
      <c r="C158" s="87" t="s">
        <v>135</v>
      </c>
      <c r="D158" s="157" t="s">
        <v>98</v>
      </c>
      <c r="E158" s="136"/>
      <c r="F158" s="139"/>
      <c r="G158" s="88" t="str">
        <f t="shared" si="28"/>
        <v>-</v>
      </c>
      <c r="H158" s="88" t="str">
        <f t="shared" si="28"/>
        <v>-</v>
      </c>
      <c r="I158" s="88" t="str">
        <f t="shared" si="28"/>
        <v>-</v>
      </c>
      <c r="J158" s="88" t="str">
        <f t="shared" si="28"/>
        <v>-</v>
      </c>
      <c r="K158" s="88" t="str">
        <f t="shared" si="28"/>
        <v>-</v>
      </c>
      <c r="L158" s="88" t="str">
        <f t="shared" si="28"/>
        <v>-</v>
      </c>
      <c r="M158" s="88" t="str">
        <f t="shared" si="28"/>
        <v>-</v>
      </c>
      <c r="N158" s="88" t="str">
        <f t="shared" si="28"/>
        <v>-</v>
      </c>
      <c r="O158" s="139"/>
      <c r="P158" s="88" t="str">
        <f t="shared" ref="P158:Z158" si="32">IF(P18="-","-",AVERAGE(P18,P28,P38,P48,P58,P68,P78,P88,P98,P108,P118,P128,P138,P148))</f>
        <v>-</v>
      </c>
      <c r="Q158" s="88" t="str">
        <f t="shared" si="32"/>
        <v>-</v>
      </c>
      <c r="R158" s="88" t="str">
        <f t="shared" si="32"/>
        <v>-</v>
      </c>
      <c r="S158" s="88" t="str">
        <f t="shared" si="32"/>
        <v>-</v>
      </c>
      <c r="T158" s="88" t="str">
        <f t="shared" si="32"/>
        <v>-</v>
      </c>
      <c r="U158" s="88" t="str">
        <f t="shared" si="32"/>
        <v>-</v>
      </c>
      <c r="V158" s="88" t="str">
        <f t="shared" si="32"/>
        <v>-</v>
      </c>
      <c r="W158" s="88" t="str">
        <f t="shared" si="32"/>
        <v>-</v>
      </c>
      <c r="X158" s="88" t="str">
        <f t="shared" si="32"/>
        <v>-</v>
      </c>
      <c r="Y158" s="88" t="str">
        <f t="shared" si="32"/>
        <v>-</v>
      </c>
      <c r="Z158" s="88" t="str">
        <f t="shared" si="32"/>
        <v>-</v>
      </c>
      <c r="AA158" s="138"/>
    </row>
    <row r="159" spans="1:27" s="140" customFormat="1" ht="11.25">
      <c r="A159" s="137"/>
      <c r="B159" s="87" t="s">
        <v>168</v>
      </c>
      <c r="C159" s="87" t="s">
        <v>136</v>
      </c>
      <c r="D159" s="157" t="s">
        <v>98</v>
      </c>
      <c r="E159" s="136"/>
      <c r="F159" s="139"/>
      <c r="G159" s="88">
        <f t="shared" si="28"/>
        <v>63.482931017612522</v>
      </c>
      <c r="H159" s="88">
        <f t="shared" si="28"/>
        <v>63.610023972602754</v>
      </c>
      <c r="I159" s="88">
        <f t="shared" si="28"/>
        <v>63.800663405088052</v>
      </c>
      <c r="J159" s="88">
        <f t="shared" si="28"/>
        <v>64.181942270058713</v>
      </c>
      <c r="K159" s="88">
        <f t="shared" si="28"/>
        <v>64.944500000000033</v>
      </c>
      <c r="L159" s="88">
        <f t="shared" si="28"/>
        <v>65.770604207436435</v>
      </c>
      <c r="M159" s="88">
        <f t="shared" si="28"/>
        <v>66.723801369863025</v>
      </c>
      <c r="N159" s="88">
        <f t="shared" si="28"/>
        <v>67.295719667318977</v>
      </c>
      <c r="O159" s="139"/>
      <c r="P159" s="88">
        <f t="shared" ref="P159:Z159" si="33">IF(P19="-","-",AVERAGE(P19,P29,P39,P49,P59,P69,P79,P89,P99,P109,P119,P129,P139,P149))</f>
        <v>67.295719667318977</v>
      </c>
      <c r="Q159" s="88">
        <f t="shared" si="33"/>
        <v>68.058277397260298</v>
      </c>
      <c r="R159" s="88">
        <f t="shared" si="33"/>
        <v>68.566649217221112</v>
      </c>
      <c r="S159" s="88">
        <f t="shared" si="33"/>
        <v>68.94792808219178</v>
      </c>
      <c r="T159" s="88">
        <f t="shared" si="33"/>
        <v>69.138567514677106</v>
      </c>
      <c r="U159" s="88" t="str">
        <f t="shared" si="33"/>
        <v>-</v>
      </c>
      <c r="V159" s="88" t="str">
        <f t="shared" si="33"/>
        <v>-</v>
      </c>
      <c r="W159" s="88" t="str">
        <f t="shared" si="33"/>
        <v>-</v>
      </c>
      <c r="X159" s="88" t="str">
        <f t="shared" si="33"/>
        <v>-</v>
      </c>
      <c r="Y159" s="88" t="str">
        <f t="shared" si="33"/>
        <v>-</v>
      </c>
      <c r="Z159" s="88" t="str">
        <f t="shared" si="33"/>
        <v>-</v>
      </c>
      <c r="AA159" s="138"/>
    </row>
    <row r="160" spans="1:27" s="140" customFormat="1" ht="11.25">
      <c r="A160" s="137"/>
      <c r="B160" s="87" t="s">
        <v>168</v>
      </c>
      <c r="C160" s="87" t="s">
        <v>137</v>
      </c>
      <c r="D160" s="157" t="s">
        <v>98</v>
      </c>
      <c r="E160" s="136"/>
      <c r="F160" s="139"/>
      <c r="G160" s="88" t="str">
        <f t="shared" si="28"/>
        <v>-</v>
      </c>
      <c r="H160" s="88" t="str">
        <f t="shared" si="28"/>
        <v>-</v>
      </c>
      <c r="I160" s="88" t="str">
        <f t="shared" si="28"/>
        <v>-</v>
      </c>
      <c r="J160" s="88" t="str">
        <f t="shared" si="28"/>
        <v>-</v>
      </c>
      <c r="K160" s="88">
        <f t="shared" si="28"/>
        <v>0</v>
      </c>
      <c r="L160" s="88">
        <f t="shared" si="28"/>
        <v>-0.10239458695067542</v>
      </c>
      <c r="M160" s="88">
        <f t="shared" si="28"/>
        <v>1.3107762225117212</v>
      </c>
      <c r="N160" s="88">
        <f t="shared" si="28"/>
        <v>1.3560665290237268</v>
      </c>
      <c r="O160" s="139"/>
      <c r="P160" s="88">
        <f t="shared" ref="P160:Z160" si="34">IF(P20="-","-",AVERAGE(P20,P30,P40,P50,P60,P70,P80,P90,P100,P110,P120,P130,P140,P150))</f>
        <v>1.3560665290237268</v>
      </c>
      <c r="Q160" s="88">
        <f t="shared" si="34"/>
        <v>2.7190896886881832</v>
      </c>
      <c r="R160" s="88">
        <f t="shared" si="34"/>
        <v>2.5445731212335483</v>
      </c>
      <c r="S160" s="88">
        <f t="shared" si="34"/>
        <v>3.7238675166956505</v>
      </c>
      <c r="T160" s="88">
        <f t="shared" si="34"/>
        <v>3.2317970151566944</v>
      </c>
      <c r="U160" s="88" t="str">
        <f t="shared" si="34"/>
        <v>-</v>
      </c>
      <c r="V160" s="88" t="str">
        <f t="shared" si="34"/>
        <v>-</v>
      </c>
      <c r="W160" s="88" t="str">
        <f t="shared" si="34"/>
        <v>-</v>
      </c>
      <c r="X160" s="88" t="str">
        <f t="shared" si="34"/>
        <v>-</v>
      </c>
      <c r="Y160" s="88" t="str">
        <f t="shared" si="34"/>
        <v>-</v>
      </c>
      <c r="Z160" s="88" t="str">
        <f t="shared" si="34"/>
        <v>-</v>
      </c>
      <c r="AA160" s="138"/>
    </row>
    <row r="161" spans="1:27" s="140" customFormat="1" ht="11.25">
      <c r="A161" s="137"/>
      <c r="B161" s="87" t="s">
        <v>168</v>
      </c>
      <c r="C161" s="87" t="s">
        <v>124</v>
      </c>
      <c r="D161" s="157" t="s">
        <v>98</v>
      </c>
      <c r="E161" s="136"/>
      <c r="F161" s="139"/>
      <c r="G161" s="88">
        <f t="shared" si="28"/>
        <v>38.769117710371816</v>
      </c>
      <c r="H161" s="88">
        <f t="shared" si="28"/>
        <v>38.846733561643831</v>
      </c>
      <c r="I161" s="88">
        <f t="shared" si="28"/>
        <v>38.963157338551866</v>
      </c>
      <c r="J161" s="88">
        <f t="shared" si="28"/>
        <v>39.19600489236791</v>
      </c>
      <c r="K161" s="88">
        <f t="shared" si="28"/>
        <v>39.661700000000003</v>
      </c>
      <c r="L161" s="88">
        <f t="shared" si="28"/>
        <v>40.166203033268111</v>
      </c>
      <c r="M161" s="88">
        <f t="shared" si="28"/>
        <v>40.748321917808212</v>
      </c>
      <c r="N161" s="88">
        <f t="shared" si="28"/>
        <v>41.097593248532299</v>
      </c>
      <c r="O161" s="139"/>
      <c r="P161" s="88">
        <f t="shared" ref="P161:Z161" si="35">IF(P21="-","-",AVERAGE(P21,P31,P41,P51,P61,P71,P81,P91,P101,P111,P121,P131,P141,P151))</f>
        <v>41.097593248532299</v>
      </c>
      <c r="Q161" s="88">
        <f t="shared" si="35"/>
        <v>41.563288356164385</v>
      </c>
      <c r="R161" s="88">
        <f t="shared" si="35"/>
        <v>41.873751761252443</v>
      </c>
      <c r="S161" s="88">
        <f t="shared" si="35"/>
        <v>42.106599315068493</v>
      </c>
      <c r="T161" s="88">
        <f t="shared" si="35"/>
        <v>42.223023091976522</v>
      </c>
      <c r="U161" s="88" t="str">
        <f t="shared" si="35"/>
        <v>-</v>
      </c>
      <c r="V161" s="88" t="str">
        <f t="shared" si="35"/>
        <v>-</v>
      </c>
      <c r="W161" s="88" t="str">
        <f t="shared" si="35"/>
        <v>-</v>
      </c>
      <c r="X161" s="88" t="str">
        <f t="shared" si="35"/>
        <v>-</v>
      </c>
      <c r="Y161" s="88" t="str">
        <f t="shared" si="35"/>
        <v>-</v>
      </c>
      <c r="Z161" s="88" t="str">
        <f t="shared" si="35"/>
        <v>-</v>
      </c>
      <c r="AA161" s="138"/>
    </row>
    <row r="162" spans="1:27" s="140" customFormat="1" ht="11.25">
      <c r="A162" s="137"/>
      <c r="B162" s="87" t="s">
        <v>138</v>
      </c>
      <c r="C162" s="87" t="s">
        <v>222</v>
      </c>
      <c r="D162" s="157" t="s">
        <v>98</v>
      </c>
      <c r="E162" s="136"/>
      <c r="F162" s="139"/>
      <c r="G162" s="88">
        <f t="shared" si="28"/>
        <v>2.1074089853579241</v>
      </c>
      <c r="H162" s="88">
        <f t="shared" si="28"/>
        <v>2.1113737855176109</v>
      </c>
      <c r="I162" s="88">
        <f t="shared" si="28"/>
        <v>2.118540726034575</v>
      </c>
      <c r="J162" s="88">
        <f t="shared" si="28"/>
        <v>2.1304351265136359</v>
      </c>
      <c r="K162" s="88">
        <f t="shared" si="28"/>
        <v>2.1557688535103199</v>
      </c>
      <c r="L162" s="88">
        <f t="shared" si="28"/>
        <v>2.1795568761882231</v>
      </c>
      <c r="M162" s="88">
        <f t="shared" si="28"/>
        <v>2.24467414131913</v>
      </c>
      <c r="N162" s="88">
        <f t="shared" si="28"/>
        <v>2.2633929246942452</v>
      </c>
      <c r="O162" s="139"/>
      <c r="P162" s="88">
        <f t="shared" ref="P162:Z162" si="36">IF(P22="-","-",AVERAGE(P22,P32,P42,P52,P62,P72,P82,P92,P102,P112,P122,P132,P142,P152))</f>
        <v>2.2633929246942452</v>
      </c>
      <c r="Q162" s="88">
        <f t="shared" si="36"/>
        <v>2.3168217242077782</v>
      </c>
      <c r="R162" s="88">
        <f t="shared" si="36"/>
        <v>2.3276183150087926</v>
      </c>
      <c r="S162" s="88">
        <f t="shared" si="36"/>
        <v>2.3655648117716734</v>
      </c>
      <c r="T162" s="88">
        <f t="shared" si="36"/>
        <v>2.3559741078194558</v>
      </c>
      <c r="U162" s="88" t="str">
        <f t="shared" si="36"/>
        <v>-</v>
      </c>
      <c r="V162" s="88" t="str">
        <f t="shared" si="36"/>
        <v>-</v>
      </c>
      <c r="W162" s="88" t="str">
        <f t="shared" si="36"/>
        <v>-</v>
      </c>
      <c r="X162" s="88" t="str">
        <f t="shared" si="36"/>
        <v>-</v>
      </c>
      <c r="Y162" s="88" t="str">
        <f t="shared" si="36"/>
        <v>-</v>
      </c>
      <c r="Z162" s="88" t="str">
        <f t="shared" si="36"/>
        <v>-</v>
      </c>
      <c r="AA162" s="138"/>
    </row>
    <row r="163" spans="1:27" s="140" customFormat="1" ht="11.25">
      <c r="A163" s="137"/>
      <c r="B163" s="87" t="s">
        <v>223</v>
      </c>
      <c r="C163" s="87" t="s">
        <v>224</v>
      </c>
      <c r="D163" s="157" t="s">
        <v>98</v>
      </c>
      <c r="E163" s="136"/>
      <c r="F163" s="139"/>
      <c r="G163" s="88">
        <f t="shared" si="28"/>
        <v>1.6239243268456498</v>
      </c>
      <c r="H163" s="88">
        <f t="shared" si="28"/>
        <v>1.6269795171172736</v>
      </c>
      <c r="I163" s="88">
        <f t="shared" si="28"/>
        <v>1.6325022083155256</v>
      </c>
      <c r="J163" s="88">
        <f t="shared" si="28"/>
        <v>1.6416677791303955</v>
      </c>
      <c r="K163" s="88">
        <f t="shared" si="28"/>
        <v>1.6611894077489591</v>
      </c>
      <c r="L163" s="88">
        <f t="shared" si="28"/>
        <v>1.6795199496525963</v>
      </c>
      <c r="M163" s="88">
        <f t="shared" si="28"/>
        <v>1.7296979225465361</v>
      </c>
      <c r="N163" s="88">
        <f t="shared" si="28"/>
        <v>1.7441222169777577</v>
      </c>
      <c r="O163" s="139"/>
      <c r="P163" s="88">
        <f t="shared" ref="P163:Z163" si="37">IF(P23="-","-",AVERAGE(P23,P33,P43,P53,P63,P73,P83,P93,P103,P113,P123,P133,P143,P153))</f>
        <v>1.7441222169777577</v>
      </c>
      <c r="Q163" s="88">
        <f t="shared" si="37"/>
        <v>1.785293308060228</v>
      </c>
      <c r="R163" s="88">
        <f t="shared" si="37"/>
        <v>1.7936129301983994</v>
      </c>
      <c r="S163" s="88">
        <f t="shared" si="37"/>
        <v>1.8228536896522851</v>
      </c>
      <c r="T163" s="88">
        <f t="shared" si="37"/>
        <v>1.8154632981488843</v>
      </c>
      <c r="U163" s="88" t="str">
        <f t="shared" si="37"/>
        <v>-</v>
      </c>
      <c r="V163" s="88" t="str">
        <f t="shared" si="37"/>
        <v>-</v>
      </c>
      <c r="W163" s="88" t="str">
        <f t="shared" si="37"/>
        <v>-</v>
      </c>
      <c r="X163" s="88" t="str">
        <f t="shared" si="37"/>
        <v>-</v>
      </c>
      <c r="Y163" s="88" t="str">
        <f t="shared" si="37"/>
        <v>-</v>
      </c>
      <c r="Z163" s="88" t="str">
        <f t="shared" si="37"/>
        <v>-</v>
      </c>
      <c r="AA163" s="138"/>
    </row>
    <row r="164" spans="1:27" s="140" customFormat="1" ht="11.25">
      <c r="A164" s="137"/>
      <c r="B164" s="87" t="s">
        <v>225</v>
      </c>
      <c r="C164" s="87" t="str">
        <f>B164&amp;"_"&amp;D164</f>
        <v>Total_GB average</v>
      </c>
      <c r="D164" s="150" t="s">
        <v>98</v>
      </c>
      <c r="E164" s="136"/>
      <c r="F164" s="139"/>
      <c r="G164" s="88">
        <f t="shared" si="28"/>
        <v>112.54014089987002</v>
      </c>
      <c r="H164" s="88">
        <f t="shared" si="28"/>
        <v>112.75186969656353</v>
      </c>
      <c r="I164" s="88">
        <f t="shared" si="28"/>
        <v>113.13459962758513</v>
      </c>
      <c r="J164" s="88">
        <f t="shared" si="28"/>
        <v>113.76978601766571</v>
      </c>
      <c r="K164" s="88">
        <f t="shared" si="28"/>
        <v>115.12266114799611</v>
      </c>
      <c r="L164" s="88">
        <f t="shared" si="28"/>
        <v>116.39299236633154</v>
      </c>
      <c r="M164" s="88">
        <f t="shared" si="28"/>
        <v>119.87039340417597</v>
      </c>
      <c r="N164" s="88">
        <f t="shared" si="28"/>
        <v>120.87001641667437</v>
      </c>
      <c r="O164" s="139"/>
      <c r="P164" s="88">
        <f t="shared" ref="P164:Z164" si="38">IF(P24="-","-",AVERAGE(P24,P34,P44,P54,P64,P74,P84,P94,P104,P114,P124,P134,P144,P154))</f>
        <v>120.87001641667437</v>
      </c>
      <c r="Q164" s="88">
        <f t="shared" si="38"/>
        <v>123.72322842589558</v>
      </c>
      <c r="R164" s="88">
        <f t="shared" si="38"/>
        <v>124.29978943442619</v>
      </c>
      <c r="S164" s="88">
        <f t="shared" si="38"/>
        <v>126.32621340908987</v>
      </c>
      <c r="T164" s="88">
        <f t="shared" si="38"/>
        <v>125.8140493338626</v>
      </c>
      <c r="U164" s="88" t="str">
        <f t="shared" si="38"/>
        <v>-</v>
      </c>
      <c r="V164" s="88" t="str">
        <f t="shared" si="38"/>
        <v>-</v>
      </c>
      <c r="W164" s="88" t="str">
        <f t="shared" si="38"/>
        <v>-</v>
      </c>
      <c r="X164" s="88" t="str">
        <f t="shared" si="38"/>
        <v>-</v>
      </c>
      <c r="Y164" s="88" t="str">
        <f t="shared" si="38"/>
        <v>-</v>
      </c>
      <c r="Z164" s="88" t="str">
        <f t="shared" si="38"/>
        <v>-</v>
      </c>
      <c r="AA164" s="138"/>
    </row>
    <row r="165" spans="1:27">
      <c r="N165" s="165"/>
      <c r="P165" s="165"/>
    </row>
    <row r="166" spans="1:27">
      <c r="N166" s="165"/>
      <c r="P166" s="165"/>
    </row>
    <row r="167" spans="1:27">
      <c r="N167" s="165"/>
      <c r="P167" s="165"/>
    </row>
    <row r="168" spans="1:27">
      <c r="N168" s="165"/>
    </row>
    <row r="169" spans="1:27">
      <c r="N169" s="165"/>
    </row>
    <row r="170" spans="1:27">
      <c r="N170" s="165"/>
    </row>
    <row r="171" spans="1:27">
      <c r="N171" s="165"/>
    </row>
    <row r="172" spans="1:27"/>
    <row r="173" spans="1:27"/>
    <row r="174" spans="1:27"/>
    <row r="175" spans="1:27"/>
    <row r="176" spans="1:27"/>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sheetData>
  <mergeCells count="9">
    <mergeCell ref="P10:Z10"/>
    <mergeCell ref="G11:N11"/>
    <mergeCell ref="P11:Z11"/>
    <mergeCell ref="B3:H3"/>
    <mergeCell ref="B10:B14"/>
    <mergeCell ref="C10:C14"/>
    <mergeCell ref="D10:D14"/>
    <mergeCell ref="E10:E11"/>
    <mergeCell ref="G10:N10"/>
  </mergeCells>
  <pageMargins left="0.70000000000000007" right="0.70000000000000007" top="0.75" bottom="0.75" header="0.30000000000000004" footer="0.30000000000000004"/>
  <pageSetup paperSize="9"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D53720F380E24A8C49D86DCC2D5A8F" ma:contentTypeVersion="6" ma:contentTypeDescription="Create a new document." ma:contentTypeScope="" ma:versionID="ee01dacb7094486a2bf1e5052837314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F37CF1-F040-411F-AB43-E58E92414C2A}"/>
</file>

<file path=customXml/itemProps2.xml><?xml version="1.0" encoding="utf-8"?>
<ds:datastoreItem xmlns:ds="http://schemas.openxmlformats.org/officeDocument/2006/customXml" ds:itemID="{C3D979AD-10B4-42CF-80DD-269E13D8BB63}">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A93DB116-9882-4947-B6ED-FDA96A9136B1}">
  <ds:schemaRefs>
    <ds:schemaRef ds:uri="http://schemas.microsoft.com/sharepoint/v3/contenttype/forms"/>
  </ds:schemaRefs>
</ds:datastoreItem>
</file>

<file path=customXml/itemProps4.xml><?xml version="1.0" encoding="utf-8"?>
<ds:datastoreItem xmlns:ds="http://schemas.openxmlformats.org/officeDocument/2006/customXml" ds:itemID="{00FB1C56-E49B-40F8-B832-2136615E6A76}">
  <ds:schemaRefs>
    <ds:schemaRef ds:uri="2093c7c7-efcb-4260-b1c3-5ef81253e418"/>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schemas.openxmlformats.org/package/2006/metadata/core-properties"/>
    <ds:schemaRef ds:uri="http://purl.org/dc/terms/"/>
    <ds:schemaRef ds:uri="b14ea4d7-bede-421e-a538-c782e68c017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Front_sheet</vt:lpstr>
      <vt:lpstr>Notes</vt:lpstr>
      <vt:lpstr>1__Outputs=&gt;</vt:lpstr>
      <vt:lpstr>1a_PPM_cap</vt:lpstr>
      <vt:lpstr>1b_Historical_level_tables</vt:lpstr>
      <vt:lpstr>2__Calculations=&gt;</vt:lpstr>
      <vt:lpstr>ElecSingle_PPM_Nil</vt:lpstr>
      <vt:lpstr>ElecSingle_PPM_3100kWh</vt:lpstr>
      <vt:lpstr>Gas_PPM_Nil</vt:lpstr>
      <vt:lpstr>Gas_PPM_12000kWh</vt:lpstr>
      <vt:lpstr>ElecMulti_PPM_Nil</vt:lpstr>
      <vt:lpstr>ElecMulti_PPM_4200kWh</vt:lpstr>
      <vt:lpstr>3__Inputs=&gt;</vt:lpstr>
      <vt:lpstr>3a_DF</vt:lpstr>
      <vt:lpstr>3b_CM</vt:lpstr>
      <vt:lpstr>3c_PC</vt:lpstr>
      <vt:lpstr>3d_NC-Elec</vt:lpstr>
      <vt:lpstr>3e_NC-Gas</vt:lpstr>
      <vt:lpstr>3f_CPIH</vt:lpstr>
      <vt:lpstr>3g_OC_</vt:lpstr>
      <vt:lpstr>3h_SMNCC</vt:lpstr>
      <vt:lpstr>3i_PPM</vt:lpstr>
      <vt:lpstr>3j_EBIT</vt:lpstr>
      <vt:lpstr>3k_HAP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Prepayment_Price_Cap_Level_v1.2</dc:title>
  <dc:creator>Graham Reeve</dc:creator>
  <cp:lastModifiedBy>Ofgem</cp:lastModifiedBy>
  <cp:lastPrinted>2019-08-02T13:51:57Z</cp:lastPrinted>
  <dcterms:created xsi:type="dcterms:W3CDTF">2018-06-13T08:19:40Z</dcterms:created>
  <dcterms:modified xsi:type="dcterms:W3CDTF">2020-08-06T10:31:03Z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e85564c6-f5bc-4879-b43f-e47701c59ae6</vt:lpwstr>
  </property>
  <property fmtid="{D5CDD505-2E9C-101B-9397-08002B2CF9AE}" pid="3" name="bjSaver">
    <vt:lpwstr>nkzvQ1YyLXSl6BSffbUiT17vtnD26HfQ</vt:lpwstr>
  </property>
  <property fmtid="{D5CDD505-2E9C-101B-9397-08002B2CF9AE}" pid="4" name="ContentTypeId">
    <vt:lpwstr>0x010100B9D53720F380E24A8C49D86DCC2D5A8F</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Order">
    <vt:r8>194100</vt:r8>
  </property>
  <property fmtid="{D5CDD505-2E9C-101B-9397-08002B2CF9AE}" pid="8" name="Document Type">
    <vt:lpwstr>Economic model</vt:lpwstr>
  </property>
  <property fmtid="{D5CDD505-2E9C-101B-9397-08002B2CF9AE}" pid="9"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DocumentLabelXML-0">
    <vt:lpwstr>nternal/label"&gt;&lt;element uid="id_classification_nonbusiness" value="" /&gt;&lt;/sisl&gt;</vt:lpwstr>
  </property>
  <property fmtid="{D5CDD505-2E9C-101B-9397-08002B2CF9AE}" pid="11" name="bjDocumentSecurityLabel">
    <vt:lpwstr>OFFICIAL</vt:lpwstr>
  </property>
</Properties>
</file>